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2430"/>
  <workbookPr showInkAnnotation="0" autoCompressPictures="0" defaultThemeVersion="166925"/>
  <mc:AlternateContent xmlns:mc="http://schemas.openxmlformats.org/markup-compatibility/2006">
    <mc:Choice Requires="x15">
      <x15ac:absPath xmlns:x15ac="http://schemas.microsoft.com/office/spreadsheetml/2010/11/ac" url="C:\Users\Mehmet\Desktop\İNELSO\1. OMS\5. ADM &amp; GDZ\11. Tablo 1-5\2020\"/>
    </mc:Choice>
  </mc:AlternateContent>
  <xr:revisionPtr revIDLastSave="0" documentId="13_ncr:1_{EC4D7604-6F8E-4627-BEF1-1152CD61A6CB}" xr6:coauthVersionLast="45" xr6:coauthVersionMax="45" xr10:uidLastSave="{00000000-0000-0000-0000-000000000000}"/>
  <bookViews>
    <workbookView xWindow="-120" yWindow="-120" windowWidth="29040" windowHeight="15840" tabRatio="932" xr2:uid="{00000000-000D-0000-FFFF-FFFF00000000}"/>
  </bookViews>
  <sheets>
    <sheet name="TABLO-1" sheetId="1" r:id="rId1"/>
    <sheet name="TÜM BÖLGE" sheetId="8" r:id="rId2"/>
    <sheet name="İZMİR" sheetId="9" r:id="rId3"/>
    <sheet name="MANİSA" sheetId="17" r:id="rId4"/>
    <sheet name="İZMİR-KONAK" sheetId="16" r:id="rId5"/>
    <sheet name="İZMİR-BORNOVA" sheetId="23" r:id="rId6"/>
    <sheet name="İZMİR-BUCA" sheetId="24" r:id="rId7"/>
    <sheet name="İZMİR-KARŞIYAKA" sheetId="70" r:id="rId8"/>
    <sheet name="İZMİR-NARLIDERE" sheetId="71" r:id="rId9"/>
    <sheet name="İZMİR-GAZİEMİR" sheetId="72" r:id="rId10"/>
    <sheet name="İZMİR-ÇİĞLİ" sheetId="73" r:id="rId11"/>
    <sheet name="İZMİR-GÜZELBAHÇE" sheetId="29" r:id="rId12"/>
    <sheet name="İZMİR-KARABAĞLAR" sheetId="74" r:id="rId13"/>
    <sheet name="İZMİR-SELÇUK" sheetId="31" r:id="rId14"/>
    <sheet name="İZMİR-SEFERİHİSAR" sheetId="32" r:id="rId15"/>
    <sheet name="İZMİR-ÖDEMİŞ" sheetId="34" r:id="rId16"/>
    <sheet name="İZMİR-BERGAMA" sheetId="33" r:id="rId17"/>
    <sheet name="İZMİR-ALİAĞA" sheetId="35" r:id="rId18"/>
    <sheet name="İZMİR-ÇEŞME" sheetId="36" r:id="rId19"/>
    <sheet name="İZMİR-URLA" sheetId="37" r:id="rId20"/>
    <sheet name="İZMİR-BAYINDIR" sheetId="38" r:id="rId21"/>
    <sheet name="İZMİR-KARABURUN" sheetId="39" r:id="rId22"/>
    <sheet name="İZMİR-MENDERES" sheetId="40" r:id="rId23"/>
    <sheet name="İZMİR-FOÇA" sheetId="41" r:id="rId24"/>
    <sheet name="İZMİR-KINIK" sheetId="42" r:id="rId25"/>
    <sheet name="İZMİR-TORBALI" sheetId="44" r:id="rId26"/>
    <sheet name="İZMİR-KEMALPAŞA" sheetId="45" r:id="rId27"/>
    <sheet name="İZMİR-MENEMEN" sheetId="46" r:id="rId28"/>
    <sheet name="İZMİR-TİRE" sheetId="47" r:id="rId29"/>
    <sheet name="İZMİR-DİKİLİ" sheetId="48" r:id="rId30"/>
    <sheet name="İZMİR-KİRAZ" sheetId="65" r:id="rId31"/>
    <sheet name="İZMİR-BEYDAĞ" sheetId="66" r:id="rId32"/>
    <sheet name="İZMİR-BAYRAKLI" sheetId="75" r:id="rId33"/>
    <sheet name="İZMİR-BALÇOVA" sheetId="76" r:id="rId34"/>
    <sheet name="MANİSA-AKHİSAR" sheetId="50" r:id="rId35"/>
    <sheet name="MANİSA-ALAŞEHİR" sheetId="51" r:id="rId36"/>
    <sheet name="MANİSA-DEMİRCİ" sheetId="52" r:id="rId37"/>
    <sheet name="MANİSA-GÖRDES" sheetId="53" r:id="rId38"/>
    <sheet name="MANİSA-KIRKAĞAÇ" sheetId="54" r:id="rId39"/>
    <sheet name="MANİSA-KULA" sheetId="55" r:id="rId40"/>
    <sheet name="MANİSA-SALİHLİ" sheetId="56" r:id="rId41"/>
    <sheet name="MANİSA-SARIGÖL" sheetId="57" r:id="rId42"/>
    <sheet name="MANİSA-SARUHANLI" sheetId="58" r:id="rId43"/>
    <sheet name="MANİSA-SELENDİ" sheetId="59" r:id="rId44"/>
    <sheet name="MANİSA-SOMA" sheetId="60" r:id="rId45"/>
    <sheet name="MANİSA-TURGUTLU" sheetId="61" r:id="rId46"/>
    <sheet name="MANİSA-AHMETLİ" sheetId="62" r:id="rId47"/>
    <sheet name="MANİSA-GÖLMARMARA" sheetId="63" r:id="rId48"/>
    <sheet name="MANİSA-KÖPRÜBAŞI" sheetId="64" r:id="rId49"/>
    <sheet name="MANİSA-ŞEHZADELER" sheetId="67" r:id="rId50"/>
    <sheet name="MANİSA-YUNUS EMRE" sheetId="68" r:id="rId51"/>
    <sheet name="ABONE SAYILARI" sheetId="4" r:id="rId52"/>
  </sheets>
  <definedNames>
    <definedName name="_xlnm._FilterDatabase" localSheetId="0" hidden="1">'TABLO-1'!$A$1:$U$1</definedName>
    <definedName name="ABONE">'ABONE SAYILARI'!$A:$I</definedName>
    <definedName name="AGİD1">'TABLO-1'!$Q:$Q</definedName>
    <definedName name="AGİD2">'TABLO-1'!$U:$U</definedName>
    <definedName name="AGİİ1">'TABLO-1'!$O:$O</definedName>
    <definedName name="AGİİ2">'TABLO-1'!$S:$S</definedName>
    <definedName name="BİLDİRİM">'TABLO-1'!$J:$J</definedName>
    <definedName name="İD1">'TABLO-1'!$P:$Q</definedName>
    <definedName name="İD2">'TABLO-1'!$T:$U</definedName>
    <definedName name="İİ1">'TABLO-1'!$N:$O</definedName>
    <definedName name="İİ2">'TABLO-1'!$R:$S</definedName>
    <definedName name="İL">'TABLO-1'!$C:$C</definedName>
    <definedName name="İLÇE">'TABLO-1'!$D:$D</definedName>
    <definedName name="KAYNAK">'TABLO-1'!$G:$G</definedName>
    <definedName name="OGİD1">'TABLO-1'!$P:$P</definedName>
    <definedName name="OGİD2">'TABLO-1'!$T:$T</definedName>
    <definedName name="OGİİ1">'TABLO-1'!$N:$N</definedName>
    <definedName name="OGİİ2">'TABLO-1'!$R:$R</definedName>
    <definedName name="SEBEP">'TABLO-1'!$I:$I</definedName>
    <definedName name="SÜRE">'TABLO-1'!$H:$H</definedName>
    <definedName name="TOPLAM1">'TABLO-1'!$N:$Q</definedName>
    <definedName name="TOPLAM2">'TABLO-1'!$R:$U</definedName>
  </definedNames>
  <calcPr calcId="191029" fullCalcOnLoad="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I63" i="76" l="1"/>
  <c r="H63" i="76"/>
  <c r="G63" i="76"/>
  <c r="F63" i="76"/>
  <c r="E63" i="76"/>
  <c r="D63" i="76"/>
  <c r="C63" i="76"/>
  <c r="I58" i="76"/>
  <c r="H58" i="76"/>
  <c r="G58" i="76"/>
  <c r="F58" i="76"/>
  <c r="E58" i="76"/>
  <c r="D58" i="76"/>
  <c r="C58" i="76"/>
  <c r="I57" i="76"/>
  <c r="I59" i="76" s="1"/>
  <c r="H57" i="76"/>
  <c r="H59" i="76" s="1"/>
  <c r="G57" i="76"/>
  <c r="G59" i="76" s="1"/>
  <c r="F57" i="76"/>
  <c r="F59" i="76" s="1"/>
  <c r="E57" i="76"/>
  <c r="E59" i="76" s="1"/>
  <c r="D57" i="76"/>
  <c r="D59" i="76" s="1"/>
  <c r="C57" i="76"/>
  <c r="C59" i="76" s="1"/>
  <c r="I53" i="76"/>
  <c r="H53" i="76"/>
  <c r="G53" i="76"/>
  <c r="F53" i="76"/>
  <c r="E53" i="76"/>
  <c r="D53" i="76"/>
  <c r="C53" i="76"/>
  <c r="I52" i="76"/>
  <c r="H52" i="76"/>
  <c r="G52" i="76"/>
  <c r="F52" i="76"/>
  <c r="E52" i="76"/>
  <c r="D52" i="76"/>
  <c r="C52" i="76"/>
  <c r="I51" i="76"/>
  <c r="H51" i="76"/>
  <c r="G51" i="76"/>
  <c r="F51" i="76"/>
  <c r="E51" i="76"/>
  <c r="D51" i="76"/>
  <c r="C51" i="76"/>
  <c r="I50" i="76"/>
  <c r="H50" i="76"/>
  <c r="G50" i="76"/>
  <c r="F50" i="76"/>
  <c r="E50" i="76"/>
  <c r="D50" i="76"/>
  <c r="C50" i="76"/>
  <c r="I49" i="76"/>
  <c r="I54" i="76" s="1"/>
  <c r="H49" i="76"/>
  <c r="H54" i="76" s="1"/>
  <c r="G49" i="76"/>
  <c r="G54" i="76" s="1"/>
  <c r="F49" i="76"/>
  <c r="F54" i="76" s="1"/>
  <c r="E49" i="76"/>
  <c r="E54" i="76" s="1"/>
  <c r="D49" i="76"/>
  <c r="D54" i="76" s="1"/>
  <c r="C49" i="76"/>
  <c r="C54" i="76" s="1"/>
  <c r="I45" i="76"/>
  <c r="H45" i="76"/>
  <c r="G45" i="76"/>
  <c r="F45" i="76"/>
  <c r="E45" i="76"/>
  <c r="D45" i="76"/>
  <c r="C45" i="76"/>
  <c r="I44" i="76"/>
  <c r="H44" i="76"/>
  <c r="G44" i="76"/>
  <c r="F44" i="76"/>
  <c r="E44" i="76"/>
  <c r="D44" i="76"/>
  <c r="C44" i="76"/>
  <c r="I43" i="76"/>
  <c r="H43" i="76"/>
  <c r="G43" i="76"/>
  <c r="F43" i="76"/>
  <c r="E43" i="76"/>
  <c r="D43" i="76"/>
  <c r="C43" i="76"/>
  <c r="I42" i="76"/>
  <c r="H42" i="76"/>
  <c r="G42" i="76"/>
  <c r="F42" i="76"/>
  <c r="E42" i="76"/>
  <c r="D42" i="76"/>
  <c r="C42" i="76"/>
  <c r="I41" i="76"/>
  <c r="H41" i="76"/>
  <c r="G41" i="76"/>
  <c r="F41" i="76"/>
  <c r="E41" i="76"/>
  <c r="D41" i="76"/>
  <c r="C41" i="76"/>
  <c r="I40" i="76"/>
  <c r="H40" i="76"/>
  <c r="G40" i="76"/>
  <c r="F40" i="76"/>
  <c r="E40" i="76"/>
  <c r="D40" i="76"/>
  <c r="C40" i="76"/>
  <c r="I39" i="76"/>
  <c r="H39" i="76"/>
  <c r="G39" i="76"/>
  <c r="F39" i="76"/>
  <c r="E39" i="76"/>
  <c r="D39" i="76"/>
  <c r="C39" i="76"/>
  <c r="I38" i="76"/>
  <c r="H38" i="76"/>
  <c r="G38" i="76"/>
  <c r="F38" i="76"/>
  <c r="E38" i="76"/>
  <c r="D38" i="76"/>
  <c r="C38" i="76"/>
  <c r="I37" i="76"/>
  <c r="H37" i="76"/>
  <c r="G37" i="76"/>
  <c r="F37" i="76"/>
  <c r="E37" i="76"/>
  <c r="D37" i="76"/>
  <c r="C37" i="76"/>
  <c r="I36" i="76"/>
  <c r="H36" i="76"/>
  <c r="H46" i="76" s="1"/>
  <c r="G36" i="76"/>
  <c r="G46" i="76" s="1"/>
  <c r="F36" i="76"/>
  <c r="F46" i="76" s="1"/>
  <c r="E36" i="76"/>
  <c r="E46" i="76" s="1"/>
  <c r="D36" i="76"/>
  <c r="D46" i="76" s="1"/>
  <c r="C36" i="76"/>
  <c r="C46" i="76" s="1"/>
  <c r="I32" i="76"/>
  <c r="H32" i="76"/>
  <c r="G32" i="76"/>
  <c r="F32" i="76"/>
  <c r="E32" i="76"/>
  <c r="D32" i="76"/>
  <c r="C32" i="76"/>
  <c r="I31" i="76"/>
  <c r="H31" i="76"/>
  <c r="G31" i="76"/>
  <c r="F31" i="76"/>
  <c r="E31" i="76"/>
  <c r="D31" i="76"/>
  <c r="C31" i="76"/>
  <c r="I30" i="76"/>
  <c r="H30" i="76"/>
  <c r="G30" i="76"/>
  <c r="F30" i="76"/>
  <c r="E30" i="76"/>
  <c r="D30" i="76"/>
  <c r="C30" i="76"/>
  <c r="I29" i="76"/>
  <c r="H29" i="76"/>
  <c r="G29" i="76"/>
  <c r="F29" i="76"/>
  <c r="E29" i="76"/>
  <c r="D29" i="76"/>
  <c r="C29" i="76"/>
  <c r="I28" i="76"/>
  <c r="I33" i="76" s="1"/>
  <c r="H28" i="76"/>
  <c r="H33" i="76" s="1"/>
  <c r="G28" i="76"/>
  <c r="G33" i="76" s="1"/>
  <c r="F28" i="76"/>
  <c r="F33" i="76" s="1"/>
  <c r="E28" i="76"/>
  <c r="E33" i="76" s="1"/>
  <c r="D28" i="76"/>
  <c r="D33" i="76" s="1"/>
  <c r="C28" i="76"/>
  <c r="C33" i="76" s="1"/>
  <c r="I24" i="76"/>
  <c r="H24" i="76"/>
  <c r="G24" i="76"/>
  <c r="F24" i="76"/>
  <c r="E24" i="76"/>
  <c r="D24" i="76"/>
  <c r="C24" i="76"/>
  <c r="I23" i="76"/>
  <c r="H23" i="76"/>
  <c r="G23" i="76"/>
  <c r="F23" i="76"/>
  <c r="E23" i="76"/>
  <c r="D23" i="76"/>
  <c r="C23" i="76"/>
  <c r="I22" i="76"/>
  <c r="H22" i="76"/>
  <c r="G22" i="76"/>
  <c r="F22" i="76"/>
  <c r="E22" i="76"/>
  <c r="D22" i="76"/>
  <c r="C22" i="76"/>
  <c r="I21" i="76"/>
  <c r="H21" i="76"/>
  <c r="G21" i="76"/>
  <c r="F21" i="76"/>
  <c r="E21" i="76"/>
  <c r="D21" i="76"/>
  <c r="C21" i="76"/>
  <c r="I20" i="76"/>
  <c r="H20" i="76"/>
  <c r="G20" i="76"/>
  <c r="F20" i="76"/>
  <c r="E20" i="76"/>
  <c r="D20" i="76"/>
  <c r="C20" i="76"/>
  <c r="I19" i="76"/>
  <c r="H19" i="76"/>
  <c r="G19" i="76"/>
  <c r="F19" i="76"/>
  <c r="E19" i="76"/>
  <c r="D19" i="76"/>
  <c r="C19" i="76"/>
  <c r="I18" i="76"/>
  <c r="H18" i="76"/>
  <c r="G18" i="76"/>
  <c r="F18" i="76"/>
  <c r="E18" i="76"/>
  <c r="D18" i="76"/>
  <c r="C18" i="76"/>
  <c r="I17" i="76"/>
  <c r="H17" i="76"/>
  <c r="G17" i="76"/>
  <c r="F17" i="76"/>
  <c r="E17" i="76"/>
  <c r="D17" i="76"/>
  <c r="C17" i="76"/>
  <c r="I16" i="76"/>
  <c r="H16" i="76"/>
  <c r="G16" i="76"/>
  <c r="F16" i="76"/>
  <c r="E16" i="76"/>
  <c r="D16" i="76"/>
  <c r="C16" i="76"/>
  <c r="I15" i="76"/>
  <c r="I25" i="76" s="1"/>
  <c r="H15" i="76"/>
  <c r="G15" i="76"/>
  <c r="G25" i="76" s="1"/>
  <c r="F15" i="76"/>
  <c r="F25" i="76" s="1"/>
  <c r="E15" i="76"/>
  <c r="D15" i="76"/>
  <c r="D25" i="76" s="1"/>
  <c r="C15" i="76"/>
  <c r="C25" i="76" s="1"/>
  <c r="I63" i="75"/>
  <c r="H63" i="75"/>
  <c r="G63" i="75"/>
  <c r="F63" i="75"/>
  <c r="E63" i="75"/>
  <c r="D63" i="75"/>
  <c r="C63" i="75"/>
  <c r="I58" i="75"/>
  <c r="H58" i="75"/>
  <c r="G58" i="75"/>
  <c r="F58" i="75"/>
  <c r="E58" i="75"/>
  <c r="D58" i="75"/>
  <c r="C58" i="75"/>
  <c r="I57" i="75"/>
  <c r="H57" i="75"/>
  <c r="G57" i="75"/>
  <c r="F57" i="75"/>
  <c r="E57" i="75"/>
  <c r="E59" i="75" s="1"/>
  <c r="D57" i="75"/>
  <c r="C57" i="75"/>
  <c r="C59" i="75" s="1"/>
  <c r="I53" i="75"/>
  <c r="H53" i="75"/>
  <c r="G53" i="75"/>
  <c r="F53" i="75"/>
  <c r="E53" i="75"/>
  <c r="D53" i="75"/>
  <c r="C53" i="75"/>
  <c r="I52" i="75"/>
  <c r="H52" i="75"/>
  <c r="G52" i="75"/>
  <c r="F52" i="75"/>
  <c r="E52" i="75"/>
  <c r="D52" i="75"/>
  <c r="C52" i="75"/>
  <c r="I51" i="75"/>
  <c r="H51" i="75"/>
  <c r="G51" i="75"/>
  <c r="F51" i="75"/>
  <c r="E51" i="75"/>
  <c r="D51" i="75"/>
  <c r="C51" i="75"/>
  <c r="I50" i="75"/>
  <c r="H50" i="75"/>
  <c r="G50" i="75"/>
  <c r="F50" i="75"/>
  <c r="E50" i="75"/>
  <c r="D50" i="75"/>
  <c r="C50" i="75"/>
  <c r="I49" i="75"/>
  <c r="H49" i="75"/>
  <c r="G49" i="75"/>
  <c r="F49" i="75"/>
  <c r="E49" i="75"/>
  <c r="D49" i="75"/>
  <c r="D54" i="75" s="1"/>
  <c r="C49" i="75"/>
  <c r="I45" i="75"/>
  <c r="H45" i="75"/>
  <c r="G45" i="75"/>
  <c r="F45" i="75"/>
  <c r="E45" i="75"/>
  <c r="D45" i="75"/>
  <c r="C45" i="75"/>
  <c r="I44" i="75"/>
  <c r="H44" i="75"/>
  <c r="G44" i="75"/>
  <c r="F44" i="75"/>
  <c r="E44" i="75"/>
  <c r="D44" i="75"/>
  <c r="C44" i="75"/>
  <c r="I43" i="75"/>
  <c r="H43" i="75"/>
  <c r="G43" i="75"/>
  <c r="F43" i="75"/>
  <c r="E43" i="75"/>
  <c r="D43" i="75"/>
  <c r="C43" i="75"/>
  <c r="I42" i="75"/>
  <c r="H42" i="75"/>
  <c r="G42" i="75"/>
  <c r="F42" i="75"/>
  <c r="E42" i="75"/>
  <c r="D42" i="75"/>
  <c r="C42" i="75"/>
  <c r="I41" i="75"/>
  <c r="H41" i="75"/>
  <c r="G41" i="75"/>
  <c r="F41" i="75"/>
  <c r="E41" i="75"/>
  <c r="D41" i="75"/>
  <c r="C41" i="75"/>
  <c r="I40" i="75"/>
  <c r="H40" i="75"/>
  <c r="G40" i="75"/>
  <c r="F40" i="75"/>
  <c r="E40" i="75"/>
  <c r="D40" i="75"/>
  <c r="C40" i="75"/>
  <c r="I39" i="75"/>
  <c r="H39" i="75"/>
  <c r="G39" i="75"/>
  <c r="F39" i="75"/>
  <c r="E39" i="75"/>
  <c r="D39" i="75"/>
  <c r="C39" i="75"/>
  <c r="I38" i="75"/>
  <c r="H38" i="75"/>
  <c r="G38" i="75"/>
  <c r="F38" i="75"/>
  <c r="E38" i="75"/>
  <c r="D38" i="75"/>
  <c r="C38" i="75"/>
  <c r="I37" i="75"/>
  <c r="H37" i="75"/>
  <c r="G37" i="75"/>
  <c r="F37" i="75"/>
  <c r="E37" i="75"/>
  <c r="D37" i="75"/>
  <c r="C37" i="75"/>
  <c r="I36" i="75"/>
  <c r="H36" i="75"/>
  <c r="G36" i="75"/>
  <c r="F36" i="75"/>
  <c r="E36" i="75"/>
  <c r="D36" i="75"/>
  <c r="C36" i="75"/>
  <c r="I32" i="75"/>
  <c r="H32" i="75"/>
  <c r="G32" i="75"/>
  <c r="F32" i="75"/>
  <c r="E32" i="75"/>
  <c r="D32" i="75"/>
  <c r="C32" i="75"/>
  <c r="I31" i="75"/>
  <c r="H31" i="75"/>
  <c r="G31" i="75"/>
  <c r="F31" i="75"/>
  <c r="E31" i="75"/>
  <c r="D31" i="75"/>
  <c r="C31" i="75"/>
  <c r="I30" i="75"/>
  <c r="H30" i="75"/>
  <c r="G30" i="75"/>
  <c r="F30" i="75"/>
  <c r="E30" i="75"/>
  <c r="D30" i="75"/>
  <c r="C30" i="75"/>
  <c r="I29" i="75"/>
  <c r="H29" i="75"/>
  <c r="G29" i="75"/>
  <c r="F29" i="75"/>
  <c r="E29" i="75"/>
  <c r="D29" i="75"/>
  <c r="C29" i="75"/>
  <c r="I28" i="75"/>
  <c r="H28" i="75"/>
  <c r="G28" i="75"/>
  <c r="F28" i="75"/>
  <c r="F33" i="75" s="1"/>
  <c r="E28" i="75"/>
  <c r="D28" i="75"/>
  <c r="C28" i="75"/>
  <c r="I24" i="75"/>
  <c r="H24" i="75"/>
  <c r="G24" i="75"/>
  <c r="F24" i="75"/>
  <c r="E24" i="75"/>
  <c r="D24" i="75"/>
  <c r="C24" i="75"/>
  <c r="I23" i="75"/>
  <c r="H23" i="75"/>
  <c r="G23" i="75"/>
  <c r="F23" i="75"/>
  <c r="E23" i="75"/>
  <c r="D23" i="75"/>
  <c r="C23" i="75"/>
  <c r="I22" i="75"/>
  <c r="H22" i="75"/>
  <c r="G22" i="75"/>
  <c r="F22" i="75"/>
  <c r="E22" i="75"/>
  <c r="D22" i="75"/>
  <c r="C22" i="75"/>
  <c r="I21" i="75"/>
  <c r="H21" i="75"/>
  <c r="G21" i="75"/>
  <c r="F21" i="75"/>
  <c r="E21" i="75"/>
  <c r="D21" i="75"/>
  <c r="C21" i="75"/>
  <c r="I20" i="75"/>
  <c r="H20" i="75"/>
  <c r="G20" i="75"/>
  <c r="F20" i="75"/>
  <c r="E20" i="75"/>
  <c r="D20" i="75"/>
  <c r="C20" i="75"/>
  <c r="I19" i="75"/>
  <c r="H19" i="75"/>
  <c r="G19" i="75"/>
  <c r="F19" i="75"/>
  <c r="E19" i="75"/>
  <c r="D19" i="75"/>
  <c r="C19" i="75"/>
  <c r="I18" i="75"/>
  <c r="H18" i="75"/>
  <c r="G18" i="75"/>
  <c r="F18" i="75"/>
  <c r="E18" i="75"/>
  <c r="D18" i="75"/>
  <c r="C18" i="75"/>
  <c r="I17" i="75"/>
  <c r="H17" i="75"/>
  <c r="G17" i="75"/>
  <c r="F17" i="75"/>
  <c r="E17" i="75"/>
  <c r="D17" i="75"/>
  <c r="C17" i="75"/>
  <c r="I16" i="75"/>
  <c r="H16" i="75"/>
  <c r="G16" i="75"/>
  <c r="F16" i="75"/>
  <c r="E16" i="75"/>
  <c r="D16" i="75"/>
  <c r="C16" i="75"/>
  <c r="I15" i="75"/>
  <c r="H15" i="75"/>
  <c r="G15" i="75"/>
  <c r="F15" i="75"/>
  <c r="E15" i="75"/>
  <c r="D15" i="75"/>
  <c r="C15" i="75"/>
  <c r="I63" i="74"/>
  <c r="H63" i="74"/>
  <c r="G63" i="74"/>
  <c r="F63" i="74"/>
  <c r="E63" i="74"/>
  <c r="D63" i="74"/>
  <c r="C63" i="74"/>
  <c r="I58" i="74"/>
  <c r="H58" i="74"/>
  <c r="G58" i="74"/>
  <c r="F58" i="74"/>
  <c r="E58" i="74"/>
  <c r="D58" i="74"/>
  <c r="C58" i="74"/>
  <c r="I57" i="74"/>
  <c r="I59" i="74" s="1"/>
  <c r="H57" i="74"/>
  <c r="H59" i="74" s="1"/>
  <c r="G57" i="74"/>
  <c r="F57" i="74"/>
  <c r="F59" i="74" s="1"/>
  <c r="E57" i="74"/>
  <c r="D57" i="74"/>
  <c r="C57" i="74"/>
  <c r="I53" i="74"/>
  <c r="H53" i="74"/>
  <c r="G53" i="74"/>
  <c r="F53" i="74"/>
  <c r="E53" i="74"/>
  <c r="D53" i="74"/>
  <c r="C53" i="74"/>
  <c r="I52" i="74"/>
  <c r="H52" i="74"/>
  <c r="G52" i="74"/>
  <c r="F52" i="74"/>
  <c r="E52" i="74"/>
  <c r="D52" i="74"/>
  <c r="C52" i="74"/>
  <c r="I51" i="74"/>
  <c r="H51" i="74"/>
  <c r="G51" i="74"/>
  <c r="F51" i="74"/>
  <c r="E51" i="74"/>
  <c r="D51" i="74"/>
  <c r="C51" i="74"/>
  <c r="I50" i="74"/>
  <c r="H50" i="74"/>
  <c r="G50" i="74"/>
  <c r="F50" i="74"/>
  <c r="E50" i="74"/>
  <c r="D50" i="74"/>
  <c r="C50" i="74"/>
  <c r="I49" i="74"/>
  <c r="H49" i="74"/>
  <c r="G49" i="74"/>
  <c r="F49" i="74"/>
  <c r="E49" i="74"/>
  <c r="D49" i="74"/>
  <c r="D54" i="74" s="1"/>
  <c r="C49" i="74"/>
  <c r="I45" i="74"/>
  <c r="H45" i="74"/>
  <c r="G45" i="74"/>
  <c r="F45" i="74"/>
  <c r="E45" i="74"/>
  <c r="D45" i="74"/>
  <c r="C45" i="74"/>
  <c r="I44" i="74"/>
  <c r="H44" i="74"/>
  <c r="G44" i="74"/>
  <c r="F44" i="74"/>
  <c r="E44" i="74"/>
  <c r="D44" i="74"/>
  <c r="C44" i="74"/>
  <c r="I43" i="74"/>
  <c r="H43" i="74"/>
  <c r="G43" i="74"/>
  <c r="F43" i="74"/>
  <c r="E43" i="74"/>
  <c r="D43" i="74"/>
  <c r="C43" i="74"/>
  <c r="I42" i="74"/>
  <c r="H42" i="74"/>
  <c r="G42" i="74"/>
  <c r="F42" i="74"/>
  <c r="E42" i="74"/>
  <c r="D42" i="74"/>
  <c r="C42" i="74"/>
  <c r="I41" i="74"/>
  <c r="H41" i="74"/>
  <c r="G41" i="74"/>
  <c r="F41" i="74"/>
  <c r="E41" i="74"/>
  <c r="D41" i="74"/>
  <c r="C41" i="74"/>
  <c r="I40" i="74"/>
  <c r="H40" i="74"/>
  <c r="G40" i="74"/>
  <c r="F40" i="74"/>
  <c r="E40" i="74"/>
  <c r="D40" i="74"/>
  <c r="C40" i="74"/>
  <c r="I39" i="74"/>
  <c r="H39" i="74"/>
  <c r="G39" i="74"/>
  <c r="F39" i="74"/>
  <c r="E39" i="74"/>
  <c r="D39" i="74"/>
  <c r="C39" i="74"/>
  <c r="I38" i="74"/>
  <c r="H38" i="74"/>
  <c r="G38" i="74"/>
  <c r="F38" i="74"/>
  <c r="E38" i="74"/>
  <c r="D38" i="74"/>
  <c r="C38" i="74"/>
  <c r="I37" i="74"/>
  <c r="H37" i="74"/>
  <c r="G37" i="74"/>
  <c r="F37" i="74"/>
  <c r="E37" i="74"/>
  <c r="D37" i="74"/>
  <c r="C37" i="74"/>
  <c r="I36" i="74"/>
  <c r="H36" i="74"/>
  <c r="G36" i="74"/>
  <c r="F36" i="74"/>
  <c r="E36" i="74"/>
  <c r="D36" i="74"/>
  <c r="C36" i="74"/>
  <c r="I32" i="74"/>
  <c r="H32" i="74"/>
  <c r="G32" i="74"/>
  <c r="F32" i="74"/>
  <c r="E32" i="74"/>
  <c r="D32" i="74"/>
  <c r="C32" i="74"/>
  <c r="I31" i="74"/>
  <c r="H31" i="74"/>
  <c r="G31" i="74"/>
  <c r="F31" i="74"/>
  <c r="E31" i="74"/>
  <c r="D31" i="74"/>
  <c r="C31" i="74"/>
  <c r="I30" i="74"/>
  <c r="H30" i="74"/>
  <c r="G30" i="74"/>
  <c r="F30" i="74"/>
  <c r="E30" i="74"/>
  <c r="D30" i="74"/>
  <c r="C30" i="74"/>
  <c r="I29" i="74"/>
  <c r="H29" i="74"/>
  <c r="G29" i="74"/>
  <c r="F29" i="74"/>
  <c r="E29" i="74"/>
  <c r="D29" i="74"/>
  <c r="C29" i="74"/>
  <c r="I28" i="74"/>
  <c r="H28" i="74"/>
  <c r="G28" i="74"/>
  <c r="F28" i="74"/>
  <c r="E28" i="74"/>
  <c r="E33" i="74" s="1"/>
  <c r="D28" i="74"/>
  <c r="C28" i="74"/>
  <c r="I24" i="74"/>
  <c r="H24" i="74"/>
  <c r="G24" i="74"/>
  <c r="F24" i="74"/>
  <c r="E24" i="74"/>
  <c r="D24" i="74"/>
  <c r="C24" i="74"/>
  <c r="I23" i="74"/>
  <c r="H23" i="74"/>
  <c r="G23" i="74"/>
  <c r="F23" i="74"/>
  <c r="E23" i="74"/>
  <c r="D23" i="74"/>
  <c r="C23" i="74"/>
  <c r="I22" i="74"/>
  <c r="H22" i="74"/>
  <c r="G22" i="74"/>
  <c r="F22" i="74"/>
  <c r="E22" i="74"/>
  <c r="D22" i="74"/>
  <c r="C22" i="74"/>
  <c r="I21" i="74"/>
  <c r="H21" i="74"/>
  <c r="G21" i="74"/>
  <c r="F21" i="74"/>
  <c r="E21" i="74"/>
  <c r="D21" i="74"/>
  <c r="C21" i="74"/>
  <c r="I20" i="74"/>
  <c r="H20" i="74"/>
  <c r="G20" i="74"/>
  <c r="F20" i="74"/>
  <c r="E20" i="74"/>
  <c r="D20" i="74"/>
  <c r="C20" i="74"/>
  <c r="I19" i="74"/>
  <c r="H19" i="74"/>
  <c r="G19" i="74"/>
  <c r="F19" i="74"/>
  <c r="E19" i="74"/>
  <c r="D19" i="74"/>
  <c r="C19" i="74"/>
  <c r="I18" i="74"/>
  <c r="H18" i="74"/>
  <c r="G18" i="74"/>
  <c r="F18" i="74"/>
  <c r="E18" i="74"/>
  <c r="D18" i="74"/>
  <c r="C18" i="74"/>
  <c r="I17" i="74"/>
  <c r="H17" i="74"/>
  <c r="G17" i="74"/>
  <c r="F17" i="74"/>
  <c r="E17" i="74"/>
  <c r="D17" i="74"/>
  <c r="C17" i="74"/>
  <c r="I16" i="74"/>
  <c r="H16" i="74"/>
  <c r="G16" i="74"/>
  <c r="F16" i="74"/>
  <c r="E16" i="74"/>
  <c r="D16" i="74"/>
  <c r="C16" i="74"/>
  <c r="I15" i="74"/>
  <c r="H15" i="74"/>
  <c r="G15" i="74"/>
  <c r="F15" i="74"/>
  <c r="E15" i="74"/>
  <c r="D15" i="74"/>
  <c r="C15" i="74"/>
  <c r="I63" i="73"/>
  <c r="H63" i="73"/>
  <c r="G63" i="73"/>
  <c r="F63" i="73"/>
  <c r="E63" i="73"/>
  <c r="D63" i="73"/>
  <c r="C63" i="73"/>
  <c r="I58" i="73"/>
  <c r="H58" i="73"/>
  <c r="G58" i="73"/>
  <c r="F58" i="73"/>
  <c r="E58" i="73"/>
  <c r="D58" i="73"/>
  <c r="C58" i="73"/>
  <c r="I57" i="73"/>
  <c r="H57" i="73"/>
  <c r="H59" i="73" s="1"/>
  <c r="G57" i="73"/>
  <c r="F57" i="73"/>
  <c r="E57" i="73"/>
  <c r="E59" i="73" s="1"/>
  <c r="D57" i="73"/>
  <c r="C57" i="73"/>
  <c r="I53" i="73"/>
  <c r="H53" i="73"/>
  <c r="G53" i="73"/>
  <c r="F53" i="73"/>
  <c r="E53" i="73"/>
  <c r="D53" i="73"/>
  <c r="C53" i="73"/>
  <c r="I52" i="73"/>
  <c r="H52" i="73"/>
  <c r="G52" i="73"/>
  <c r="F52" i="73"/>
  <c r="E52" i="73"/>
  <c r="D52" i="73"/>
  <c r="C52" i="73"/>
  <c r="I51" i="73"/>
  <c r="H51" i="73"/>
  <c r="G51" i="73"/>
  <c r="F51" i="73"/>
  <c r="E51" i="73"/>
  <c r="D51" i="73"/>
  <c r="C51" i="73"/>
  <c r="I50" i="73"/>
  <c r="H50" i="73"/>
  <c r="G50" i="73"/>
  <c r="F50" i="73"/>
  <c r="E50" i="73"/>
  <c r="D50" i="73"/>
  <c r="C50" i="73"/>
  <c r="I49" i="73"/>
  <c r="H49" i="73"/>
  <c r="G49" i="73"/>
  <c r="F49" i="73"/>
  <c r="E49" i="73"/>
  <c r="D49" i="73"/>
  <c r="C49" i="73"/>
  <c r="C54" i="73" s="1"/>
  <c r="I45" i="73"/>
  <c r="H45" i="73"/>
  <c r="G45" i="73"/>
  <c r="F45" i="73"/>
  <c r="E45" i="73"/>
  <c r="D45" i="73"/>
  <c r="C45" i="73"/>
  <c r="I44" i="73"/>
  <c r="H44" i="73"/>
  <c r="G44" i="73"/>
  <c r="F44" i="73"/>
  <c r="E44" i="73"/>
  <c r="D44" i="73"/>
  <c r="C44" i="73"/>
  <c r="I43" i="73"/>
  <c r="H43" i="73"/>
  <c r="G43" i="73"/>
  <c r="F43" i="73"/>
  <c r="E43" i="73"/>
  <c r="D43" i="73"/>
  <c r="C43" i="73"/>
  <c r="I42" i="73"/>
  <c r="H42" i="73"/>
  <c r="G42" i="73"/>
  <c r="F42" i="73"/>
  <c r="E42" i="73"/>
  <c r="D42" i="73"/>
  <c r="C42" i="73"/>
  <c r="I41" i="73"/>
  <c r="H41" i="73"/>
  <c r="G41" i="73"/>
  <c r="F41" i="73"/>
  <c r="E41" i="73"/>
  <c r="D41" i="73"/>
  <c r="C41" i="73"/>
  <c r="I40" i="73"/>
  <c r="H40" i="73"/>
  <c r="G40" i="73"/>
  <c r="F40" i="73"/>
  <c r="E40" i="73"/>
  <c r="D40" i="73"/>
  <c r="C40" i="73"/>
  <c r="I39" i="73"/>
  <c r="H39" i="73"/>
  <c r="G39" i="73"/>
  <c r="F39" i="73"/>
  <c r="E39" i="73"/>
  <c r="D39" i="73"/>
  <c r="C39" i="73"/>
  <c r="I38" i="73"/>
  <c r="H38" i="73"/>
  <c r="G38" i="73"/>
  <c r="F38" i="73"/>
  <c r="E38" i="73"/>
  <c r="D38" i="73"/>
  <c r="C38" i="73"/>
  <c r="I37" i="73"/>
  <c r="H37" i="73"/>
  <c r="G37" i="73"/>
  <c r="F37" i="73"/>
  <c r="E37" i="73"/>
  <c r="D37" i="73"/>
  <c r="C37" i="73"/>
  <c r="I36" i="73"/>
  <c r="H36" i="73"/>
  <c r="G36" i="73"/>
  <c r="F36" i="73"/>
  <c r="E36" i="73"/>
  <c r="D36" i="73"/>
  <c r="C36" i="73"/>
  <c r="I32" i="73"/>
  <c r="H32" i="73"/>
  <c r="G32" i="73"/>
  <c r="F32" i="73"/>
  <c r="E32" i="73"/>
  <c r="D32" i="73"/>
  <c r="C32" i="73"/>
  <c r="I31" i="73"/>
  <c r="H31" i="73"/>
  <c r="G31" i="73"/>
  <c r="F31" i="73"/>
  <c r="E31" i="73"/>
  <c r="D31" i="73"/>
  <c r="C31" i="73"/>
  <c r="I30" i="73"/>
  <c r="H30" i="73"/>
  <c r="G30" i="73"/>
  <c r="F30" i="73"/>
  <c r="E30" i="73"/>
  <c r="D30" i="73"/>
  <c r="C30" i="73"/>
  <c r="I29" i="73"/>
  <c r="H29" i="73"/>
  <c r="G29" i="73"/>
  <c r="F29" i="73"/>
  <c r="E29" i="73"/>
  <c r="D29" i="73"/>
  <c r="C29" i="73"/>
  <c r="I28" i="73"/>
  <c r="H28" i="73"/>
  <c r="G28" i="73"/>
  <c r="F28" i="73"/>
  <c r="E28" i="73"/>
  <c r="D28" i="73"/>
  <c r="C28" i="73"/>
  <c r="I24" i="73"/>
  <c r="H24" i="73"/>
  <c r="G24" i="73"/>
  <c r="F24" i="73"/>
  <c r="E24" i="73"/>
  <c r="D24" i="73"/>
  <c r="C24" i="73"/>
  <c r="I23" i="73"/>
  <c r="H23" i="73"/>
  <c r="G23" i="73"/>
  <c r="F23" i="73"/>
  <c r="E23" i="73"/>
  <c r="D23" i="73"/>
  <c r="C23" i="73"/>
  <c r="I22" i="73"/>
  <c r="H22" i="73"/>
  <c r="G22" i="73"/>
  <c r="F22" i="73"/>
  <c r="E22" i="73"/>
  <c r="D22" i="73"/>
  <c r="C22" i="73"/>
  <c r="I21" i="73"/>
  <c r="H21" i="73"/>
  <c r="G21" i="73"/>
  <c r="F21" i="73"/>
  <c r="E21" i="73"/>
  <c r="D21" i="73"/>
  <c r="C21" i="73"/>
  <c r="I20" i="73"/>
  <c r="H20" i="73"/>
  <c r="G20" i="73"/>
  <c r="F20" i="73"/>
  <c r="E20" i="73"/>
  <c r="D20" i="73"/>
  <c r="C20" i="73"/>
  <c r="I19" i="73"/>
  <c r="H19" i="73"/>
  <c r="G19" i="73"/>
  <c r="F19" i="73"/>
  <c r="E19" i="73"/>
  <c r="D19" i="73"/>
  <c r="C19" i="73"/>
  <c r="I18" i="73"/>
  <c r="H18" i="73"/>
  <c r="G18" i="73"/>
  <c r="F18" i="73"/>
  <c r="E18" i="73"/>
  <c r="D18" i="73"/>
  <c r="C18" i="73"/>
  <c r="I17" i="73"/>
  <c r="H17" i="73"/>
  <c r="G17" i="73"/>
  <c r="F17" i="73"/>
  <c r="E17" i="73"/>
  <c r="D17" i="73"/>
  <c r="C17" i="73"/>
  <c r="I16" i="73"/>
  <c r="H16" i="73"/>
  <c r="G16" i="73"/>
  <c r="F16" i="73"/>
  <c r="E16" i="73"/>
  <c r="D16" i="73"/>
  <c r="C16" i="73"/>
  <c r="I15" i="73"/>
  <c r="H15" i="73"/>
  <c r="G15" i="73"/>
  <c r="F15" i="73"/>
  <c r="E15" i="73"/>
  <c r="D15" i="73"/>
  <c r="C15" i="73"/>
  <c r="I63" i="72"/>
  <c r="H63" i="72"/>
  <c r="G63" i="72"/>
  <c r="F63" i="72"/>
  <c r="E63" i="72"/>
  <c r="D63" i="72"/>
  <c r="C63" i="72"/>
  <c r="I58" i="72"/>
  <c r="H58" i="72"/>
  <c r="G58" i="72"/>
  <c r="F58" i="72"/>
  <c r="E58" i="72"/>
  <c r="D58" i="72"/>
  <c r="C58" i="72"/>
  <c r="I57" i="72"/>
  <c r="H57" i="72"/>
  <c r="G57" i="72"/>
  <c r="G59" i="72" s="1"/>
  <c r="F57" i="72"/>
  <c r="E57" i="72"/>
  <c r="D57" i="72"/>
  <c r="C57" i="72"/>
  <c r="I53" i="72"/>
  <c r="H53" i="72"/>
  <c r="G53" i="72"/>
  <c r="F53" i="72"/>
  <c r="E53" i="72"/>
  <c r="D53" i="72"/>
  <c r="C53" i="72"/>
  <c r="I52" i="72"/>
  <c r="H52" i="72"/>
  <c r="G52" i="72"/>
  <c r="F52" i="72"/>
  <c r="E52" i="72"/>
  <c r="D52" i="72"/>
  <c r="C52" i="72"/>
  <c r="I51" i="72"/>
  <c r="H51" i="72"/>
  <c r="G51" i="72"/>
  <c r="F51" i="72"/>
  <c r="E51" i="72"/>
  <c r="D51" i="72"/>
  <c r="C51" i="72"/>
  <c r="I50" i="72"/>
  <c r="H50" i="72"/>
  <c r="G50" i="72"/>
  <c r="F50" i="72"/>
  <c r="E50" i="72"/>
  <c r="D50" i="72"/>
  <c r="C50" i="72"/>
  <c r="I49" i="72"/>
  <c r="H49" i="72"/>
  <c r="G49" i="72"/>
  <c r="F49" i="72"/>
  <c r="E49" i="72"/>
  <c r="D49" i="72"/>
  <c r="C49" i="72"/>
  <c r="I45" i="72"/>
  <c r="H45" i="72"/>
  <c r="G45" i="72"/>
  <c r="F45" i="72"/>
  <c r="E45" i="72"/>
  <c r="D45" i="72"/>
  <c r="C45" i="72"/>
  <c r="I44" i="72"/>
  <c r="H44" i="72"/>
  <c r="G44" i="72"/>
  <c r="F44" i="72"/>
  <c r="E44" i="72"/>
  <c r="D44" i="72"/>
  <c r="C44" i="72"/>
  <c r="I43" i="72"/>
  <c r="H43" i="72"/>
  <c r="G43" i="72"/>
  <c r="F43" i="72"/>
  <c r="E43" i="72"/>
  <c r="D43" i="72"/>
  <c r="C43" i="72"/>
  <c r="I42" i="72"/>
  <c r="H42" i="72"/>
  <c r="G42" i="72"/>
  <c r="F42" i="72"/>
  <c r="E42" i="72"/>
  <c r="D42" i="72"/>
  <c r="C42" i="72"/>
  <c r="I41" i="72"/>
  <c r="H41" i="72"/>
  <c r="G41" i="72"/>
  <c r="F41" i="72"/>
  <c r="E41" i="72"/>
  <c r="D41" i="72"/>
  <c r="C41" i="72"/>
  <c r="I40" i="72"/>
  <c r="H40" i="72"/>
  <c r="G40" i="72"/>
  <c r="F40" i="72"/>
  <c r="E40" i="72"/>
  <c r="D40" i="72"/>
  <c r="C40" i="72"/>
  <c r="I39" i="72"/>
  <c r="H39" i="72"/>
  <c r="G39" i="72"/>
  <c r="F39" i="72"/>
  <c r="E39" i="72"/>
  <c r="D39" i="72"/>
  <c r="C39" i="72"/>
  <c r="I38" i="72"/>
  <c r="H38" i="72"/>
  <c r="G38" i="72"/>
  <c r="F38" i="72"/>
  <c r="E38" i="72"/>
  <c r="D38" i="72"/>
  <c r="C38" i="72"/>
  <c r="I37" i="72"/>
  <c r="H37" i="72"/>
  <c r="G37" i="72"/>
  <c r="F37" i="72"/>
  <c r="E37" i="72"/>
  <c r="D37" i="72"/>
  <c r="C37" i="72"/>
  <c r="I36" i="72"/>
  <c r="H36" i="72"/>
  <c r="G36" i="72"/>
  <c r="F36" i="72"/>
  <c r="E36" i="72"/>
  <c r="D36" i="72"/>
  <c r="C36" i="72"/>
  <c r="I32" i="72"/>
  <c r="H32" i="72"/>
  <c r="G32" i="72"/>
  <c r="F32" i="72"/>
  <c r="E32" i="72"/>
  <c r="D32" i="72"/>
  <c r="C32" i="72"/>
  <c r="I31" i="72"/>
  <c r="H31" i="72"/>
  <c r="G31" i="72"/>
  <c r="F31" i="72"/>
  <c r="E31" i="72"/>
  <c r="D31" i="72"/>
  <c r="C31" i="72"/>
  <c r="I30" i="72"/>
  <c r="H30" i="72"/>
  <c r="G30" i="72"/>
  <c r="F30" i="72"/>
  <c r="E30" i="72"/>
  <c r="D30" i="72"/>
  <c r="C30" i="72"/>
  <c r="I29" i="72"/>
  <c r="H29" i="72"/>
  <c r="G29" i="72"/>
  <c r="F29" i="72"/>
  <c r="E29" i="72"/>
  <c r="D29" i="72"/>
  <c r="C29" i="72"/>
  <c r="I28" i="72"/>
  <c r="H28" i="72"/>
  <c r="G28" i="72"/>
  <c r="F28" i="72"/>
  <c r="E28" i="72"/>
  <c r="D28" i="72"/>
  <c r="C28" i="72"/>
  <c r="I24" i="72"/>
  <c r="H24" i="72"/>
  <c r="G24" i="72"/>
  <c r="F24" i="72"/>
  <c r="E24" i="72"/>
  <c r="D24" i="72"/>
  <c r="C24" i="72"/>
  <c r="I23" i="72"/>
  <c r="H23" i="72"/>
  <c r="G23" i="72"/>
  <c r="F23" i="72"/>
  <c r="E23" i="72"/>
  <c r="D23" i="72"/>
  <c r="C23" i="72"/>
  <c r="I22" i="72"/>
  <c r="H22" i="72"/>
  <c r="G22" i="72"/>
  <c r="F22" i="72"/>
  <c r="E22" i="72"/>
  <c r="D22" i="72"/>
  <c r="C22" i="72"/>
  <c r="I21" i="72"/>
  <c r="H21" i="72"/>
  <c r="G21" i="72"/>
  <c r="F21" i="72"/>
  <c r="E21" i="72"/>
  <c r="D21" i="72"/>
  <c r="C21" i="72"/>
  <c r="I20" i="72"/>
  <c r="H20" i="72"/>
  <c r="G20" i="72"/>
  <c r="F20" i="72"/>
  <c r="E20" i="72"/>
  <c r="D20" i="72"/>
  <c r="C20" i="72"/>
  <c r="I19" i="72"/>
  <c r="H19" i="72"/>
  <c r="G19" i="72"/>
  <c r="F19" i="72"/>
  <c r="E19" i="72"/>
  <c r="D19" i="72"/>
  <c r="C19" i="72"/>
  <c r="I18" i="72"/>
  <c r="H18" i="72"/>
  <c r="G18" i="72"/>
  <c r="F18" i="72"/>
  <c r="E18" i="72"/>
  <c r="D18" i="72"/>
  <c r="C18" i="72"/>
  <c r="I17" i="72"/>
  <c r="H17" i="72"/>
  <c r="G17" i="72"/>
  <c r="F17" i="72"/>
  <c r="E17" i="72"/>
  <c r="D17" i="72"/>
  <c r="C17" i="72"/>
  <c r="I16" i="72"/>
  <c r="H16" i="72"/>
  <c r="G16" i="72"/>
  <c r="F16" i="72"/>
  <c r="E16" i="72"/>
  <c r="D16" i="72"/>
  <c r="C16" i="72"/>
  <c r="I15" i="72"/>
  <c r="H15" i="72"/>
  <c r="G15" i="72"/>
  <c r="F15" i="72"/>
  <c r="E15" i="72"/>
  <c r="D15" i="72"/>
  <c r="C15" i="72"/>
  <c r="I63" i="71"/>
  <c r="H63" i="71"/>
  <c r="G63" i="71"/>
  <c r="F63" i="71"/>
  <c r="E63" i="71"/>
  <c r="D63" i="71"/>
  <c r="C63" i="71"/>
  <c r="I58" i="71"/>
  <c r="H58" i="71"/>
  <c r="G58" i="71"/>
  <c r="F58" i="71"/>
  <c r="E58" i="71"/>
  <c r="D58" i="71"/>
  <c r="C58" i="71"/>
  <c r="I57" i="71"/>
  <c r="H57" i="71"/>
  <c r="G57" i="71"/>
  <c r="F57" i="71"/>
  <c r="F59" i="71" s="1"/>
  <c r="E57" i="71"/>
  <c r="D57" i="71"/>
  <c r="C57" i="71"/>
  <c r="I53" i="71"/>
  <c r="H53" i="71"/>
  <c r="G53" i="71"/>
  <c r="F53" i="71"/>
  <c r="E53" i="71"/>
  <c r="D53" i="71"/>
  <c r="C53" i="71"/>
  <c r="I52" i="71"/>
  <c r="H52" i="71"/>
  <c r="G52" i="71"/>
  <c r="F52" i="71"/>
  <c r="E52" i="71"/>
  <c r="D52" i="71"/>
  <c r="C52" i="71"/>
  <c r="I51" i="71"/>
  <c r="H51" i="71"/>
  <c r="G51" i="71"/>
  <c r="F51" i="71"/>
  <c r="E51" i="71"/>
  <c r="D51" i="71"/>
  <c r="C51" i="71"/>
  <c r="I50" i="71"/>
  <c r="H50" i="71"/>
  <c r="G50" i="71"/>
  <c r="F50" i="71"/>
  <c r="E50" i="71"/>
  <c r="D50" i="71"/>
  <c r="C50" i="71"/>
  <c r="I49" i="71"/>
  <c r="H49" i="71"/>
  <c r="G49" i="71"/>
  <c r="F49" i="71"/>
  <c r="E49" i="71"/>
  <c r="D49" i="71"/>
  <c r="C49" i="71"/>
  <c r="I45" i="71"/>
  <c r="H45" i="71"/>
  <c r="G45" i="71"/>
  <c r="F45" i="71"/>
  <c r="E45" i="71"/>
  <c r="D45" i="71"/>
  <c r="C45" i="71"/>
  <c r="I44" i="71"/>
  <c r="H44" i="71"/>
  <c r="G44" i="71"/>
  <c r="F44" i="71"/>
  <c r="E44" i="71"/>
  <c r="D44" i="71"/>
  <c r="C44" i="71"/>
  <c r="I43" i="71"/>
  <c r="H43" i="71"/>
  <c r="G43" i="71"/>
  <c r="F43" i="71"/>
  <c r="E43" i="71"/>
  <c r="D43" i="71"/>
  <c r="C43" i="71"/>
  <c r="I42" i="71"/>
  <c r="H42" i="71"/>
  <c r="G42" i="71"/>
  <c r="F42" i="71"/>
  <c r="E42" i="71"/>
  <c r="D42" i="71"/>
  <c r="C42" i="71"/>
  <c r="I41" i="71"/>
  <c r="H41" i="71"/>
  <c r="G41" i="71"/>
  <c r="F41" i="71"/>
  <c r="E41" i="71"/>
  <c r="D41" i="71"/>
  <c r="C41" i="71"/>
  <c r="I40" i="71"/>
  <c r="H40" i="71"/>
  <c r="G40" i="71"/>
  <c r="F40" i="71"/>
  <c r="E40" i="71"/>
  <c r="D40" i="71"/>
  <c r="C40" i="71"/>
  <c r="I39" i="71"/>
  <c r="H39" i="71"/>
  <c r="G39" i="71"/>
  <c r="F39" i="71"/>
  <c r="E39" i="71"/>
  <c r="D39" i="71"/>
  <c r="C39" i="71"/>
  <c r="I38" i="71"/>
  <c r="H38" i="71"/>
  <c r="G38" i="71"/>
  <c r="F38" i="71"/>
  <c r="E38" i="71"/>
  <c r="D38" i="71"/>
  <c r="C38" i="71"/>
  <c r="I37" i="71"/>
  <c r="H37" i="71"/>
  <c r="G37" i="71"/>
  <c r="F37" i="71"/>
  <c r="E37" i="71"/>
  <c r="D37" i="71"/>
  <c r="C37" i="71"/>
  <c r="I36" i="71"/>
  <c r="H36" i="71"/>
  <c r="G36" i="71"/>
  <c r="F36" i="71"/>
  <c r="E36" i="71"/>
  <c r="D36" i="71"/>
  <c r="C36" i="71"/>
  <c r="I32" i="71"/>
  <c r="H32" i="71"/>
  <c r="G32" i="71"/>
  <c r="F32" i="71"/>
  <c r="E32" i="71"/>
  <c r="D32" i="71"/>
  <c r="C32" i="71"/>
  <c r="I31" i="71"/>
  <c r="H31" i="71"/>
  <c r="G31" i="71"/>
  <c r="F31" i="71"/>
  <c r="E31" i="71"/>
  <c r="D31" i="71"/>
  <c r="C31" i="71"/>
  <c r="I30" i="71"/>
  <c r="H30" i="71"/>
  <c r="G30" i="71"/>
  <c r="F30" i="71"/>
  <c r="E30" i="71"/>
  <c r="D30" i="71"/>
  <c r="C30" i="71"/>
  <c r="I29" i="71"/>
  <c r="H29" i="71"/>
  <c r="G29" i="71"/>
  <c r="F29" i="71"/>
  <c r="E29" i="71"/>
  <c r="D29" i="71"/>
  <c r="C29" i="71"/>
  <c r="I28" i="71"/>
  <c r="H28" i="71"/>
  <c r="G28" i="71"/>
  <c r="F28" i="71"/>
  <c r="E28" i="71"/>
  <c r="D28" i="71"/>
  <c r="C28" i="71"/>
  <c r="I24" i="71"/>
  <c r="H24" i="71"/>
  <c r="G24" i="71"/>
  <c r="F24" i="71"/>
  <c r="E24" i="71"/>
  <c r="D24" i="71"/>
  <c r="C24" i="71"/>
  <c r="I23" i="71"/>
  <c r="H23" i="71"/>
  <c r="G23" i="71"/>
  <c r="F23" i="71"/>
  <c r="E23" i="71"/>
  <c r="D23" i="71"/>
  <c r="C23" i="71"/>
  <c r="I22" i="71"/>
  <c r="H22" i="71"/>
  <c r="G22" i="71"/>
  <c r="F22" i="71"/>
  <c r="E22" i="71"/>
  <c r="D22" i="71"/>
  <c r="C22" i="71"/>
  <c r="I21" i="71"/>
  <c r="H21" i="71"/>
  <c r="G21" i="71"/>
  <c r="F21" i="71"/>
  <c r="E21" i="71"/>
  <c r="D21" i="71"/>
  <c r="C21" i="71"/>
  <c r="I20" i="71"/>
  <c r="H20" i="71"/>
  <c r="G20" i="71"/>
  <c r="F20" i="71"/>
  <c r="E20" i="71"/>
  <c r="D20" i="71"/>
  <c r="C20" i="71"/>
  <c r="I19" i="71"/>
  <c r="H19" i="71"/>
  <c r="G19" i="71"/>
  <c r="F19" i="71"/>
  <c r="E19" i="71"/>
  <c r="D19" i="71"/>
  <c r="C19" i="71"/>
  <c r="I18" i="71"/>
  <c r="H18" i="71"/>
  <c r="G18" i="71"/>
  <c r="F18" i="71"/>
  <c r="E18" i="71"/>
  <c r="D18" i="71"/>
  <c r="C18" i="71"/>
  <c r="I17" i="71"/>
  <c r="H17" i="71"/>
  <c r="G17" i="71"/>
  <c r="F17" i="71"/>
  <c r="E17" i="71"/>
  <c r="D17" i="71"/>
  <c r="C17" i="71"/>
  <c r="I16" i="71"/>
  <c r="H16" i="71"/>
  <c r="G16" i="71"/>
  <c r="F16" i="71"/>
  <c r="E16" i="71"/>
  <c r="D16" i="71"/>
  <c r="C16" i="71"/>
  <c r="I15" i="71"/>
  <c r="H15" i="71"/>
  <c r="G15" i="71"/>
  <c r="F15" i="71"/>
  <c r="E15" i="71"/>
  <c r="D15" i="71"/>
  <c r="C15" i="71"/>
  <c r="I63" i="70"/>
  <c r="H63" i="70"/>
  <c r="G63" i="70"/>
  <c r="F63" i="70"/>
  <c r="E63" i="70"/>
  <c r="D63" i="70"/>
  <c r="C63" i="70"/>
  <c r="I58" i="70"/>
  <c r="H58" i="70"/>
  <c r="G58" i="70"/>
  <c r="F58" i="70"/>
  <c r="E58" i="70"/>
  <c r="D58" i="70"/>
  <c r="C58" i="70"/>
  <c r="I57" i="70"/>
  <c r="H57" i="70"/>
  <c r="G57" i="70"/>
  <c r="F57" i="70"/>
  <c r="E57" i="70"/>
  <c r="E59" i="70" s="1"/>
  <c r="D57" i="70"/>
  <c r="C57" i="70"/>
  <c r="I53" i="70"/>
  <c r="H53" i="70"/>
  <c r="G53" i="70"/>
  <c r="F53" i="70"/>
  <c r="E53" i="70"/>
  <c r="D53" i="70"/>
  <c r="C53" i="70"/>
  <c r="I52" i="70"/>
  <c r="H52" i="70"/>
  <c r="G52" i="70"/>
  <c r="F52" i="70"/>
  <c r="E52" i="70"/>
  <c r="D52" i="70"/>
  <c r="C52" i="70"/>
  <c r="I51" i="70"/>
  <c r="H51" i="70"/>
  <c r="G51" i="70"/>
  <c r="F51" i="70"/>
  <c r="E51" i="70"/>
  <c r="D51" i="70"/>
  <c r="C51" i="70"/>
  <c r="I50" i="70"/>
  <c r="H50" i="70"/>
  <c r="G50" i="70"/>
  <c r="F50" i="70"/>
  <c r="E50" i="70"/>
  <c r="D50" i="70"/>
  <c r="C50" i="70"/>
  <c r="I49" i="70"/>
  <c r="H49" i="70"/>
  <c r="G49" i="70"/>
  <c r="F49" i="70"/>
  <c r="E49" i="70"/>
  <c r="D49" i="70"/>
  <c r="C49" i="70"/>
  <c r="I45" i="70"/>
  <c r="H45" i="70"/>
  <c r="G45" i="70"/>
  <c r="F45" i="70"/>
  <c r="E45" i="70"/>
  <c r="D45" i="70"/>
  <c r="C45" i="70"/>
  <c r="I44" i="70"/>
  <c r="H44" i="70"/>
  <c r="G44" i="70"/>
  <c r="F44" i="70"/>
  <c r="E44" i="70"/>
  <c r="D44" i="70"/>
  <c r="C44" i="70"/>
  <c r="I43" i="70"/>
  <c r="H43" i="70"/>
  <c r="G43" i="70"/>
  <c r="F43" i="70"/>
  <c r="E43" i="70"/>
  <c r="D43" i="70"/>
  <c r="C43" i="70"/>
  <c r="I42" i="70"/>
  <c r="H42" i="70"/>
  <c r="G42" i="70"/>
  <c r="F42" i="70"/>
  <c r="E42" i="70"/>
  <c r="D42" i="70"/>
  <c r="C42" i="70"/>
  <c r="I41" i="70"/>
  <c r="H41" i="70"/>
  <c r="G41" i="70"/>
  <c r="F41" i="70"/>
  <c r="E41" i="70"/>
  <c r="D41" i="70"/>
  <c r="C41" i="70"/>
  <c r="I40" i="70"/>
  <c r="H40" i="70"/>
  <c r="G40" i="70"/>
  <c r="F40" i="70"/>
  <c r="E40" i="70"/>
  <c r="D40" i="70"/>
  <c r="C40" i="70"/>
  <c r="I39" i="70"/>
  <c r="H39" i="70"/>
  <c r="G39" i="70"/>
  <c r="F39" i="70"/>
  <c r="E39" i="70"/>
  <c r="D39" i="70"/>
  <c r="C39" i="70"/>
  <c r="I38" i="70"/>
  <c r="H38" i="70"/>
  <c r="G38" i="70"/>
  <c r="F38" i="70"/>
  <c r="E38" i="70"/>
  <c r="D38" i="70"/>
  <c r="C38" i="70"/>
  <c r="I37" i="70"/>
  <c r="H37" i="70"/>
  <c r="G37" i="70"/>
  <c r="F37" i="70"/>
  <c r="E37" i="70"/>
  <c r="D37" i="70"/>
  <c r="C37" i="70"/>
  <c r="I36" i="70"/>
  <c r="H36" i="70"/>
  <c r="G36" i="70"/>
  <c r="F36" i="70"/>
  <c r="E36" i="70"/>
  <c r="D36" i="70"/>
  <c r="C36" i="70"/>
  <c r="I32" i="70"/>
  <c r="H32" i="70"/>
  <c r="G32" i="70"/>
  <c r="F32" i="70"/>
  <c r="E32" i="70"/>
  <c r="D32" i="70"/>
  <c r="C32" i="70"/>
  <c r="I31" i="70"/>
  <c r="H31" i="70"/>
  <c r="G31" i="70"/>
  <c r="F31" i="70"/>
  <c r="E31" i="70"/>
  <c r="D31" i="70"/>
  <c r="C31" i="70"/>
  <c r="I30" i="70"/>
  <c r="H30" i="70"/>
  <c r="G30" i="70"/>
  <c r="F30" i="70"/>
  <c r="E30" i="70"/>
  <c r="D30" i="70"/>
  <c r="C30" i="70"/>
  <c r="I29" i="70"/>
  <c r="H29" i="70"/>
  <c r="G29" i="70"/>
  <c r="F29" i="70"/>
  <c r="E29" i="70"/>
  <c r="D29" i="70"/>
  <c r="C29" i="70"/>
  <c r="I28" i="70"/>
  <c r="H28" i="70"/>
  <c r="G28" i="70"/>
  <c r="F28" i="70"/>
  <c r="E28" i="70"/>
  <c r="D28" i="70"/>
  <c r="C28" i="70"/>
  <c r="I24" i="70"/>
  <c r="H24" i="70"/>
  <c r="G24" i="70"/>
  <c r="F24" i="70"/>
  <c r="E24" i="70"/>
  <c r="D24" i="70"/>
  <c r="C24" i="70"/>
  <c r="I23" i="70"/>
  <c r="H23" i="70"/>
  <c r="G23" i="70"/>
  <c r="F23" i="70"/>
  <c r="E23" i="70"/>
  <c r="D23" i="70"/>
  <c r="C23" i="70"/>
  <c r="I22" i="70"/>
  <c r="H22" i="70"/>
  <c r="G22" i="70"/>
  <c r="F22" i="70"/>
  <c r="E22" i="70"/>
  <c r="D22" i="70"/>
  <c r="C22" i="70"/>
  <c r="I21" i="70"/>
  <c r="H21" i="70"/>
  <c r="G21" i="70"/>
  <c r="F21" i="70"/>
  <c r="E21" i="70"/>
  <c r="D21" i="70"/>
  <c r="C21" i="70"/>
  <c r="I20" i="70"/>
  <c r="H20" i="70"/>
  <c r="G20" i="70"/>
  <c r="F20" i="70"/>
  <c r="E20" i="70"/>
  <c r="D20" i="70"/>
  <c r="C20" i="70"/>
  <c r="I19" i="70"/>
  <c r="H19" i="70"/>
  <c r="G19" i="70"/>
  <c r="F19" i="70"/>
  <c r="E19" i="70"/>
  <c r="D19" i="70"/>
  <c r="C19" i="70"/>
  <c r="I18" i="70"/>
  <c r="H18" i="70"/>
  <c r="G18" i="70"/>
  <c r="F18" i="70"/>
  <c r="E18" i="70"/>
  <c r="D18" i="70"/>
  <c r="C18" i="70"/>
  <c r="I17" i="70"/>
  <c r="H17" i="70"/>
  <c r="G17" i="70"/>
  <c r="F17" i="70"/>
  <c r="E17" i="70"/>
  <c r="D17" i="70"/>
  <c r="C17" i="70"/>
  <c r="I16" i="70"/>
  <c r="H16" i="70"/>
  <c r="G16" i="70"/>
  <c r="F16" i="70"/>
  <c r="E16" i="70"/>
  <c r="D16" i="70"/>
  <c r="C16" i="70"/>
  <c r="I15" i="70"/>
  <c r="H15" i="70"/>
  <c r="G15" i="70"/>
  <c r="F15" i="70"/>
  <c r="E15" i="70"/>
  <c r="D15" i="70"/>
  <c r="C15" i="70"/>
  <c r="E25" i="76" l="1"/>
  <c r="H25" i="76"/>
  <c r="I46" i="76"/>
  <c r="D25" i="75"/>
  <c r="H59" i="71"/>
  <c r="I59" i="72"/>
  <c r="D25" i="73"/>
  <c r="F33" i="73"/>
  <c r="F54" i="74"/>
  <c r="C59" i="74"/>
  <c r="G54" i="75"/>
  <c r="D59" i="75"/>
  <c r="F59" i="75"/>
  <c r="G59" i="74"/>
  <c r="H59" i="75"/>
  <c r="G33" i="75"/>
  <c r="C46" i="75"/>
  <c r="E54" i="75"/>
  <c r="I59" i="75"/>
  <c r="F25" i="75"/>
  <c r="H25" i="75"/>
  <c r="H33" i="75"/>
  <c r="D46" i="75"/>
  <c r="F54" i="75"/>
  <c r="E25" i="75"/>
  <c r="G25" i="75"/>
  <c r="I33" i="75"/>
  <c r="E46" i="75"/>
  <c r="F46" i="75"/>
  <c r="H54" i="75"/>
  <c r="I25" i="75"/>
  <c r="C33" i="75"/>
  <c r="G46" i="75"/>
  <c r="I46" i="75"/>
  <c r="I54" i="75"/>
  <c r="D33" i="75"/>
  <c r="H46" i="75"/>
  <c r="C25" i="75"/>
  <c r="E33" i="75"/>
  <c r="C54" i="75"/>
  <c r="G59" i="75"/>
  <c r="E54" i="74"/>
  <c r="E46" i="74"/>
  <c r="G54" i="74"/>
  <c r="C59" i="72"/>
  <c r="D59" i="73"/>
  <c r="I33" i="74"/>
  <c r="E59" i="74"/>
  <c r="G59" i="73"/>
  <c r="D33" i="73"/>
  <c r="C25" i="74"/>
  <c r="G25" i="74"/>
  <c r="G33" i="74"/>
  <c r="C46" i="74"/>
  <c r="E25" i="74"/>
  <c r="F25" i="74"/>
  <c r="H33" i="74"/>
  <c r="D46" i="74"/>
  <c r="H25" i="74"/>
  <c r="F46" i="74"/>
  <c r="H46" i="74"/>
  <c r="H54" i="74"/>
  <c r="D59" i="74"/>
  <c r="I25" i="74"/>
  <c r="C33" i="74"/>
  <c r="G46" i="74"/>
  <c r="I54" i="74"/>
  <c r="D33" i="74"/>
  <c r="I46" i="74"/>
  <c r="C54" i="74"/>
  <c r="D25" i="74"/>
  <c r="F33" i="74"/>
  <c r="F33" i="72"/>
  <c r="E54" i="72"/>
  <c r="C59" i="73"/>
  <c r="F33" i="71"/>
  <c r="E54" i="71"/>
  <c r="F54" i="72"/>
  <c r="G54" i="73"/>
  <c r="E59" i="72"/>
  <c r="I54" i="73"/>
  <c r="F59" i="73"/>
  <c r="E33" i="73"/>
  <c r="D54" i="73"/>
  <c r="E25" i="73"/>
  <c r="G33" i="73"/>
  <c r="C46" i="73"/>
  <c r="E54" i="73"/>
  <c r="I59" i="73"/>
  <c r="D46" i="73"/>
  <c r="F54" i="73"/>
  <c r="G25" i="73"/>
  <c r="I33" i="73"/>
  <c r="E46" i="73"/>
  <c r="F46" i="73"/>
  <c r="H54" i="73"/>
  <c r="H25" i="73"/>
  <c r="H33" i="73"/>
  <c r="I25" i="73"/>
  <c r="C33" i="73"/>
  <c r="G46" i="73"/>
  <c r="I46" i="73"/>
  <c r="H46" i="73"/>
  <c r="F25" i="73"/>
  <c r="C25" i="73"/>
  <c r="C46" i="72"/>
  <c r="F25" i="72"/>
  <c r="H25" i="72"/>
  <c r="H33" i="72"/>
  <c r="G54" i="72"/>
  <c r="D59" i="72"/>
  <c r="E59" i="71"/>
  <c r="H59" i="72"/>
  <c r="I59" i="71"/>
  <c r="C25" i="72"/>
  <c r="E33" i="72"/>
  <c r="E46" i="72"/>
  <c r="I25" i="72"/>
  <c r="C33" i="72"/>
  <c r="F46" i="72"/>
  <c r="H46" i="72"/>
  <c r="H54" i="72"/>
  <c r="D33" i="72"/>
  <c r="G46" i="72"/>
  <c r="I54" i="72"/>
  <c r="D25" i="72"/>
  <c r="I46" i="72"/>
  <c r="C54" i="72"/>
  <c r="F59" i="72"/>
  <c r="E25" i="72"/>
  <c r="G25" i="72"/>
  <c r="G33" i="72"/>
  <c r="D54" i="72"/>
  <c r="I33" i="72"/>
  <c r="D46" i="72"/>
  <c r="F33" i="70"/>
  <c r="C59" i="71"/>
  <c r="D25" i="70"/>
  <c r="G33" i="71"/>
  <c r="D46" i="71"/>
  <c r="F25" i="71"/>
  <c r="G25" i="71"/>
  <c r="H25" i="71"/>
  <c r="H33" i="71"/>
  <c r="G54" i="71"/>
  <c r="D59" i="71"/>
  <c r="E54" i="70"/>
  <c r="H54" i="71"/>
  <c r="I54" i="71"/>
  <c r="C46" i="70"/>
  <c r="F59" i="70"/>
  <c r="G59" i="71"/>
  <c r="C54" i="71"/>
  <c r="D33" i="70"/>
  <c r="C54" i="70"/>
  <c r="H59" i="70"/>
  <c r="D54" i="71"/>
  <c r="D25" i="71"/>
  <c r="E25" i="71"/>
  <c r="C46" i="71"/>
  <c r="I33" i="71"/>
  <c r="E33" i="71"/>
  <c r="E46" i="71"/>
  <c r="F46" i="71"/>
  <c r="I25" i="71"/>
  <c r="C33" i="71"/>
  <c r="G46" i="71"/>
  <c r="H46" i="71"/>
  <c r="I46" i="71"/>
  <c r="D33" i="71"/>
  <c r="F54" i="71"/>
  <c r="C25" i="71"/>
  <c r="F25" i="70"/>
  <c r="H33" i="70"/>
  <c r="E46" i="70"/>
  <c r="G54" i="70"/>
  <c r="D59" i="70"/>
  <c r="I33" i="70"/>
  <c r="F46" i="70"/>
  <c r="H54" i="70"/>
  <c r="G46" i="70"/>
  <c r="I54" i="70"/>
  <c r="G33" i="70"/>
  <c r="D46" i="70"/>
  <c r="I25" i="70"/>
  <c r="C33" i="70"/>
  <c r="G59" i="70"/>
  <c r="C59" i="70"/>
  <c r="C25" i="70"/>
  <c r="E33" i="70"/>
  <c r="D54" i="70"/>
  <c r="I59" i="70"/>
  <c r="E25" i="70"/>
  <c r="H25" i="70"/>
  <c r="F54" i="70"/>
  <c r="G25" i="70"/>
  <c r="I46" i="70"/>
  <c r="H46" i="70"/>
  <c r="C58" i="68" l="1"/>
  <c r="D58" i="68"/>
  <c r="F58" i="68"/>
  <c r="G58" i="68"/>
  <c r="G57" i="68"/>
  <c r="F57" i="68"/>
  <c r="D57" i="68"/>
  <c r="C57" i="68"/>
  <c r="C50" i="68"/>
  <c r="D50" i="68"/>
  <c r="F50" i="68"/>
  <c r="G50" i="68"/>
  <c r="C51" i="68"/>
  <c r="D51" i="68"/>
  <c r="F51" i="68"/>
  <c r="G51" i="68"/>
  <c r="C52" i="68"/>
  <c r="D52" i="68"/>
  <c r="F52" i="68"/>
  <c r="G52" i="68"/>
  <c r="C53" i="68"/>
  <c r="D53" i="68"/>
  <c r="F53" i="68"/>
  <c r="G53" i="68"/>
  <c r="G49" i="68"/>
  <c r="F49" i="68"/>
  <c r="D49" i="68"/>
  <c r="C49" i="68"/>
  <c r="C37" i="68"/>
  <c r="D37" i="68"/>
  <c r="F37" i="68"/>
  <c r="G37" i="68"/>
  <c r="C38" i="68"/>
  <c r="D38" i="68"/>
  <c r="F38" i="68"/>
  <c r="G38" i="68"/>
  <c r="C39" i="68"/>
  <c r="D39" i="68"/>
  <c r="F39" i="68"/>
  <c r="G39" i="68"/>
  <c r="C40" i="68"/>
  <c r="D40" i="68"/>
  <c r="F40" i="68"/>
  <c r="G40" i="68"/>
  <c r="C41" i="68"/>
  <c r="D41" i="68"/>
  <c r="F41" i="68"/>
  <c r="G41" i="68"/>
  <c r="C42" i="68"/>
  <c r="D42" i="68"/>
  <c r="F42" i="68"/>
  <c r="G42" i="68"/>
  <c r="C43" i="68"/>
  <c r="D43" i="68"/>
  <c r="F43" i="68"/>
  <c r="G43" i="68"/>
  <c r="C44" i="68"/>
  <c r="D44" i="68"/>
  <c r="F44" i="68"/>
  <c r="G44" i="68"/>
  <c r="C45" i="68"/>
  <c r="D45" i="68"/>
  <c r="F45" i="68"/>
  <c r="G45" i="68"/>
  <c r="G36" i="68"/>
  <c r="F36" i="68"/>
  <c r="D36" i="68"/>
  <c r="C36" i="68"/>
  <c r="C58" i="67"/>
  <c r="D58" i="67"/>
  <c r="F58" i="67"/>
  <c r="G58" i="67"/>
  <c r="G57" i="67"/>
  <c r="F57" i="67"/>
  <c r="D57" i="67"/>
  <c r="C57" i="67"/>
  <c r="C50" i="67"/>
  <c r="D50" i="67"/>
  <c r="F50" i="67"/>
  <c r="G50" i="67"/>
  <c r="C51" i="67"/>
  <c r="D51" i="67"/>
  <c r="F51" i="67"/>
  <c r="G51" i="67"/>
  <c r="C52" i="67"/>
  <c r="D52" i="67"/>
  <c r="F52" i="67"/>
  <c r="G52" i="67"/>
  <c r="C53" i="67"/>
  <c r="D53" i="67"/>
  <c r="F53" i="67"/>
  <c r="G53" i="67"/>
  <c r="G49" i="67"/>
  <c r="F49" i="67"/>
  <c r="D49" i="67"/>
  <c r="C49" i="67"/>
  <c r="C37" i="67"/>
  <c r="D37" i="67"/>
  <c r="F37" i="67"/>
  <c r="G37" i="67"/>
  <c r="C38" i="67"/>
  <c r="D38" i="67"/>
  <c r="F38" i="67"/>
  <c r="G38" i="67"/>
  <c r="C39" i="67"/>
  <c r="D39" i="67"/>
  <c r="F39" i="67"/>
  <c r="G39" i="67"/>
  <c r="C40" i="67"/>
  <c r="D40" i="67"/>
  <c r="F40" i="67"/>
  <c r="G40" i="67"/>
  <c r="C41" i="67"/>
  <c r="D41" i="67"/>
  <c r="F41" i="67"/>
  <c r="G41" i="67"/>
  <c r="C42" i="67"/>
  <c r="D42" i="67"/>
  <c r="F42" i="67"/>
  <c r="G42" i="67"/>
  <c r="C43" i="67"/>
  <c r="D43" i="67"/>
  <c r="F43" i="67"/>
  <c r="G43" i="67"/>
  <c r="C44" i="67"/>
  <c r="D44" i="67"/>
  <c r="F44" i="67"/>
  <c r="G44" i="67"/>
  <c r="C45" i="67"/>
  <c r="D45" i="67"/>
  <c r="F45" i="67"/>
  <c r="G45" i="67"/>
  <c r="G36" i="67"/>
  <c r="F36" i="67"/>
  <c r="D36" i="67"/>
  <c r="C36" i="67"/>
  <c r="C58" i="64"/>
  <c r="D58" i="64"/>
  <c r="F58" i="64"/>
  <c r="G58" i="64"/>
  <c r="G57" i="64"/>
  <c r="F57" i="64"/>
  <c r="D57" i="64"/>
  <c r="C57" i="64"/>
  <c r="C50" i="64"/>
  <c r="D50" i="64"/>
  <c r="F50" i="64"/>
  <c r="G50" i="64"/>
  <c r="C51" i="64"/>
  <c r="D51" i="64"/>
  <c r="F51" i="64"/>
  <c r="G51" i="64"/>
  <c r="C52" i="64"/>
  <c r="D52" i="64"/>
  <c r="F52" i="64"/>
  <c r="G52" i="64"/>
  <c r="C53" i="64"/>
  <c r="D53" i="64"/>
  <c r="F53" i="64"/>
  <c r="G53" i="64"/>
  <c r="G49" i="64"/>
  <c r="F49" i="64"/>
  <c r="D49" i="64"/>
  <c r="C49" i="64"/>
  <c r="C37" i="64"/>
  <c r="D37" i="64"/>
  <c r="F37" i="64"/>
  <c r="G37" i="64"/>
  <c r="C38" i="64"/>
  <c r="D38" i="64"/>
  <c r="F38" i="64"/>
  <c r="G38" i="64"/>
  <c r="C39" i="64"/>
  <c r="D39" i="64"/>
  <c r="F39" i="64"/>
  <c r="G39" i="64"/>
  <c r="C40" i="64"/>
  <c r="D40" i="64"/>
  <c r="F40" i="64"/>
  <c r="G40" i="64"/>
  <c r="C41" i="64"/>
  <c r="D41" i="64"/>
  <c r="F41" i="64"/>
  <c r="G41" i="64"/>
  <c r="C42" i="64"/>
  <c r="D42" i="64"/>
  <c r="F42" i="64"/>
  <c r="G42" i="64"/>
  <c r="C43" i="64"/>
  <c r="D43" i="64"/>
  <c r="F43" i="64"/>
  <c r="G43" i="64"/>
  <c r="C44" i="64"/>
  <c r="D44" i="64"/>
  <c r="F44" i="64"/>
  <c r="G44" i="64"/>
  <c r="C45" i="64"/>
  <c r="D45" i="64"/>
  <c r="F45" i="64"/>
  <c r="G45" i="64"/>
  <c r="G36" i="64"/>
  <c r="F36" i="64"/>
  <c r="D36" i="64"/>
  <c r="C36" i="64"/>
  <c r="C58" i="63"/>
  <c r="D58" i="63"/>
  <c r="F58" i="63"/>
  <c r="G58" i="63"/>
  <c r="G57" i="63"/>
  <c r="F57" i="63"/>
  <c r="D57" i="63"/>
  <c r="C57" i="63"/>
  <c r="C50" i="63"/>
  <c r="D50" i="63"/>
  <c r="F50" i="63"/>
  <c r="G50" i="63"/>
  <c r="C51" i="63"/>
  <c r="D51" i="63"/>
  <c r="F51" i="63"/>
  <c r="G51" i="63"/>
  <c r="C52" i="63"/>
  <c r="D52" i="63"/>
  <c r="F52" i="63"/>
  <c r="G52" i="63"/>
  <c r="C53" i="63"/>
  <c r="D53" i="63"/>
  <c r="F53" i="63"/>
  <c r="G53" i="63"/>
  <c r="G49" i="63"/>
  <c r="F49" i="63"/>
  <c r="D49" i="63"/>
  <c r="C49" i="63"/>
  <c r="C37" i="63"/>
  <c r="D37" i="63"/>
  <c r="F37" i="63"/>
  <c r="G37" i="63"/>
  <c r="C38" i="63"/>
  <c r="D38" i="63"/>
  <c r="F38" i="63"/>
  <c r="G38" i="63"/>
  <c r="C39" i="63"/>
  <c r="D39" i="63"/>
  <c r="F39" i="63"/>
  <c r="G39" i="63"/>
  <c r="C40" i="63"/>
  <c r="D40" i="63"/>
  <c r="F40" i="63"/>
  <c r="G40" i="63"/>
  <c r="C41" i="63"/>
  <c r="D41" i="63"/>
  <c r="F41" i="63"/>
  <c r="G41" i="63"/>
  <c r="C42" i="63"/>
  <c r="D42" i="63"/>
  <c r="F42" i="63"/>
  <c r="G42" i="63"/>
  <c r="C43" i="63"/>
  <c r="D43" i="63"/>
  <c r="F43" i="63"/>
  <c r="G43" i="63"/>
  <c r="C44" i="63"/>
  <c r="D44" i="63"/>
  <c r="F44" i="63"/>
  <c r="G44" i="63"/>
  <c r="C45" i="63"/>
  <c r="D45" i="63"/>
  <c r="F45" i="63"/>
  <c r="G45" i="63"/>
  <c r="G36" i="63"/>
  <c r="F36" i="63"/>
  <c r="D36" i="63"/>
  <c r="C36" i="63"/>
  <c r="G57" i="62"/>
  <c r="F57" i="62"/>
  <c r="D57" i="62"/>
  <c r="C57" i="62"/>
  <c r="C50" i="62"/>
  <c r="D50" i="62"/>
  <c r="F50" i="62"/>
  <c r="G50" i="62"/>
  <c r="C51" i="62"/>
  <c r="D51" i="62"/>
  <c r="F51" i="62"/>
  <c r="G51" i="62"/>
  <c r="C52" i="62"/>
  <c r="D52" i="62"/>
  <c r="F52" i="62"/>
  <c r="G52" i="62"/>
  <c r="C53" i="62"/>
  <c r="D53" i="62"/>
  <c r="F53" i="62"/>
  <c r="G53" i="62"/>
  <c r="G49" i="62"/>
  <c r="F49" i="62"/>
  <c r="D49" i="62"/>
  <c r="C49" i="62"/>
  <c r="C37" i="62"/>
  <c r="D37" i="62"/>
  <c r="F37" i="62"/>
  <c r="G37" i="62"/>
  <c r="C38" i="62"/>
  <c r="D38" i="62"/>
  <c r="F38" i="62"/>
  <c r="G38" i="62"/>
  <c r="C39" i="62"/>
  <c r="D39" i="62"/>
  <c r="F39" i="62"/>
  <c r="G39" i="62"/>
  <c r="C40" i="62"/>
  <c r="D40" i="62"/>
  <c r="F40" i="62"/>
  <c r="G40" i="62"/>
  <c r="C41" i="62"/>
  <c r="D41" i="62"/>
  <c r="F41" i="62"/>
  <c r="G41" i="62"/>
  <c r="C42" i="62"/>
  <c r="D42" i="62"/>
  <c r="F42" i="62"/>
  <c r="G42" i="62"/>
  <c r="C43" i="62"/>
  <c r="D43" i="62"/>
  <c r="F43" i="62"/>
  <c r="G43" i="62"/>
  <c r="C44" i="62"/>
  <c r="D44" i="62"/>
  <c r="F44" i="62"/>
  <c r="G44" i="62"/>
  <c r="C45" i="62"/>
  <c r="D45" i="62"/>
  <c r="F45" i="62"/>
  <c r="G45" i="62"/>
  <c r="G36" i="62"/>
  <c r="F36" i="62"/>
  <c r="D36" i="62"/>
  <c r="C36" i="62"/>
  <c r="C58" i="61"/>
  <c r="D58" i="61"/>
  <c r="G58" i="61"/>
  <c r="G57" i="61"/>
  <c r="D57" i="61"/>
  <c r="C57" i="61"/>
  <c r="C50" i="61"/>
  <c r="D50" i="61"/>
  <c r="G50" i="61"/>
  <c r="C51" i="61"/>
  <c r="D51" i="61"/>
  <c r="G51" i="61"/>
  <c r="C52" i="61"/>
  <c r="D52" i="61"/>
  <c r="G52" i="61"/>
  <c r="C53" i="61"/>
  <c r="D53" i="61"/>
  <c r="G53" i="61"/>
  <c r="G49" i="61"/>
  <c r="D49" i="61"/>
  <c r="C49" i="61"/>
  <c r="C37" i="61"/>
  <c r="D37" i="61"/>
  <c r="G37" i="61"/>
  <c r="C38" i="61"/>
  <c r="D38" i="61"/>
  <c r="G38" i="61"/>
  <c r="C39" i="61"/>
  <c r="D39" i="61"/>
  <c r="G39" i="61"/>
  <c r="C40" i="61"/>
  <c r="D40" i="61"/>
  <c r="G40" i="61"/>
  <c r="C41" i="61"/>
  <c r="D41" i="61"/>
  <c r="G41" i="61"/>
  <c r="C42" i="61"/>
  <c r="D42" i="61"/>
  <c r="G42" i="61"/>
  <c r="C43" i="61"/>
  <c r="D43" i="61"/>
  <c r="G43" i="61"/>
  <c r="C44" i="61"/>
  <c r="D44" i="61"/>
  <c r="G44" i="61"/>
  <c r="C45" i="61"/>
  <c r="D45" i="61"/>
  <c r="G45" i="61"/>
  <c r="G36" i="61"/>
  <c r="D36" i="61"/>
  <c r="C36" i="61"/>
  <c r="D58" i="60"/>
  <c r="G58" i="60"/>
  <c r="G57" i="60"/>
  <c r="D57" i="60"/>
  <c r="D50" i="60"/>
  <c r="G50" i="60"/>
  <c r="D51" i="60"/>
  <c r="G51" i="60"/>
  <c r="D52" i="60"/>
  <c r="G52" i="60"/>
  <c r="D53" i="60"/>
  <c r="G53" i="60"/>
  <c r="G49" i="60"/>
  <c r="D49" i="60"/>
  <c r="D37" i="60"/>
  <c r="G37" i="60"/>
  <c r="D38" i="60"/>
  <c r="G38" i="60"/>
  <c r="D39" i="60"/>
  <c r="G39" i="60"/>
  <c r="D40" i="60"/>
  <c r="G40" i="60"/>
  <c r="D41" i="60"/>
  <c r="G41" i="60"/>
  <c r="D42" i="60"/>
  <c r="G42" i="60"/>
  <c r="D43" i="60"/>
  <c r="G43" i="60"/>
  <c r="D44" i="60"/>
  <c r="G44" i="60"/>
  <c r="D45" i="60"/>
  <c r="G45" i="60"/>
  <c r="G36" i="60"/>
  <c r="D36" i="60"/>
  <c r="D58" i="59"/>
  <c r="G58" i="59"/>
  <c r="G57" i="59"/>
  <c r="D57" i="59"/>
  <c r="D50" i="59"/>
  <c r="G50" i="59"/>
  <c r="D51" i="59"/>
  <c r="G51" i="59"/>
  <c r="D52" i="59"/>
  <c r="G52" i="59"/>
  <c r="D53" i="59"/>
  <c r="G53" i="59"/>
  <c r="G49" i="59"/>
  <c r="D49" i="59"/>
  <c r="D37" i="59"/>
  <c r="G37" i="59"/>
  <c r="D38" i="59"/>
  <c r="G38" i="59"/>
  <c r="D39" i="59"/>
  <c r="G39" i="59"/>
  <c r="D40" i="59"/>
  <c r="G40" i="59"/>
  <c r="D41" i="59"/>
  <c r="G41" i="59"/>
  <c r="D42" i="59"/>
  <c r="G42" i="59"/>
  <c r="D43" i="59"/>
  <c r="G43" i="59"/>
  <c r="D44" i="59"/>
  <c r="G44" i="59"/>
  <c r="D45" i="59"/>
  <c r="G45" i="59"/>
  <c r="G36" i="59"/>
  <c r="D36" i="59"/>
  <c r="C58" i="58"/>
  <c r="D58" i="58"/>
  <c r="F58" i="58"/>
  <c r="G58" i="58"/>
  <c r="G57" i="58"/>
  <c r="F57" i="58"/>
  <c r="D57" i="58"/>
  <c r="C57" i="58"/>
  <c r="C50" i="58"/>
  <c r="D50" i="58"/>
  <c r="F50" i="58"/>
  <c r="G50" i="58"/>
  <c r="C51" i="58"/>
  <c r="D51" i="58"/>
  <c r="F51" i="58"/>
  <c r="G51" i="58"/>
  <c r="C52" i="58"/>
  <c r="D52" i="58"/>
  <c r="F52" i="58"/>
  <c r="G52" i="58"/>
  <c r="C53" i="58"/>
  <c r="D53" i="58"/>
  <c r="F53" i="58"/>
  <c r="G53" i="58"/>
  <c r="G49" i="58"/>
  <c r="F49" i="58"/>
  <c r="D49" i="58"/>
  <c r="C49" i="58"/>
  <c r="C37" i="58"/>
  <c r="D37" i="58"/>
  <c r="F37" i="58"/>
  <c r="G37" i="58"/>
  <c r="C38" i="58"/>
  <c r="D38" i="58"/>
  <c r="F38" i="58"/>
  <c r="G38" i="58"/>
  <c r="C39" i="58"/>
  <c r="D39" i="58"/>
  <c r="F39" i="58"/>
  <c r="G39" i="58"/>
  <c r="C40" i="58"/>
  <c r="D40" i="58"/>
  <c r="F40" i="58"/>
  <c r="G40" i="58"/>
  <c r="C41" i="58"/>
  <c r="D41" i="58"/>
  <c r="F41" i="58"/>
  <c r="G41" i="58"/>
  <c r="C42" i="58"/>
  <c r="D42" i="58"/>
  <c r="F42" i="58"/>
  <c r="G42" i="58"/>
  <c r="C43" i="58"/>
  <c r="D43" i="58"/>
  <c r="F43" i="58"/>
  <c r="G43" i="58"/>
  <c r="C44" i="58"/>
  <c r="D44" i="58"/>
  <c r="F44" i="58"/>
  <c r="G44" i="58"/>
  <c r="C45" i="58"/>
  <c r="D45" i="58"/>
  <c r="F45" i="58"/>
  <c r="G45" i="58"/>
  <c r="G36" i="58"/>
  <c r="F36" i="58"/>
  <c r="D36" i="58"/>
  <c r="C36" i="58"/>
  <c r="C58" i="57"/>
  <c r="D58" i="57"/>
  <c r="G58" i="57"/>
  <c r="G57" i="57"/>
  <c r="D57" i="57"/>
  <c r="C57" i="57"/>
  <c r="C50" i="57"/>
  <c r="D50" i="57"/>
  <c r="G50" i="57"/>
  <c r="C51" i="57"/>
  <c r="D51" i="57"/>
  <c r="G51" i="57"/>
  <c r="C52" i="57"/>
  <c r="D52" i="57"/>
  <c r="G52" i="57"/>
  <c r="C53" i="57"/>
  <c r="D53" i="57"/>
  <c r="G53" i="57"/>
  <c r="G49" i="57"/>
  <c r="D49" i="57"/>
  <c r="C49" i="57"/>
  <c r="C37" i="57"/>
  <c r="D37" i="57"/>
  <c r="G37" i="57"/>
  <c r="C38" i="57"/>
  <c r="D38" i="57"/>
  <c r="G38" i="57"/>
  <c r="C39" i="57"/>
  <c r="D39" i="57"/>
  <c r="G39" i="57"/>
  <c r="C40" i="57"/>
  <c r="D40" i="57"/>
  <c r="G40" i="57"/>
  <c r="C41" i="57"/>
  <c r="D41" i="57"/>
  <c r="G41" i="57"/>
  <c r="C42" i="57"/>
  <c r="D42" i="57"/>
  <c r="G42" i="57"/>
  <c r="C43" i="57"/>
  <c r="D43" i="57"/>
  <c r="G43" i="57"/>
  <c r="C44" i="57"/>
  <c r="D44" i="57"/>
  <c r="G44" i="57"/>
  <c r="C45" i="57"/>
  <c r="D45" i="57"/>
  <c r="G45" i="57"/>
  <c r="G36" i="57"/>
  <c r="D36" i="57"/>
  <c r="C36" i="57"/>
  <c r="C58" i="56"/>
  <c r="D58" i="56"/>
  <c r="F58" i="56"/>
  <c r="G58" i="56"/>
  <c r="F57" i="56"/>
  <c r="G57" i="56"/>
  <c r="D57" i="56"/>
  <c r="C57" i="56"/>
  <c r="C50" i="56"/>
  <c r="D50" i="56"/>
  <c r="F50" i="56"/>
  <c r="G50" i="56"/>
  <c r="C51" i="56"/>
  <c r="D51" i="56"/>
  <c r="F51" i="56"/>
  <c r="G51" i="56"/>
  <c r="C52" i="56"/>
  <c r="D52" i="56"/>
  <c r="F52" i="56"/>
  <c r="G52" i="56"/>
  <c r="C53" i="56"/>
  <c r="D53" i="56"/>
  <c r="F53" i="56"/>
  <c r="G53" i="56"/>
  <c r="G49" i="56"/>
  <c r="F49" i="56"/>
  <c r="D49" i="56"/>
  <c r="C49" i="56"/>
  <c r="C37" i="56"/>
  <c r="D37" i="56"/>
  <c r="F37" i="56"/>
  <c r="G37" i="56"/>
  <c r="C38" i="56"/>
  <c r="D38" i="56"/>
  <c r="F38" i="56"/>
  <c r="G38" i="56"/>
  <c r="C39" i="56"/>
  <c r="D39" i="56"/>
  <c r="F39" i="56"/>
  <c r="G39" i="56"/>
  <c r="C40" i="56"/>
  <c r="D40" i="56"/>
  <c r="F40" i="56"/>
  <c r="G40" i="56"/>
  <c r="C41" i="56"/>
  <c r="D41" i="56"/>
  <c r="F41" i="56"/>
  <c r="G41" i="56"/>
  <c r="C42" i="56"/>
  <c r="D42" i="56"/>
  <c r="F42" i="56"/>
  <c r="G42" i="56"/>
  <c r="C43" i="56"/>
  <c r="D43" i="56"/>
  <c r="F43" i="56"/>
  <c r="G43" i="56"/>
  <c r="C44" i="56"/>
  <c r="D44" i="56"/>
  <c r="F44" i="56"/>
  <c r="G44" i="56"/>
  <c r="C45" i="56"/>
  <c r="D45" i="56"/>
  <c r="F45" i="56"/>
  <c r="G45" i="56"/>
  <c r="G36" i="56"/>
  <c r="F36" i="56"/>
  <c r="D36" i="56"/>
  <c r="C36" i="56"/>
  <c r="C58" i="55"/>
  <c r="D58" i="55"/>
  <c r="F58" i="55"/>
  <c r="G58" i="55"/>
  <c r="G57" i="55"/>
  <c r="F57" i="55"/>
  <c r="D57" i="55"/>
  <c r="C57" i="55"/>
  <c r="C50" i="55"/>
  <c r="D50" i="55"/>
  <c r="F50" i="55"/>
  <c r="G50" i="55"/>
  <c r="C51" i="55"/>
  <c r="D51" i="55"/>
  <c r="F51" i="55"/>
  <c r="G51" i="55"/>
  <c r="C52" i="55"/>
  <c r="D52" i="55"/>
  <c r="F52" i="55"/>
  <c r="G52" i="55"/>
  <c r="C53" i="55"/>
  <c r="D53" i="55"/>
  <c r="F53" i="55"/>
  <c r="G53" i="55"/>
  <c r="G49" i="55"/>
  <c r="F49" i="55"/>
  <c r="D49" i="55"/>
  <c r="C49" i="55"/>
  <c r="C37" i="55"/>
  <c r="D37" i="55"/>
  <c r="F37" i="55"/>
  <c r="G37" i="55"/>
  <c r="C38" i="55"/>
  <c r="D38" i="55"/>
  <c r="F38" i="55"/>
  <c r="G38" i="55"/>
  <c r="C39" i="55"/>
  <c r="D39" i="55"/>
  <c r="F39" i="55"/>
  <c r="G39" i="55"/>
  <c r="C40" i="55"/>
  <c r="D40" i="55"/>
  <c r="F40" i="55"/>
  <c r="G40" i="55"/>
  <c r="C41" i="55"/>
  <c r="D41" i="55"/>
  <c r="F41" i="55"/>
  <c r="G41" i="55"/>
  <c r="C42" i="55"/>
  <c r="D42" i="55"/>
  <c r="F42" i="55"/>
  <c r="G42" i="55"/>
  <c r="C43" i="55"/>
  <c r="D43" i="55"/>
  <c r="F43" i="55"/>
  <c r="G43" i="55"/>
  <c r="C44" i="55"/>
  <c r="D44" i="55"/>
  <c r="F44" i="55"/>
  <c r="G44" i="55"/>
  <c r="C45" i="55"/>
  <c r="D45" i="55"/>
  <c r="F45" i="55"/>
  <c r="G45" i="55"/>
  <c r="G36" i="55"/>
  <c r="F36" i="55"/>
  <c r="D36" i="55"/>
  <c r="C36" i="55"/>
  <c r="C58" i="54"/>
  <c r="D58" i="54"/>
  <c r="F58" i="54"/>
  <c r="G58" i="54"/>
  <c r="C57" i="54"/>
  <c r="D57" i="54"/>
  <c r="F57" i="54"/>
  <c r="G57" i="54"/>
  <c r="C50" i="54"/>
  <c r="D50" i="54"/>
  <c r="F50" i="54"/>
  <c r="G50" i="54"/>
  <c r="C51" i="54"/>
  <c r="D51" i="54"/>
  <c r="F51" i="54"/>
  <c r="G51" i="54"/>
  <c r="C52" i="54"/>
  <c r="D52" i="54"/>
  <c r="F52" i="54"/>
  <c r="G52" i="54"/>
  <c r="C53" i="54"/>
  <c r="D53" i="54"/>
  <c r="F53" i="54"/>
  <c r="G53" i="54"/>
  <c r="G49" i="54"/>
  <c r="F49" i="54"/>
  <c r="D49" i="54"/>
  <c r="C49" i="54"/>
  <c r="C37" i="54"/>
  <c r="D37" i="54"/>
  <c r="F37" i="54"/>
  <c r="G37" i="54"/>
  <c r="C38" i="54"/>
  <c r="D38" i="54"/>
  <c r="F38" i="54"/>
  <c r="G38" i="54"/>
  <c r="C39" i="54"/>
  <c r="D39" i="54"/>
  <c r="F39" i="54"/>
  <c r="G39" i="54"/>
  <c r="C40" i="54"/>
  <c r="D40" i="54"/>
  <c r="F40" i="54"/>
  <c r="G40" i="54"/>
  <c r="C41" i="54"/>
  <c r="D41" i="54"/>
  <c r="F41" i="54"/>
  <c r="G41" i="54"/>
  <c r="C42" i="54"/>
  <c r="D42" i="54"/>
  <c r="F42" i="54"/>
  <c r="G42" i="54"/>
  <c r="C43" i="54"/>
  <c r="D43" i="54"/>
  <c r="F43" i="54"/>
  <c r="G43" i="54"/>
  <c r="C44" i="54"/>
  <c r="D44" i="54"/>
  <c r="F44" i="54"/>
  <c r="G44" i="54"/>
  <c r="C45" i="54"/>
  <c r="D45" i="54"/>
  <c r="F45" i="54"/>
  <c r="G45" i="54"/>
  <c r="G36" i="54"/>
  <c r="F36" i="54"/>
  <c r="D36" i="54"/>
  <c r="C36" i="54"/>
  <c r="C58" i="53"/>
  <c r="D58" i="53"/>
  <c r="G58" i="53"/>
  <c r="G57" i="53"/>
  <c r="D57" i="53"/>
  <c r="C57" i="53"/>
  <c r="C50" i="53"/>
  <c r="D50" i="53"/>
  <c r="G50" i="53"/>
  <c r="C51" i="53"/>
  <c r="D51" i="53"/>
  <c r="G51" i="53"/>
  <c r="C52" i="53"/>
  <c r="D52" i="53"/>
  <c r="G52" i="53"/>
  <c r="C53" i="53"/>
  <c r="D53" i="53"/>
  <c r="G53" i="53"/>
  <c r="G49" i="53"/>
  <c r="D49" i="53"/>
  <c r="C49" i="53"/>
  <c r="C37" i="53"/>
  <c r="D37" i="53"/>
  <c r="G37" i="53"/>
  <c r="C38" i="53"/>
  <c r="D38" i="53"/>
  <c r="G38" i="53"/>
  <c r="C39" i="53"/>
  <c r="D39" i="53"/>
  <c r="G39" i="53"/>
  <c r="C40" i="53"/>
  <c r="D40" i="53"/>
  <c r="G40" i="53"/>
  <c r="C41" i="53"/>
  <c r="D41" i="53"/>
  <c r="G41" i="53"/>
  <c r="C42" i="53"/>
  <c r="D42" i="53"/>
  <c r="G42" i="53"/>
  <c r="C43" i="53"/>
  <c r="D43" i="53"/>
  <c r="G43" i="53"/>
  <c r="C44" i="53"/>
  <c r="D44" i="53"/>
  <c r="G44" i="53"/>
  <c r="C45" i="53"/>
  <c r="D45" i="53"/>
  <c r="G45" i="53"/>
  <c r="G36" i="53"/>
  <c r="D36" i="53"/>
  <c r="C36" i="53"/>
  <c r="C58" i="52"/>
  <c r="D58" i="52"/>
  <c r="G58" i="52"/>
  <c r="G57" i="52"/>
  <c r="D57" i="52"/>
  <c r="C57" i="52"/>
  <c r="C50" i="52"/>
  <c r="D50" i="52"/>
  <c r="G50" i="52"/>
  <c r="C51" i="52"/>
  <c r="D51" i="52"/>
  <c r="G51" i="52"/>
  <c r="C52" i="52"/>
  <c r="D52" i="52"/>
  <c r="G52" i="52"/>
  <c r="C53" i="52"/>
  <c r="D53" i="52"/>
  <c r="G53" i="52"/>
  <c r="G49" i="52"/>
  <c r="D49" i="52"/>
  <c r="C49" i="52"/>
  <c r="C37" i="52"/>
  <c r="D37" i="52"/>
  <c r="G37" i="52"/>
  <c r="C38" i="52"/>
  <c r="D38" i="52"/>
  <c r="G38" i="52"/>
  <c r="C39" i="52"/>
  <c r="D39" i="52"/>
  <c r="G39" i="52"/>
  <c r="C40" i="52"/>
  <c r="D40" i="52"/>
  <c r="G40" i="52"/>
  <c r="C41" i="52"/>
  <c r="D41" i="52"/>
  <c r="G41" i="52"/>
  <c r="C42" i="52"/>
  <c r="D42" i="52"/>
  <c r="G42" i="52"/>
  <c r="C43" i="52"/>
  <c r="D43" i="52"/>
  <c r="G43" i="52"/>
  <c r="C44" i="52"/>
  <c r="D44" i="52"/>
  <c r="G44" i="52"/>
  <c r="C45" i="52"/>
  <c r="D45" i="52"/>
  <c r="G45" i="52"/>
  <c r="C46" i="52"/>
  <c r="D46" i="52"/>
  <c r="G46" i="52"/>
  <c r="G36" i="52"/>
  <c r="D36" i="52"/>
  <c r="C36" i="52"/>
  <c r="C58" i="51"/>
  <c r="D58" i="51"/>
  <c r="F58" i="51"/>
  <c r="G58" i="51"/>
  <c r="G57" i="51"/>
  <c r="F57" i="51"/>
  <c r="D57" i="51"/>
  <c r="C57" i="51"/>
  <c r="C50" i="51"/>
  <c r="D50" i="51"/>
  <c r="F50" i="51"/>
  <c r="G50" i="51"/>
  <c r="C51" i="51"/>
  <c r="D51" i="51"/>
  <c r="F51" i="51"/>
  <c r="G51" i="51"/>
  <c r="C52" i="51"/>
  <c r="D52" i="51"/>
  <c r="F52" i="51"/>
  <c r="G52" i="51"/>
  <c r="C53" i="51"/>
  <c r="D53" i="51"/>
  <c r="F53" i="51"/>
  <c r="G53" i="51"/>
  <c r="G49" i="51"/>
  <c r="F49" i="51"/>
  <c r="D49" i="51"/>
  <c r="C49" i="51"/>
  <c r="C37" i="51"/>
  <c r="D37" i="51"/>
  <c r="F37" i="51"/>
  <c r="G37" i="51"/>
  <c r="C38" i="51"/>
  <c r="D38" i="51"/>
  <c r="F38" i="51"/>
  <c r="G38" i="51"/>
  <c r="C39" i="51"/>
  <c r="D39" i="51"/>
  <c r="F39" i="51"/>
  <c r="G39" i="51"/>
  <c r="C40" i="51"/>
  <c r="D40" i="51"/>
  <c r="F40" i="51"/>
  <c r="G40" i="51"/>
  <c r="C41" i="51"/>
  <c r="D41" i="51"/>
  <c r="F41" i="51"/>
  <c r="G41" i="51"/>
  <c r="C42" i="51"/>
  <c r="D42" i="51"/>
  <c r="F42" i="51"/>
  <c r="G42" i="51"/>
  <c r="C43" i="51"/>
  <c r="D43" i="51"/>
  <c r="F43" i="51"/>
  <c r="G43" i="51"/>
  <c r="C44" i="51"/>
  <c r="D44" i="51"/>
  <c r="F44" i="51"/>
  <c r="G44" i="51"/>
  <c r="C45" i="51"/>
  <c r="D45" i="51"/>
  <c r="F45" i="51"/>
  <c r="G45" i="51"/>
  <c r="G36" i="51"/>
  <c r="F36" i="51"/>
  <c r="D36" i="51"/>
  <c r="C36" i="51"/>
  <c r="C58" i="50"/>
  <c r="D58" i="50"/>
  <c r="G58" i="50"/>
  <c r="G57" i="50"/>
  <c r="D57" i="50"/>
  <c r="C57" i="50"/>
  <c r="C50" i="50"/>
  <c r="D50" i="50"/>
  <c r="G50" i="50"/>
  <c r="C51" i="50"/>
  <c r="D51" i="50"/>
  <c r="G51" i="50"/>
  <c r="C52" i="50"/>
  <c r="D52" i="50"/>
  <c r="G52" i="50"/>
  <c r="C53" i="50"/>
  <c r="D53" i="50"/>
  <c r="G53" i="50"/>
  <c r="G49" i="50"/>
  <c r="D49" i="50"/>
  <c r="C49" i="50"/>
  <c r="C37" i="50"/>
  <c r="D37" i="50"/>
  <c r="G37" i="50"/>
  <c r="C38" i="50"/>
  <c r="D38" i="50"/>
  <c r="G38" i="50"/>
  <c r="C39" i="50"/>
  <c r="D39" i="50"/>
  <c r="G39" i="50"/>
  <c r="C40" i="50"/>
  <c r="D40" i="50"/>
  <c r="G40" i="50"/>
  <c r="C41" i="50"/>
  <c r="D41" i="50"/>
  <c r="G41" i="50"/>
  <c r="C42" i="50"/>
  <c r="D42" i="50"/>
  <c r="G42" i="50"/>
  <c r="C43" i="50"/>
  <c r="D43" i="50"/>
  <c r="G43" i="50"/>
  <c r="C44" i="50"/>
  <c r="D44" i="50"/>
  <c r="G44" i="50"/>
  <c r="C45" i="50"/>
  <c r="D45" i="50"/>
  <c r="G45" i="50"/>
  <c r="G36" i="50"/>
  <c r="D36" i="50"/>
  <c r="C36" i="50"/>
  <c r="C58" i="66"/>
  <c r="D58" i="66"/>
  <c r="F58" i="66"/>
  <c r="G58" i="66"/>
  <c r="G57" i="66"/>
  <c r="F57" i="66"/>
  <c r="D57" i="66"/>
  <c r="C57" i="66"/>
  <c r="C50" i="66"/>
  <c r="D50" i="66"/>
  <c r="F50" i="66"/>
  <c r="G50" i="66"/>
  <c r="C51" i="66"/>
  <c r="D51" i="66"/>
  <c r="F51" i="66"/>
  <c r="G51" i="66"/>
  <c r="C52" i="66"/>
  <c r="D52" i="66"/>
  <c r="F52" i="66"/>
  <c r="G52" i="66"/>
  <c r="C53" i="66"/>
  <c r="D53" i="66"/>
  <c r="F53" i="66"/>
  <c r="G53" i="66"/>
  <c r="G49" i="66"/>
  <c r="F49" i="66"/>
  <c r="D49" i="66"/>
  <c r="C49" i="66"/>
  <c r="C37" i="66"/>
  <c r="D37" i="66"/>
  <c r="F37" i="66"/>
  <c r="G37" i="66"/>
  <c r="C38" i="66"/>
  <c r="D38" i="66"/>
  <c r="F38" i="66"/>
  <c r="G38" i="66"/>
  <c r="C39" i="66"/>
  <c r="D39" i="66"/>
  <c r="F39" i="66"/>
  <c r="G39" i="66"/>
  <c r="C40" i="66"/>
  <c r="D40" i="66"/>
  <c r="F40" i="66"/>
  <c r="G40" i="66"/>
  <c r="C41" i="66"/>
  <c r="D41" i="66"/>
  <c r="F41" i="66"/>
  <c r="G41" i="66"/>
  <c r="C42" i="66"/>
  <c r="D42" i="66"/>
  <c r="F42" i="66"/>
  <c r="G42" i="66"/>
  <c r="C43" i="66"/>
  <c r="D43" i="66"/>
  <c r="F43" i="66"/>
  <c r="G43" i="66"/>
  <c r="C44" i="66"/>
  <c r="D44" i="66"/>
  <c r="F44" i="66"/>
  <c r="G44" i="66"/>
  <c r="C45" i="66"/>
  <c r="D45" i="66"/>
  <c r="F45" i="66"/>
  <c r="G45" i="66"/>
  <c r="G36" i="66"/>
  <c r="F36" i="66"/>
  <c r="D36" i="66"/>
  <c r="C36" i="66"/>
  <c r="C58" i="65"/>
  <c r="D58" i="65"/>
  <c r="F58" i="65"/>
  <c r="G58" i="65"/>
  <c r="G57" i="65"/>
  <c r="F57" i="65"/>
  <c r="D57" i="65"/>
  <c r="C57" i="65"/>
  <c r="C50" i="65"/>
  <c r="D50" i="65"/>
  <c r="F50" i="65"/>
  <c r="G50" i="65"/>
  <c r="C51" i="65"/>
  <c r="D51" i="65"/>
  <c r="F51" i="65"/>
  <c r="G51" i="65"/>
  <c r="C52" i="65"/>
  <c r="D52" i="65"/>
  <c r="F52" i="65"/>
  <c r="G52" i="65"/>
  <c r="C53" i="65"/>
  <c r="D53" i="65"/>
  <c r="F53" i="65"/>
  <c r="G53" i="65"/>
  <c r="G49" i="65"/>
  <c r="F49" i="65"/>
  <c r="D49" i="65"/>
  <c r="C49" i="65"/>
  <c r="C37" i="65"/>
  <c r="D37" i="65"/>
  <c r="F37" i="65"/>
  <c r="G37" i="65"/>
  <c r="C38" i="65"/>
  <c r="D38" i="65"/>
  <c r="F38" i="65"/>
  <c r="G38" i="65"/>
  <c r="C39" i="65"/>
  <c r="D39" i="65"/>
  <c r="F39" i="65"/>
  <c r="G39" i="65"/>
  <c r="C40" i="65"/>
  <c r="D40" i="65"/>
  <c r="F40" i="65"/>
  <c r="G40" i="65"/>
  <c r="C41" i="65"/>
  <c r="D41" i="65"/>
  <c r="F41" i="65"/>
  <c r="G41" i="65"/>
  <c r="C42" i="65"/>
  <c r="D42" i="65"/>
  <c r="F42" i="65"/>
  <c r="G42" i="65"/>
  <c r="C43" i="65"/>
  <c r="D43" i="65"/>
  <c r="F43" i="65"/>
  <c r="G43" i="65"/>
  <c r="C44" i="65"/>
  <c r="D44" i="65"/>
  <c r="F44" i="65"/>
  <c r="G44" i="65"/>
  <c r="C45" i="65"/>
  <c r="D45" i="65"/>
  <c r="F45" i="65"/>
  <c r="G45" i="65"/>
  <c r="G36" i="65"/>
  <c r="F36" i="65"/>
  <c r="D36" i="65"/>
  <c r="C36" i="65"/>
  <c r="C58" i="48"/>
  <c r="D58" i="48"/>
  <c r="F58" i="48"/>
  <c r="G58" i="48"/>
  <c r="G57" i="48"/>
  <c r="F57" i="48"/>
  <c r="D57" i="48"/>
  <c r="C57" i="48"/>
  <c r="C50" i="48"/>
  <c r="D50" i="48"/>
  <c r="F50" i="48"/>
  <c r="G50" i="48"/>
  <c r="C51" i="48"/>
  <c r="D51" i="48"/>
  <c r="F51" i="48"/>
  <c r="G51" i="48"/>
  <c r="C52" i="48"/>
  <c r="D52" i="48"/>
  <c r="F52" i="48"/>
  <c r="G52" i="48"/>
  <c r="C53" i="48"/>
  <c r="D53" i="48"/>
  <c r="F53" i="48"/>
  <c r="G53" i="48"/>
  <c r="G49" i="48"/>
  <c r="F49" i="48"/>
  <c r="D49" i="48"/>
  <c r="C49" i="48"/>
  <c r="C37" i="48"/>
  <c r="D37" i="48"/>
  <c r="F37" i="48"/>
  <c r="G37" i="48"/>
  <c r="C38" i="48"/>
  <c r="D38" i="48"/>
  <c r="F38" i="48"/>
  <c r="G38" i="48"/>
  <c r="C39" i="48"/>
  <c r="D39" i="48"/>
  <c r="F39" i="48"/>
  <c r="G39" i="48"/>
  <c r="C40" i="48"/>
  <c r="D40" i="48"/>
  <c r="F40" i="48"/>
  <c r="G40" i="48"/>
  <c r="C41" i="48"/>
  <c r="D41" i="48"/>
  <c r="F41" i="48"/>
  <c r="G41" i="48"/>
  <c r="C42" i="48"/>
  <c r="D42" i="48"/>
  <c r="F42" i="48"/>
  <c r="G42" i="48"/>
  <c r="C43" i="48"/>
  <c r="D43" i="48"/>
  <c r="F43" i="48"/>
  <c r="G43" i="48"/>
  <c r="C44" i="48"/>
  <c r="D44" i="48"/>
  <c r="F44" i="48"/>
  <c r="G44" i="48"/>
  <c r="C45" i="48"/>
  <c r="D45" i="48"/>
  <c r="F45" i="48"/>
  <c r="G45" i="48"/>
  <c r="G36" i="48"/>
  <c r="F36" i="48"/>
  <c r="D36" i="48"/>
  <c r="C36" i="48"/>
  <c r="G57" i="47"/>
  <c r="C58" i="47"/>
  <c r="D58" i="47"/>
  <c r="F58" i="47"/>
  <c r="G58" i="47"/>
  <c r="F57" i="47"/>
  <c r="D57" i="47"/>
  <c r="C57" i="47"/>
  <c r="C50" i="47"/>
  <c r="D50" i="47"/>
  <c r="F50" i="47"/>
  <c r="G50" i="47"/>
  <c r="C51" i="47"/>
  <c r="D51" i="47"/>
  <c r="F51" i="47"/>
  <c r="G51" i="47"/>
  <c r="C52" i="47"/>
  <c r="D52" i="47"/>
  <c r="F52" i="47"/>
  <c r="G52" i="47"/>
  <c r="C53" i="47"/>
  <c r="D53" i="47"/>
  <c r="F53" i="47"/>
  <c r="G53" i="47"/>
  <c r="G49" i="47"/>
  <c r="F49" i="47"/>
  <c r="D49" i="47"/>
  <c r="C49" i="47"/>
  <c r="C37" i="47"/>
  <c r="D37" i="47"/>
  <c r="F37" i="47"/>
  <c r="G37" i="47"/>
  <c r="C38" i="47"/>
  <c r="D38" i="47"/>
  <c r="F38" i="47"/>
  <c r="G38" i="47"/>
  <c r="C39" i="47"/>
  <c r="D39" i="47"/>
  <c r="F39" i="47"/>
  <c r="G39" i="47"/>
  <c r="C40" i="47"/>
  <c r="D40" i="47"/>
  <c r="F40" i="47"/>
  <c r="G40" i="47"/>
  <c r="C41" i="47"/>
  <c r="D41" i="47"/>
  <c r="F41" i="47"/>
  <c r="G41" i="47"/>
  <c r="C42" i="47"/>
  <c r="D42" i="47"/>
  <c r="F42" i="47"/>
  <c r="G42" i="47"/>
  <c r="C43" i="47"/>
  <c r="D43" i="47"/>
  <c r="F43" i="47"/>
  <c r="G43" i="47"/>
  <c r="C44" i="47"/>
  <c r="D44" i="47"/>
  <c r="F44" i="47"/>
  <c r="G44" i="47"/>
  <c r="C45" i="47"/>
  <c r="D45" i="47"/>
  <c r="F45" i="47"/>
  <c r="G45" i="47"/>
  <c r="G36" i="47"/>
  <c r="F36" i="47"/>
  <c r="D36" i="47"/>
  <c r="C36" i="47"/>
  <c r="D58" i="46"/>
  <c r="F58" i="46"/>
  <c r="G58" i="46"/>
  <c r="G57" i="46"/>
  <c r="F57" i="46"/>
  <c r="D57" i="46"/>
  <c r="D50" i="46"/>
  <c r="F50" i="46"/>
  <c r="G50" i="46"/>
  <c r="D51" i="46"/>
  <c r="F51" i="46"/>
  <c r="G51" i="46"/>
  <c r="D52" i="46"/>
  <c r="F52" i="46"/>
  <c r="G52" i="46"/>
  <c r="D53" i="46"/>
  <c r="F53" i="46"/>
  <c r="G53" i="46"/>
  <c r="G49" i="46"/>
  <c r="F49" i="46"/>
  <c r="D49" i="46"/>
  <c r="D37" i="46"/>
  <c r="F37" i="46"/>
  <c r="G37" i="46"/>
  <c r="D38" i="46"/>
  <c r="F38" i="46"/>
  <c r="G38" i="46"/>
  <c r="D39" i="46"/>
  <c r="F39" i="46"/>
  <c r="G39" i="46"/>
  <c r="D40" i="46"/>
  <c r="F40" i="46"/>
  <c r="G40" i="46"/>
  <c r="D41" i="46"/>
  <c r="F41" i="46"/>
  <c r="G41" i="46"/>
  <c r="D42" i="46"/>
  <c r="F42" i="46"/>
  <c r="G42" i="46"/>
  <c r="D43" i="46"/>
  <c r="F43" i="46"/>
  <c r="G43" i="46"/>
  <c r="D44" i="46"/>
  <c r="F44" i="46"/>
  <c r="G44" i="46"/>
  <c r="D45" i="46"/>
  <c r="F45" i="46"/>
  <c r="G45" i="46"/>
  <c r="G36" i="46"/>
  <c r="F36" i="46"/>
  <c r="D36" i="46"/>
  <c r="C58" i="45"/>
  <c r="D58" i="45"/>
  <c r="F58" i="45"/>
  <c r="G58" i="45"/>
  <c r="G57" i="45"/>
  <c r="F57" i="45"/>
  <c r="D57" i="45"/>
  <c r="C57" i="45"/>
  <c r="C50" i="45"/>
  <c r="D50" i="45"/>
  <c r="F50" i="45"/>
  <c r="G50" i="45"/>
  <c r="C51" i="45"/>
  <c r="D51" i="45"/>
  <c r="F51" i="45"/>
  <c r="G51" i="45"/>
  <c r="C52" i="45"/>
  <c r="D52" i="45"/>
  <c r="F52" i="45"/>
  <c r="G52" i="45"/>
  <c r="C53" i="45"/>
  <c r="D53" i="45"/>
  <c r="F53" i="45"/>
  <c r="G53" i="45"/>
  <c r="G49" i="45"/>
  <c r="F49" i="45"/>
  <c r="D49" i="45"/>
  <c r="C49" i="45"/>
  <c r="C37" i="45"/>
  <c r="D37" i="45"/>
  <c r="F37" i="45"/>
  <c r="G37" i="45"/>
  <c r="C38" i="45"/>
  <c r="D38" i="45"/>
  <c r="F38" i="45"/>
  <c r="G38" i="45"/>
  <c r="C39" i="45"/>
  <c r="D39" i="45"/>
  <c r="F39" i="45"/>
  <c r="G39" i="45"/>
  <c r="C40" i="45"/>
  <c r="D40" i="45"/>
  <c r="F40" i="45"/>
  <c r="G40" i="45"/>
  <c r="C41" i="45"/>
  <c r="D41" i="45"/>
  <c r="F41" i="45"/>
  <c r="G41" i="45"/>
  <c r="C42" i="45"/>
  <c r="D42" i="45"/>
  <c r="F42" i="45"/>
  <c r="G42" i="45"/>
  <c r="C43" i="45"/>
  <c r="D43" i="45"/>
  <c r="F43" i="45"/>
  <c r="G43" i="45"/>
  <c r="C44" i="45"/>
  <c r="D44" i="45"/>
  <c r="F44" i="45"/>
  <c r="G44" i="45"/>
  <c r="C45" i="45"/>
  <c r="D45" i="45"/>
  <c r="F45" i="45"/>
  <c r="G45" i="45"/>
  <c r="G36" i="45"/>
  <c r="F36" i="45"/>
  <c r="D36" i="45"/>
  <c r="C36" i="45"/>
  <c r="C58" i="44"/>
  <c r="D58" i="44"/>
  <c r="F58" i="44"/>
  <c r="G58" i="44"/>
  <c r="G57" i="44"/>
  <c r="F57" i="44"/>
  <c r="D57" i="44"/>
  <c r="C57" i="44"/>
  <c r="C50" i="44"/>
  <c r="D50" i="44"/>
  <c r="F50" i="44"/>
  <c r="G50" i="44"/>
  <c r="C51" i="44"/>
  <c r="D51" i="44"/>
  <c r="F51" i="44"/>
  <c r="G51" i="44"/>
  <c r="C52" i="44"/>
  <c r="D52" i="44"/>
  <c r="F52" i="44"/>
  <c r="G52" i="44"/>
  <c r="C53" i="44"/>
  <c r="D53" i="44"/>
  <c r="F53" i="44"/>
  <c r="G53" i="44"/>
  <c r="G49" i="44"/>
  <c r="F49" i="44"/>
  <c r="D49" i="44"/>
  <c r="C49" i="44"/>
  <c r="C37" i="44"/>
  <c r="D37" i="44"/>
  <c r="F37" i="44"/>
  <c r="G37" i="44"/>
  <c r="C38" i="44"/>
  <c r="D38" i="44"/>
  <c r="F38" i="44"/>
  <c r="G38" i="44"/>
  <c r="C39" i="44"/>
  <c r="D39" i="44"/>
  <c r="F39" i="44"/>
  <c r="G39" i="44"/>
  <c r="C40" i="44"/>
  <c r="D40" i="44"/>
  <c r="F40" i="44"/>
  <c r="G40" i="44"/>
  <c r="C41" i="44"/>
  <c r="D41" i="44"/>
  <c r="F41" i="44"/>
  <c r="G41" i="44"/>
  <c r="C42" i="44"/>
  <c r="D42" i="44"/>
  <c r="F42" i="44"/>
  <c r="G42" i="44"/>
  <c r="C43" i="44"/>
  <c r="D43" i="44"/>
  <c r="F43" i="44"/>
  <c r="G43" i="44"/>
  <c r="C44" i="44"/>
  <c r="D44" i="44"/>
  <c r="F44" i="44"/>
  <c r="G44" i="44"/>
  <c r="C45" i="44"/>
  <c r="D45" i="44"/>
  <c r="F45" i="44"/>
  <c r="G45" i="44"/>
  <c r="G36" i="44"/>
  <c r="F36" i="44"/>
  <c r="D36" i="44"/>
  <c r="C36" i="44"/>
  <c r="C58" i="42"/>
  <c r="D58" i="42"/>
  <c r="F58" i="42"/>
  <c r="G58" i="42"/>
  <c r="G57" i="42"/>
  <c r="F57" i="42"/>
  <c r="D57" i="42"/>
  <c r="C57" i="42"/>
  <c r="C50" i="42"/>
  <c r="D50" i="42"/>
  <c r="F50" i="42"/>
  <c r="G50" i="42"/>
  <c r="C51" i="42"/>
  <c r="D51" i="42"/>
  <c r="F51" i="42"/>
  <c r="G51" i="42"/>
  <c r="C52" i="42"/>
  <c r="D52" i="42"/>
  <c r="F52" i="42"/>
  <c r="G52" i="42"/>
  <c r="C53" i="42"/>
  <c r="D53" i="42"/>
  <c r="F53" i="42"/>
  <c r="G53" i="42"/>
  <c r="G49" i="42"/>
  <c r="F49" i="42"/>
  <c r="D49" i="42"/>
  <c r="C49" i="42"/>
  <c r="C37" i="42"/>
  <c r="D37" i="42"/>
  <c r="F37" i="42"/>
  <c r="G37" i="42"/>
  <c r="C38" i="42"/>
  <c r="D38" i="42"/>
  <c r="F38" i="42"/>
  <c r="G38" i="42"/>
  <c r="C39" i="42"/>
  <c r="D39" i="42"/>
  <c r="F39" i="42"/>
  <c r="G39" i="42"/>
  <c r="C40" i="42"/>
  <c r="D40" i="42"/>
  <c r="F40" i="42"/>
  <c r="G40" i="42"/>
  <c r="C41" i="42"/>
  <c r="D41" i="42"/>
  <c r="F41" i="42"/>
  <c r="G41" i="42"/>
  <c r="C42" i="42"/>
  <c r="D42" i="42"/>
  <c r="F42" i="42"/>
  <c r="G42" i="42"/>
  <c r="C43" i="42"/>
  <c r="D43" i="42"/>
  <c r="F43" i="42"/>
  <c r="G43" i="42"/>
  <c r="C44" i="42"/>
  <c r="D44" i="42"/>
  <c r="F44" i="42"/>
  <c r="G44" i="42"/>
  <c r="C45" i="42"/>
  <c r="D45" i="42"/>
  <c r="F45" i="42"/>
  <c r="G45" i="42"/>
  <c r="G36" i="42"/>
  <c r="F36" i="42"/>
  <c r="D36" i="42"/>
  <c r="C36" i="42"/>
  <c r="C58" i="41"/>
  <c r="D58" i="41"/>
  <c r="F58" i="41"/>
  <c r="G58" i="41"/>
  <c r="G57" i="41"/>
  <c r="F57" i="41"/>
  <c r="D57" i="41"/>
  <c r="C57" i="41"/>
  <c r="C50" i="41"/>
  <c r="D50" i="41"/>
  <c r="F50" i="41"/>
  <c r="G50" i="41"/>
  <c r="C51" i="41"/>
  <c r="D51" i="41"/>
  <c r="F51" i="41"/>
  <c r="G51" i="41"/>
  <c r="C52" i="41"/>
  <c r="D52" i="41"/>
  <c r="F52" i="41"/>
  <c r="G52" i="41"/>
  <c r="C53" i="41"/>
  <c r="D53" i="41"/>
  <c r="F53" i="41"/>
  <c r="G53" i="41"/>
  <c r="G49" i="41"/>
  <c r="F49" i="41"/>
  <c r="D49" i="41"/>
  <c r="C49" i="41"/>
  <c r="C37" i="41"/>
  <c r="D37" i="41"/>
  <c r="F37" i="41"/>
  <c r="G37" i="41"/>
  <c r="C38" i="41"/>
  <c r="D38" i="41"/>
  <c r="F38" i="41"/>
  <c r="G38" i="41"/>
  <c r="C39" i="41"/>
  <c r="D39" i="41"/>
  <c r="F39" i="41"/>
  <c r="G39" i="41"/>
  <c r="C40" i="41"/>
  <c r="D40" i="41"/>
  <c r="F40" i="41"/>
  <c r="G40" i="41"/>
  <c r="C41" i="41"/>
  <c r="D41" i="41"/>
  <c r="F41" i="41"/>
  <c r="G41" i="41"/>
  <c r="C42" i="41"/>
  <c r="D42" i="41"/>
  <c r="F42" i="41"/>
  <c r="G42" i="41"/>
  <c r="C43" i="41"/>
  <c r="D43" i="41"/>
  <c r="F43" i="41"/>
  <c r="G43" i="41"/>
  <c r="C44" i="41"/>
  <c r="D44" i="41"/>
  <c r="F44" i="41"/>
  <c r="G44" i="41"/>
  <c r="C45" i="41"/>
  <c r="D45" i="41"/>
  <c r="F45" i="41"/>
  <c r="G45" i="41"/>
  <c r="G36" i="41"/>
  <c r="F36" i="41"/>
  <c r="D36" i="41"/>
  <c r="C36" i="41"/>
  <c r="C58" i="40"/>
  <c r="D58" i="40"/>
  <c r="F58" i="40"/>
  <c r="G58" i="40"/>
  <c r="G57" i="40"/>
  <c r="F57" i="40"/>
  <c r="D57" i="40"/>
  <c r="C57" i="40"/>
  <c r="C50" i="40"/>
  <c r="D50" i="40"/>
  <c r="F50" i="40"/>
  <c r="G50" i="40"/>
  <c r="C51" i="40"/>
  <c r="D51" i="40"/>
  <c r="F51" i="40"/>
  <c r="G51" i="40"/>
  <c r="C52" i="40"/>
  <c r="D52" i="40"/>
  <c r="F52" i="40"/>
  <c r="G52" i="40"/>
  <c r="C53" i="40"/>
  <c r="D53" i="40"/>
  <c r="F53" i="40"/>
  <c r="G53" i="40"/>
  <c r="G49" i="40"/>
  <c r="F49" i="40"/>
  <c r="D49" i="40"/>
  <c r="C49" i="40"/>
  <c r="C37" i="40"/>
  <c r="D37" i="40"/>
  <c r="F37" i="40"/>
  <c r="G37" i="40"/>
  <c r="C38" i="40"/>
  <c r="D38" i="40"/>
  <c r="F38" i="40"/>
  <c r="G38" i="40"/>
  <c r="C39" i="40"/>
  <c r="D39" i="40"/>
  <c r="F39" i="40"/>
  <c r="G39" i="40"/>
  <c r="C40" i="40"/>
  <c r="D40" i="40"/>
  <c r="F40" i="40"/>
  <c r="G40" i="40"/>
  <c r="C41" i="40"/>
  <c r="D41" i="40"/>
  <c r="F41" i="40"/>
  <c r="G41" i="40"/>
  <c r="C42" i="40"/>
  <c r="D42" i="40"/>
  <c r="F42" i="40"/>
  <c r="G42" i="40"/>
  <c r="C43" i="40"/>
  <c r="D43" i="40"/>
  <c r="F43" i="40"/>
  <c r="G43" i="40"/>
  <c r="C44" i="40"/>
  <c r="D44" i="40"/>
  <c r="F44" i="40"/>
  <c r="G44" i="40"/>
  <c r="C45" i="40"/>
  <c r="D45" i="40"/>
  <c r="F45" i="40"/>
  <c r="G45" i="40"/>
  <c r="G36" i="40"/>
  <c r="F36" i="40"/>
  <c r="D36" i="40"/>
  <c r="C36" i="40"/>
  <c r="C58" i="39"/>
  <c r="D58" i="39"/>
  <c r="F58" i="39"/>
  <c r="G58" i="39"/>
  <c r="G57" i="39"/>
  <c r="F57" i="39"/>
  <c r="D57" i="39"/>
  <c r="C57" i="39"/>
  <c r="C50" i="39"/>
  <c r="D50" i="39"/>
  <c r="F50" i="39"/>
  <c r="G50" i="39"/>
  <c r="C51" i="39"/>
  <c r="D51" i="39"/>
  <c r="F51" i="39"/>
  <c r="G51" i="39"/>
  <c r="C52" i="39"/>
  <c r="D52" i="39"/>
  <c r="F52" i="39"/>
  <c r="G52" i="39"/>
  <c r="C53" i="39"/>
  <c r="D53" i="39"/>
  <c r="F53" i="39"/>
  <c r="G53" i="39"/>
  <c r="G49" i="39"/>
  <c r="F49" i="39"/>
  <c r="D49" i="39"/>
  <c r="C49" i="39"/>
  <c r="C37" i="39"/>
  <c r="D37" i="39"/>
  <c r="F37" i="39"/>
  <c r="G37" i="39"/>
  <c r="C38" i="39"/>
  <c r="D38" i="39"/>
  <c r="F38" i="39"/>
  <c r="G38" i="39"/>
  <c r="C39" i="39"/>
  <c r="D39" i="39"/>
  <c r="F39" i="39"/>
  <c r="G39" i="39"/>
  <c r="C40" i="39"/>
  <c r="D40" i="39"/>
  <c r="F40" i="39"/>
  <c r="G40" i="39"/>
  <c r="C41" i="39"/>
  <c r="D41" i="39"/>
  <c r="F41" i="39"/>
  <c r="G41" i="39"/>
  <c r="C42" i="39"/>
  <c r="D42" i="39"/>
  <c r="F42" i="39"/>
  <c r="G42" i="39"/>
  <c r="C43" i="39"/>
  <c r="D43" i="39"/>
  <c r="F43" i="39"/>
  <c r="G43" i="39"/>
  <c r="C44" i="39"/>
  <c r="D44" i="39"/>
  <c r="F44" i="39"/>
  <c r="G44" i="39"/>
  <c r="C45" i="39"/>
  <c r="D45" i="39"/>
  <c r="F45" i="39"/>
  <c r="G45" i="39"/>
  <c r="G36" i="39"/>
  <c r="F36" i="39"/>
  <c r="D36" i="39"/>
  <c r="C36" i="39"/>
  <c r="D58" i="38"/>
  <c r="G58" i="38"/>
  <c r="G57" i="38"/>
  <c r="D57" i="38"/>
  <c r="D50" i="38"/>
  <c r="G50" i="38"/>
  <c r="D51" i="38"/>
  <c r="G51" i="38"/>
  <c r="D52" i="38"/>
  <c r="G52" i="38"/>
  <c r="D53" i="38"/>
  <c r="G53" i="38"/>
  <c r="G49" i="38"/>
  <c r="D49" i="38"/>
  <c r="D37" i="38"/>
  <c r="G37" i="38"/>
  <c r="D38" i="38"/>
  <c r="G38" i="38"/>
  <c r="D39" i="38"/>
  <c r="G39" i="38"/>
  <c r="D40" i="38"/>
  <c r="G40" i="38"/>
  <c r="D41" i="38"/>
  <c r="G41" i="38"/>
  <c r="D42" i="38"/>
  <c r="G42" i="38"/>
  <c r="D43" i="38"/>
  <c r="G43" i="38"/>
  <c r="D44" i="38"/>
  <c r="G44" i="38"/>
  <c r="D45" i="38"/>
  <c r="G45" i="38"/>
  <c r="G36" i="38"/>
  <c r="D36" i="38"/>
  <c r="C58" i="37"/>
  <c r="D58" i="37"/>
  <c r="F58" i="37"/>
  <c r="G58" i="37"/>
  <c r="G57" i="37"/>
  <c r="F57" i="37"/>
  <c r="D57" i="37"/>
  <c r="C57" i="37"/>
  <c r="C50" i="37"/>
  <c r="D50" i="37"/>
  <c r="F50" i="37"/>
  <c r="G50" i="37"/>
  <c r="C51" i="37"/>
  <c r="D51" i="37"/>
  <c r="F51" i="37"/>
  <c r="G51" i="37"/>
  <c r="C52" i="37"/>
  <c r="D52" i="37"/>
  <c r="F52" i="37"/>
  <c r="G52" i="37"/>
  <c r="C53" i="37"/>
  <c r="D53" i="37"/>
  <c r="F53" i="37"/>
  <c r="G53" i="37"/>
  <c r="G49" i="37"/>
  <c r="F49" i="37"/>
  <c r="D49" i="37"/>
  <c r="C49" i="37"/>
  <c r="C37" i="37"/>
  <c r="D37" i="37"/>
  <c r="F37" i="37"/>
  <c r="G37" i="37"/>
  <c r="C38" i="37"/>
  <c r="D38" i="37"/>
  <c r="F38" i="37"/>
  <c r="G38" i="37"/>
  <c r="C39" i="37"/>
  <c r="D39" i="37"/>
  <c r="F39" i="37"/>
  <c r="G39" i="37"/>
  <c r="C40" i="37"/>
  <c r="D40" i="37"/>
  <c r="F40" i="37"/>
  <c r="G40" i="37"/>
  <c r="C41" i="37"/>
  <c r="D41" i="37"/>
  <c r="F41" i="37"/>
  <c r="G41" i="37"/>
  <c r="C42" i="37"/>
  <c r="D42" i="37"/>
  <c r="F42" i="37"/>
  <c r="G42" i="37"/>
  <c r="C43" i="37"/>
  <c r="D43" i="37"/>
  <c r="F43" i="37"/>
  <c r="G43" i="37"/>
  <c r="C44" i="37"/>
  <c r="D44" i="37"/>
  <c r="F44" i="37"/>
  <c r="G44" i="37"/>
  <c r="C45" i="37"/>
  <c r="D45" i="37"/>
  <c r="F45" i="37"/>
  <c r="G45" i="37"/>
  <c r="G36" i="37"/>
  <c r="F36" i="37"/>
  <c r="D36" i="37"/>
  <c r="C36" i="37"/>
  <c r="C58" i="36"/>
  <c r="D58" i="36"/>
  <c r="F58" i="36"/>
  <c r="G58" i="36"/>
  <c r="G57" i="36"/>
  <c r="F57" i="36"/>
  <c r="D57" i="36"/>
  <c r="C57" i="36"/>
  <c r="C50" i="36"/>
  <c r="D50" i="36"/>
  <c r="F50" i="36"/>
  <c r="G50" i="36"/>
  <c r="C51" i="36"/>
  <c r="D51" i="36"/>
  <c r="F51" i="36"/>
  <c r="G51" i="36"/>
  <c r="C52" i="36"/>
  <c r="D52" i="36"/>
  <c r="F52" i="36"/>
  <c r="G52" i="36"/>
  <c r="C53" i="36"/>
  <c r="D53" i="36"/>
  <c r="F53" i="36"/>
  <c r="G53" i="36"/>
  <c r="G49" i="36"/>
  <c r="F49" i="36"/>
  <c r="D49" i="36"/>
  <c r="C49" i="36"/>
  <c r="C37" i="36"/>
  <c r="D37" i="36"/>
  <c r="F37" i="36"/>
  <c r="G37" i="36"/>
  <c r="C38" i="36"/>
  <c r="D38" i="36"/>
  <c r="F38" i="36"/>
  <c r="G38" i="36"/>
  <c r="C39" i="36"/>
  <c r="D39" i="36"/>
  <c r="F39" i="36"/>
  <c r="G39" i="36"/>
  <c r="C40" i="36"/>
  <c r="D40" i="36"/>
  <c r="F40" i="36"/>
  <c r="G40" i="36"/>
  <c r="C41" i="36"/>
  <c r="D41" i="36"/>
  <c r="F41" i="36"/>
  <c r="G41" i="36"/>
  <c r="C42" i="36"/>
  <c r="D42" i="36"/>
  <c r="F42" i="36"/>
  <c r="G42" i="36"/>
  <c r="C43" i="36"/>
  <c r="D43" i="36"/>
  <c r="F43" i="36"/>
  <c r="G43" i="36"/>
  <c r="C44" i="36"/>
  <c r="D44" i="36"/>
  <c r="F44" i="36"/>
  <c r="G44" i="36"/>
  <c r="C45" i="36"/>
  <c r="D45" i="36"/>
  <c r="F45" i="36"/>
  <c r="G45" i="36"/>
  <c r="G36" i="36"/>
  <c r="F36" i="36"/>
  <c r="D36" i="36"/>
  <c r="C36" i="36"/>
  <c r="C58" i="35"/>
  <c r="D58" i="35"/>
  <c r="F58" i="35"/>
  <c r="G58" i="35"/>
  <c r="G57" i="35"/>
  <c r="F57" i="35"/>
  <c r="D57" i="35"/>
  <c r="C57" i="35"/>
  <c r="C50" i="35"/>
  <c r="D50" i="35"/>
  <c r="F50" i="35"/>
  <c r="G50" i="35"/>
  <c r="C51" i="35"/>
  <c r="D51" i="35"/>
  <c r="F51" i="35"/>
  <c r="G51" i="35"/>
  <c r="C52" i="35"/>
  <c r="D52" i="35"/>
  <c r="F52" i="35"/>
  <c r="G52" i="35"/>
  <c r="C53" i="35"/>
  <c r="D53" i="35"/>
  <c r="F53" i="35"/>
  <c r="G53" i="35"/>
  <c r="G49" i="35"/>
  <c r="F49" i="35"/>
  <c r="D49" i="35"/>
  <c r="C49" i="35"/>
  <c r="C37" i="35"/>
  <c r="D37" i="35"/>
  <c r="F37" i="35"/>
  <c r="G37" i="35"/>
  <c r="C38" i="35"/>
  <c r="D38" i="35"/>
  <c r="F38" i="35"/>
  <c r="G38" i="35"/>
  <c r="C39" i="35"/>
  <c r="D39" i="35"/>
  <c r="F39" i="35"/>
  <c r="G39" i="35"/>
  <c r="C40" i="35"/>
  <c r="D40" i="35"/>
  <c r="F40" i="35"/>
  <c r="G40" i="35"/>
  <c r="C41" i="35"/>
  <c r="D41" i="35"/>
  <c r="F41" i="35"/>
  <c r="G41" i="35"/>
  <c r="C42" i="35"/>
  <c r="D42" i="35"/>
  <c r="F42" i="35"/>
  <c r="G42" i="35"/>
  <c r="C43" i="35"/>
  <c r="D43" i="35"/>
  <c r="F43" i="35"/>
  <c r="G43" i="35"/>
  <c r="C44" i="35"/>
  <c r="D44" i="35"/>
  <c r="F44" i="35"/>
  <c r="G44" i="35"/>
  <c r="C45" i="35"/>
  <c r="D45" i="35"/>
  <c r="F45" i="35"/>
  <c r="G45" i="35"/>
  <c r="G36" i="35"/>
  <c r="F36" i="35"/>
  <c r="D36" i="35"/>
  <c r="C36" i="35"/>
  <c r="C58" i="33"/>
  <c r="D58" i="33"/>
  <c r="F58" i="33"/>
  <c r="G58" i="33"/>
  <c r="G57" i="33"/>
  <c r="F57" i="33"/>
  <c r="D57" i="33"/>
  <c r="C57" i="33"/>
  <c r="C50" i="33"/>
  <c r="D50" i="33"/>
  <c r="F50" i="33"/>
  <c r="G50" i="33"/>
  <c r="C51" i="33"/>
  <c r="D51" i="33"/>
  <c r="F51" i="33"/>
  <c r="G51" i="33"/>
  <c r="C52" i="33"/>
  <c r="D52" i="33"/>
  <c r="F52" i="33"/>
  <c r="G52" i="33"/>
  <c r="C53" i="33"/>
  <c r="D53" i="33"/>
  <c r="F53" i="33"/>
  <c r="G53" i="33"/>
  <c r="G49" i="33"/>
  <c r="F49" i="33"/>
  <c r="D49" i="33"/>
  <c r="C49" i="33"/>
  <c r="C37" i="33"/>
  <c r="D37" i="33"/>
  <c r="F37" i="33"/>
  <c r="G37" i="33"/>
  <c r="C38" i="33"/>
  <c r="D38" i="33"/>
  <c r="F38" i="33"/>
  <c r="G38" i="33"/>
  <c r="C39" i="33"/>
  <c r="D39" i="33"/>
  <c r="F39" i="33"/>
  <c r="G39" i="33"/>
  <c r="C40" i="33"/>
  <c r="D40" i="33"/>
  <c r="F40" i="33"/>
  <c r="G40" i="33"/>
  <c r="C41" i="33"/>
  <c r="D41" i="33"/>
  <c r="F41" i="33"/>
  <c r="G41" i="33"/>
  <c r="C42" i="33"/>
  <c r="D42" i="33"/>
  <c r="F42" i="33"/>
  <c r="G42" i="33"/>
  <c r="C43" i="33"/>
  <c r="D43" i="33"/>
  <c r="F43" i="33"/>
  <c r="G43" i="33"/>
  <c r="C44" i="33"/>
  <c r="D44" i="33"/>
  <c r="F44" i="33"/>
  <c r="G44" i="33"/>
  <c r="C45" i="33"/>
  <c r="D45" i="33"/>
  <c r="F45" i="33"/>
  <c r="G45" i="33"/>
  <c r="G36" i="33"/>
  <c r="F36" i="33"/>
  <c r="D36" i="33"/>
  <c r="C36" i="33"/>
  <c r="C58" i="34"/>
  <c r="D58" i="34"/>
  <c r="F58" i="34"/>
  <c r="G58" i="34"/>
  <c r="G57" i="34"/>
  <c r="F57" i="34"/>
  <c r="D57" i="34"/>
  <c r="C57" i="34"/>
  <c r="C50" i="34"/>
  <c r="D50" i="34"/>
  <c r="F50" i="34"/>
  <c r="G50" i="34"/>
  <c r="C51" i="34"/>
  <c r="D51" i="34"/>
  <c r="F51" i="34"/>
  <c r="G51" i="34"/>
  <c r="C52" i="34"/>
  <c r="D52" i="34"/>
  <c r="F52" i="34"/>
  <c r="G52" i="34"/>
  <c r="C53" i="34"/>
  <c r="D53" i="34"/>
  <c r="F53" i="34"/>
  <c r="G53" i="34"/>
  <c r="G49" i="34"/>
  <c r="F49" i="34"/>
  <c r="D49" i="34"/>
  <c r="C49" i="34"/>
  <c r="C37" i="34"/>
  <c r="D37" i="34"/>
  <c r="F37" i="34"/>
  <c r="G37" i="34"/>
  <c r="C38" i="34"/>
  <c r="D38" i="34"/>
  <c r="F38" i="34"/>
  <c r="G38" i="34"/>
  <c r="C39" i="34"/>
  <c r="D39" i="34"/>
  <c r="F39" i="34"/>
  <c r="G39" i="34"/>
  <c r="C40" i="34"/>
  <c r="D40" i="34"/>
  <c r="F40" i="34"/>
  <c r="G40" i="34"/>
  <c r="C41" i="34"/>
  <c r="D41" i="34"/>
  <c r="F41" i="34"/>
  <c r="G41" i="34"/>
  <c r="C42" i="34"/>
  <c r="D42" i="34"/>
  <c r="F42" i="34"/>
  <c r="G42" i="34"/>
  <c r="C43" i="34"/>
  <c r="D43" i="34"/>
  <c r="F43" i="34"/>
  <c r="G43" i="34"/>
  <c r="C44" i="34"/>
  <c r="D44" i="34"/>
  <c r="F44" i="34"/>
  <c r="G44" i="34"/>
  <c r="C45" i="34"/>
  <c r="D45" i="34"/>
  <c r="F45" i="34"/>
  <c r="G45" i="34"/>
  <c r="G36" i="34"/>
  <c r="F36" i="34"/>
  <c r="D36" i="34"/>
  <c r="C36" i="34"/>
  <c r="C58" i="32"/>
  <c r="D58" i="32"/>
  <c r="F58" i="32"/>
  <c r="G58" i="32"/>
  <c r="G57" i="32"/>
  <c r="F57" i="32"/>
  <c r="D57" i="32"/>
  <c r="C57" i="32"/>
  <c r="C50" i="32"/>
  <c r="D50" i="32"/>
  <c r="F50" i="32"/>
  <c r="G50" i="32"/>
  <c r="C51" i="32"/>
  <c r="D51" i="32"/>
  <c r="F51" i="32"/>
  <c r="G51" i="32"/>
  <c r="C52" i="32"/>
  <c r="D52" i="32"/>
  <c r="F52" i="32"/>
  <c r="G52" i="32"/>
  <c r="C53" i="32"/>
  <c r="D53" i="32"/>
  <c r="F53" i="32"/>
  <c r="G53" i="32"/>
  <c r="G49" i="32"/>
  <c r="F49" i="32"/>
  <c r="D49" i="32"/>
  <c r="C49" i="32"/>
  <c r="C37" i="32"/>
  <c r="D37" i="32"/>
  <c r="F37" i="32"/>
  <c r="G37" i="32"/>
  <c r="C38" i="32"/>
  <c r="D38" i="32"/>
  <c r="F38" i="32"/>
  <c r="G38" i="32"/>
  <c r="C39" i="32"/>
  <c r="D39" i="32"/>
  <c r="F39" i="32"/>
  <c r="G39" i="32"/>
  <c r="C40" i="32"/>
  <c r="D40" i="32"/>
  <c r="F40" i="32"/>
  <c r="G40" i="32"/>
  <c r="C41" i="32"/>
  <c r="D41" i="32"/>
  <c r="F41" i="32"/>
  <c r="G41" i="32"/>
  <c r="C42" i="32"/>
  <c r="D42" i="32"/>
  <c r="F42" i="32"/>
  <c r="G42" i="32"/>
  <c r="C43" i="32"/>
  <c r="D43" i="32"/>
  <c r="F43" i="32"/>
  <c r="G43" i="32"/>
  <c r="C44" i="32"/>
  <c r="D44" i="32"/>
  <c r="F44" i="32"/>
  <c r="G44" i="32"/>
  <c r="C45" i="32"/>
  <c r="D45" i="32"/>
  <c r="F45" i="32"/>
  <c r="G45" i="32"/>
  <c r="G36" i="32"/>
  <c r="F36" i="32"/>
  <c r="D36" i="32"/>
  <c r="C36" i="32"/>
  <c r="C58" i="31"/>
  <c r="D58" i="31"/>
  <c r="F58" i="31"/>
  <c r="G58" i="31"/>
  <c r="G57" i="31"/>
  <c r="F57" i="31"/>
  <c r="D57" i="31"/>
  <c r="C57" i="31"/>
  <c r="C50" i="31"/>
  <c r="D50" i="31"/>
  <c r="F50" i="31"/>
  <c r="G50" i="31"/>
  <c r="C51" i="31"/>
  <c r="D51" i="31"/>
  <c r="F51" i="31"/>
  <c r="G51" i="31"/>
  <c r="C52" i="31"/>
  <c r="D52" i="31"/>
  <c r="F52" i="31"/>
  <c r="G52" i="31"/>
  <c r="C53" i="31"/>
  <c r="D53" i="31"/>
  <c r="F53" i="31"/>
  <c r="G53" i="31"/>
  <c r="G49" i="31"/>
  <c r="F49" i="31"/>
  <c r="D49" i="31"/>
  <c r="C49" i="31"/>
  <c r="C37" i="31"/>
  <c r="D37" i="31"/>
  <c r="F37" i="31"/>
  <c r="G37" i="31"/>
  <c r="C38" i="31"/>
  <c r="D38" i="31"/>
  <c r="F38" i="31"/>
  <c r="G38" i="31"/>
  <c r="C39" i="31"/>
  <c r="D39" i="31"/>
  <c r="F39" i="31"/>
  <c r="G39" i="31"/>
  <c r="C40" i="31"/>
  <c r="D40" i="31"/>
  <c r="F40" i="31"/>
  <c r="G40" i="31"/>
  <c r="C41" i="31"/>
  <c r="D41" i="31"/>
  <c r="F41" i="31"/>
  <c r="G41" i="31"/>
  <c r="C42" i="31"/>
  <c r="D42" i="31"/>
  <c r="F42" i="31"/>
  <c r="G42" i="31"/>
  <c r="C43" i="31"/>
  <c r="D43" i="31"/>
  <c r="F43" i="31"/>
  <c r="G43" i="31"/>
  <c r="C44" i="31"/>
  <c r="D44" i="31"/>
  <c r="F44" i="31"/>
  <c r="G44" i="31"/>
  <c r="C45" i="31"/>
  <c r="D45" i="31"/>
  <c r="F45" i="31"/>
  <c r="G45" i="31"/>
  <c r="G36" i="31"/>
  <c r="F36" i="31"/>
  <c r="D36" i="31"/>
  <c r="C36" i="31"/>
  <c r="C58" i="29"/>
  <c r="D58" i="29"/>
  <c r="F58" i="29"/>
  <c r="G58" i="29"/>
  <c r="G57" i="29"/>
  <c r="F57" i="29"/>
  <c r="D57" i="29"/>
  <c r="C57" i="29"/>
  <c r="C50" i="29"/>
  <c r="D50" i="29"/>
  <c r="F50" i="29"/>
  <c r="G50" i="29"/>
  <c r="C51" i="29"/>
  <c r="D51" i="29"/>
  <c r="F51" i="29"/>
  <c r="G51" i="29"/>
  <c r="C52" i="29"/>
  <c r="D52" i="29"/>
  <c r="F52" i="29"/>
  <c r="G52" i="29"/>
  <c r="C53" i="29"/>
  <c r="D53" i="29"/>
  <c r="F53" i="29"/>
  <c r="G53" i="29"/>
  <c r="G49" i="29"/>
  <c r="F49" i="29"/>
  <c r="D49" i="29"/>
  <c r="C49" i="29"/>
  <c r="C37" i="29"/>
  <c r="D37" i="29"/>
  <c r="F37" i="29"/>
  <c r="G37" i="29"/>
  <c r="C38" i="29"/>
  <c r="D38" i="29"/>
  <c r="F38" i="29"/>
  <c r="G38" i="29"/>
  <c r="C39" i="29"/>
  <c r="D39" i="29"/>
  <c r="F39" i="29"/>
  <c r="G39" i="29"/>
  <c r="C40" i="29"/>
  <c r="D40" i="29"/>
  <c r="F40" i="29"/>
  <c r="G40" i="29"/>
  <c r="C41" i="29"/>
  <c r="D41" i="29"/>
  <c r="F41" i="29"/>
  <c r="G41" i="29"/>
  <c r="C42" i="29"/>
  <c r="D42" i="29"/>
  <c r="F42" i="29"/>
  <c r="G42" i="29"/>
  <c r="C43" i="29"/>
  <c r="D43" i="29"/>
  <c r="F43" i="29"/>
  <c r="G43" i="29"/>
  <c r="C44" i="29"/>
  <c r="D44" i="29"/>
  <c r="F44" i="29"/>
  <c r="G44" i="29"/>
  <c r="C45" i="29"/>
  <c r="D45" i="29"/>
  <c r="F45" i="29"/>
  <c r="G45" i="29"/>
  <c r="G36" i="29"/>
  <c r="F36" i="29"/>
  <c r="D36" i="29"/>
  <c r="C36" i="29"/>
  <c r="C58" i="24"/>
  <c r="D58" i="24"/>
  <c r="F58" i="24"/>
  <c r="G58" i="24"/>
  <c r="G57" i="24"/>
  <c r="F57" i="24"/>
  <c r="D57" i="24"/>
  <c r="C57" i="24"/>
  <c r="C50" i="24"/>
  <c r="D50" i="24"/>
  <c r="F50" i="24"/>
  <c r="G50" i="24"/>
  <c r="C51" i="24"/>
  <c r="D51" i="24"/>
  <c r="F51" i="24"/>
  <c r="G51" i="24"/>
  <c r="C52" i="24"/>
  <c r="D52" i="24"/>
  <c r="F52" i="24"/>
  <c r="G52" i="24"/>
  <c r="C53" i="24"/>
  <c r="D53" i="24"/>
  <c r="F53" i="24"/>
  <c r="G53" i="24"/>
  <c r="G49" i="24"/>
  <c r="F49" i="24"/>
  <c r="D49" i="24"/>
  <c r="C49" i="24"/>
  <c r="C37" i="24"/>
  <c r="D37" i="24"/>
  <c r="F37" i="24"/>
  <c r="G37" i="24"/>
  <c r="C38" i="24"/>
  <c r="D38" i="24"/>
  <c r="F38" i="24"/>
  <c r="G38" i="24"/>
  <c r="C39" i="24"/>
  <c r="D39" i="24"/>
  <c r="F39" i="24"/>
  <c r="G39" i="24"/>
  <c r="C40" i="24"/>
  <c r="D40" i="24"/>
  <c r="F40" i="24"/>
  <c r="G40" i="24"/>
  <c r="C41" i="24"/>
  <c r="D41" i="24"/>
  <c r="F41" i="24"/>
  <c r="G41" i="24"/>
  <c r="C42" i="24"/>
  <c r="D42" i="24"/>
  <c r="F42" i="24"/>
  <c r="G42" i="24"/>
  <c r="C43" i="24"/>
  <c r="D43" i="24"/>
  <c r="F43" i="24"/>
  <c r="G43" i="24"/>
  <c r="C44" i="24"/>
  <c r="D44" i="24"/>
  <c r="F44" i="24"/>
  <c r="G44" i="24"/>
  <c r="C45" i="24"/>
  <c r="D45" i="24"/>
  <c r="F45" i="24"/>
  <c r="G45" i="24"/>
  <c r="G36" i="24"/>
  <c r="F36" i="24"/>
  <c r="D36" i="24"/>
  <c r="C36" i="24"/>
  <c r="C58" i="23"/>
  <c r="D58" i="23"/>
  <c r="F58" i="23"/>
  <c r="G58" i="23"/>
  <c r="G57" i="23"/>
  <c r="F57" i="23"/>
  <c r="D57" i="23"/>
  <c r="C57" i="23"/>
  <c r="C50" i="23"/>
  <c r="D50" i="23"/>
  <c r="F50" i="23"/>
  <c r="G50" i="23"/>
  <c r="C51" i="23"/>
  <c r="D51" i="23"/>
  <c r="F51" i="23"/>
  <c r="G51" i="23"/>
  <c r="C52" i="23"/>
  <c r="D52" i="23"/>
  <c r="F52" i="23"/>
  <c r="G52" i="23"/>
  <c r="C53" i="23"/>
  <c r="D53" i="23"/>
  <c r="F53" i="23"/>
  <c r="G53" i="23"/>
  <c r="G49" i="23"/>
  <c r="F49" i="23"/>
  <c r="D49" i="23"/>
  <c r="C49" i="23"/>
  <c r="C37" i="23"/>
  <c r="D37" i="23"/>
  <c r="F37" i="23"/>
  <c r="G37" i="23"/>
  <c r="C38" i="23"/>
  <c r="D38" i="23"/>
  <c r="F38" i="23"/>
  <c r="G38" i="23"/>
  <c r="C39" i="23"/>
  <c r="D39" i="23"/>
  <c r="F39" i="23"/>
  <c r="G39" i="23"/>
  <c r="C40" i="23"/>
  <c r="D40" i="23"/>
  <c r="F40" i="23"/>
  <c r="G40" i="23"/>
  <c r="C41" i="23"/>
  <c r="D41" i="23"/>
  <c r="F41" i="23"/>
  <c r="G41" i="23"/>
  <c r="C42" i="23"/>
  <c r="D42" i="23"/>
  <c r="F42" i="23"/>
  <c r="G42" i="23"/>
  <c r="C43" i="23"/>
  <c r="D43" i="23"/>
  <c r="F43" i="23"/>
  <c r="G43" i="23"/>
  <c r="C44" i="23"/>
  <c r="D44" i="23"/>
  <c r="F44" i="23"/>
  <c r="G44" i="23"/>
  <c r="C45" i="23"/>
  <c r="D45" i="23"/>
  <c r="F45" i="23"/>
  <c r="G45" i="23"/>
  <c r="G36" i="23"/>
  <c r="F36" i="23"/>
  <c r="D36" i="23"/>
  <c r="C36" i="23"/>
  <c r="C58" i="16"/>
  <c r="D58" i="16"/>
  <c r="D57" i="16"/>
  <c r="C57" i="16"/>
  <c r="C50" i="16"/>
  <c r="D50" i="16"/>
  <c r="C51" i="16"/>
  <c r="D51" i="16"/>
  <c r="C52" i="16"/>
  <c r="D52" i="16"/>
  <c r="C53" i="16"/>
  <c r="D53" i="16"/>
  <c r="D49" i="16"/>
  <c r="C49" i="16"/>
  <c r="C37" i="16"/>
  <c r="D37" i="16"/>
  <c r="C38" i="16"/>
  <c r="D38" i="16"/>
  <c r="C39" i="16"/>
  <c r="D39" i="16"/>
  <c r="C40" i="16"/>
  <c r="D40" i="16"/>
  <c r="C41" i="16"/>
  <c r="D41" i="16"/>
  <c r="C42" i="16"/>
  <c r="D42" i="16"/>
  <c r="C43" i="16"/>
  <c r="D43" i="16"/>
  <c r="C44" i="16"/>
  <c r="D44" i="16"/>
  <c r="C45" i="16"/>
  <c r="D45" i="16"/>
  <c r="D36" i="16"/>
  <c r="C36" i="16"/>
  <c r="C58" i="17"/>
  <c r="D58" i="17"/>
  <c r="F58" i="17"/>
  <c r="G58" i="17"/>
  <c r="G57" i="17"/>
  <c r="F57" i="17"/>
  <c r="D57" i="17"/>
  <c r="C57" i="17"/>
  <c r="C50" i="17"/>
  <c r="D50" i="17"/>
  <c r="F50" i="17"/>
  <c r="G50" i="17"/>
  <c r="C51" i="17"/>
  <c r="D51" i="17"/>
  <c r="F51" i="17"/>
  <c r="G51" i="17"/>
  <c r="C52" i="17"/>
  <c r="D52" i="17"/>
  <c r="F52" i="17"/>
  <c r="G52" i="17"/>
  <c r="C53" i="17"/>
  <c r="D53" i="17"/>
  <c r="F53" i="17"/>
  <c r="G53" i="17"/>
  <c r="G49" i="17"/>
  <c r="F49" i="17"/>
  <c r="D49" i="17"/>
  <c r="C49" i="17"/>
  <c r="C37" i="17"/>
  <c r="D37" i="17"/>
  <c r="F37" i="17"/>
  <c r="G37" i="17"/>
  <c r="C38" i="17"/>
  <c r="D38" i="17"/>
  <c r="F38" i="17"/>
  <c r="G38" i="17"/>
  <c r="C39" i="17"/>
  <c r="D39" i="17"/>
  <c r="F39" i="17"/>
  <c r="G39" i="17"/>
  <c r="C40" i="17"/>
  <c r="D40" i="17"/>
  <c r="F40" i="17"/>
  <c r="G40" i="17"/>
  <c r="C41" i="17"/>
  <c r="D41" i="17"/>
  <c r="F41" i="17"/>
  <c r="G41" i="17"/>
  <c r="C42" i="17"/>
  <c r="D42" i="17"/>
  <c r="F42" i="17"/>
  <c r="G42" i="17"/>
  <c r="C43" i="17"/>
  <c r="D43" i="17"/>
  <c r="F43" i="17"/>
  <c r="G43" i="17"/>
  <c r="C44" i="17"/>
  <c r="D44" i="17"/>
  <c r="F44" i="17"/>
  <c r="G44" i="17"/>
  <c r="C45" i="17"/>
  <c r="D45" i="17"/>
  <c r="F45" i="17"/>
  <c r="G45" i="17"/>
  <c r="G36" i="17"/>
  <c r="F36" i="17"/>
  <c r="D36" i="17"/>
  <c r="C36" i="17"/>
  <c r="C58" i="9"/>
  <c r="D58" i="9"/>
  <c r="F58" i="9"/>
  <c r="G58" i="9"/>
  <c r="G57" i="9"/>
  <c r="F57" i="9"/>
  <c r="D57" i="9"/>
  <c r="C57" i="9"/>
  <c r="C50" i="9"/>
  <c r="D50" i="9"/>
  <c r="F50" i="9"/>
  <c r="G50" i="9"/>
  <c r="C51" i="9"/>
  <c r="D51" i="9"/>
  <c r="F51" i="9"/>
  <c r="G51" i="9"/>
  <c r="C52" i="9"/>
  <c r="D52" i="9"/>
  <c r="F52" i="9"/>
  <c r="G52" i="9"/>
  <c r="C53" i="9"/>
  <c r="D53" i="9"/>
  <c r="F53" i="9"/>
  <c r="G53" i="9"/>
  <c r="G49" i="9"/>
  <c r="F49" i="9"/>
  <c r="D49" i="9"/>
  <c r="C49" i="9"/>
  <c r="C37" i="9"/>
  <c r="D37" i="9"/>
  <c r="F37" i="9"/>
  <c r="G37" i="9"/>
  <c r="C38" i="9"/>
  <c r="D38" i="9"/>
  <c r="F38" i="9"/>
  <c r="G38" i="9"/>
  <c r="C39" i="9"/>
  <c r="D39" i="9"/>
  <c r="F39" i="9"/>
  <c r="G39" i="9"/>
  <c r="C40" i="9"/>
  <c r="D40" i="9"/>
  <c r="F40" i="9"/>
  <c r="G40" i="9"/>
  <c r="C41" i="9"/>
  <c r="D41" i="9"/>
  <c r="F41" i="9"/>
  <c r="G41" i="9"/>
  <c r="C42" i="9"/>
  <c r="D42" i="9"/>
  <c r="F42" i="9"/>
  <c r="G42" i="9"/>
  <c r="C43" i="9"/>
  <c r="D43" i="9"/>
  <c r="F43" i="9"/>
  <c r="G43" i="9"/>
  <c r="C44" i="9"/>
  <c r="D44" i="9"/>
  <c r="F44" i="9"/>
  <c r="G44" i="9"/>
  <c r="C45" i="9"/>
  <c r="D45" i="9"/>
  <c r="F45" i="9"/>
  <c r="G45" i="9"/>
  <c r="G36" i="9"/>
  <c r="F36" i="9"/>
  <c r="D36" i="9"/>
  <c r="C36" i="9"/>
  <c r="C58" i="8"/>
  <c r="D58" i="8"/>
  <c r="F58" i="8"/>
  <c r="G58" i="8"/>
  <c r="G57" i="8"/>
  <c r="F57" i="8"/>
  <c r="D57" i="8"/>
  <c r="C57" i="8"/>
  <c r="C50" i="8"/>
  <c r="D50" i="8"/>
  <c r="F50" i="8"/>
  <c r="G50" i="8"/>
  <c r="C51" i="8"/>
  <c r="D51" i="8"/>
  <c r="F51" i="8"/>
  <c r="G51" i="8"/>
  <c r="C52" i="8"/>
  <c r="D52" i="8"/>
  <c r="F52" i="8"/>
  <c r="G52" i="8"/>
  <c r="C53" i="8"/>
  <c r="D53" i="8"/>
  <c r="F53" i="8"/>
  <c r="G53" i="8"/>
  <c r="G49" i="8"/>
  <c r="F49" i="8"/>
  <c r="D49" i="8"/>
  <c r="C49" i="8"/>
  <c r="C37" i="8"/>
  <c r="D37" i="8"/>
  <c r="F37" i="8"/>
  <c r="G37" i="8"/>
  <c r="C38" i="8"/>
  <c r="D38" i="8"/>
  <c r="F38" i="8"/>
  <c r="G38" i="8"/>
  <c r="C39" i="8"/>
  <c r="D39" i="8"/>
  <c r="F39" i="8"/>
  <c r="G39" i="8"/>
  <c r="C40" i="8"/>
  <c r="D40" i="8"/>
  <c r="F40" i="8"/>
  <c r="G40" i="8"/>
  <c r="C41" i="8"/>
  <c r="D41" i="8"/>
  <c r="F41" i="8"/>
  <c r="G41" i="8"/>
  <c r="C42" i="8"/>
  <c r="D42" i="8"/>
  <c r="F42" i="8"/>
  <c r="G42" i="8"/>
  <c r="C43" i="8"/>
  <c r="D43" i="8"/>
  <c r="F43" i="8"/>
  <c r="G43" i="8"/>
  <c r="C44" i="8"/>
  <c r="D44" i="8"/>
  <c r="F44" i="8"/>
  <c r="G44" i="8"/>
  <c r="C45" i="8"/>
  <c r="D45" i="8"/>
  <c r="F45" i="8"/>
  <c r="G45" i="8"/>
  <c r="G36" i="8"/>
  <c r="F36" i="8"/>
  <c r="D36" i="8"/>
  <c r="C36" i="8"/>
  <c r="G63" i="68" l="1"/>
  <c r="F63" i="68"/>
  <c r="D63" i="68"/>
  <c r="C63" i="68"/>
  <c r="F59" i="68"/>
  <c r="C59" i="68"/>
  <c r="G54" i="68"/>
  <c r="D54" i="68"/>
  <c r="C54" i="68"/>
  <c r="G46" i="68"/>
  <c r="F46" i="68"/>
  <c r="C46" i="68"/>
  <c r="G32" i="68"/>
  <c r="F32" i="68"/>
  <c r="D32" i="68"/>
  <c r="C32" i="68"/>
  <c r="G31" i="68"/>
  <c r="F31" i="68"/>
  <c r="D31" i="68"/>
  <c r="C31" i="68"/>
  <c r="G30" i="68"/>
  <c r="F30" i="68"/>
  <c r="D30" i="68"/>
  <c r="C30" i="68"/>
  <c r="G29" i="68"/>
  <c r="F29" i="68"/>
  <c r="D29" i="68"/>
  <c r="C29" i="68"/>
  <c r="G28" i="68"/>
  <c r="F28" i="68"/>
  <c r="F33" i="68" s="1"/>
  <c r="D28" i="68"/>
  <c r="D33" i="68" s="1"/>
  <c r="C28" i="68"/>
  <c r="G24" i="68"/>
  <c r="F24" i="68"/>
  <c r="D24" i="68"/>
  <c r="C24" i="68"/>
  <c r="G23" i="68"/>
  <c r="F23" i="68"/>
  <c r="D23" i="68"/>
  <c r="C23" i="68"/>
  <c r="G22" i="68"/>
  <c r="F22" i="68"/>
  <c r="D22" i="68"/>
  <c r="C22" i="68"/>
  <c r="G21" i="68"/>
  <c r="F21" i="68"/>
  <c r="D21" i="68"/>
  <c r="C21" i="68"/>
  <c r="G20" i="68"/>
  <c r="F20" i="68"/>
  <c r="D20" i="68"/>
  <c r="C20" i="68"/>
  <c r="G19" i="68"/>
  <c r="F19" i="68"/>
  <c r="D19" i="68"/>
  <c r="C19" i="68"/>
  <c r="G18" i="68"/>
  <c r="F18" i="68"/>
  <c r="D18" i="68"/>
  <c r="C18" i="68"/>
  <c r="G17" i="68"/>
  <c r="F17" i="68"/>
  <c r="D17" i="68"/>
  <c r="C17" i="68"/>
  <c r="G16" i="68"/>
  <c r="F16" i="68"/>
  <c r="D16" i="68"/>
  <c r="C16" i="68"/>
  <c r="G15" i="68"/>
  <c r="F15" i="68"/>
  <c r="D15" i="68"/>
  <c r="C15" i="68"/>
  <c r="G63" i="67"/>
  <c r="F63" i="67"/>
  <c r="D63" i="67"/>
  <c r="C63" i="67"/>
  <c r="G32" i="67"/>
  <c r="F32" i="67"/>
  <c r="D32" i="67"/>
  <c r="C32" i="67"/>
  <c r="G31" i="67"/>
  <c r="F31" i="67"/>
  <c r="D31" i="67"/>
  <c r="C31" i="67"/>
  <c r="G30" i="67"/>
  <c r="F30" i="67"/>
  <c r="D30" i="67"/>
  <c r="C30" i="67"/>
  <c r="G29" i="67"/>
  <c r="F29" i="67"/>
  <c r="D29" i="67"/>
  <c r="C29" i="67"/>
  <c r="G28" i="67"/>
  <c r="F28" i="67"/>
  <c r="D28" i="67"/>
  <c r="C28" i="67"/>
  <c r="G24" i="67"/>
  <c r="F24" i="67"/>
  <c r="D24" i="67"/>
  <c r="C24" i="67"/>
  <c r="G23" i="67"/>
  <c r="F23" i="67"/>
  <c r="D23" i="67"/>
  <c r="C23" i="67"/>
  <c r="G22" i="67"/>
  <c r="F22" i="67"/>
  <c r="D22" i="67"/>
  <c r="C22" i="67"/>
  <c r="G21" i="67"/>
  <c r="F21" i="67"/>
  <c r="D21" i="67"/>
  <c r="C21" i="67"/>
  <c r="G20" i="67"/>
  <c r="F20" i="67"/>
  <c r="D20" i="67"/>
  <c r="C20" i="67"/>
  <c r="G19" i="67"/>
  <c r="F19" i="67"/>
  <c r="D19" i="67"/>
  <c r="C19" i="67"/>
  <c r="G18" i="67"/>
  <c r="F18" i="67"/>
  <c r="D18" i="67"/>
  <c r="C18" i="67"/>
  <c r="G17" i="67"/>
  <c r="F17" i="67"/>
  <c r="D17" i="67"/>
  <c r="C17" i="67"/>
  <c r="G16" i="67"/>
  <c r="F16" i="67"/>
  <c r="D16" i="67"/>
  <c r="C16" i="67"/>
  <c r="G15" i="67"/>
  <c r="F15" i="67"/>
  <c r="D15" i="67"/>
  <c r="C15" i="67"/>
  <c r="D25" i="68" l="1"/>
  <c r="E53" i="67"/>
  <c r="E39" i="67"/>
  <c r="E43" i="67"/>
  <c r="E58" i="67"/>
  <c r="E52" i="67"/>
  <c r="E49" i="67"/>
  <c r="E38" i="67"/>
  <c r="E42" i="67"/>
  <c r="E57" i="67"/>
  <c r="E51" i="67"/>
  <c r="E37" i="67"/>
  <c r="E41" i="67"/>
  <c r="E45" i="67"/>
  <c r="E50" i="67"/>
  <c r="E40" i="67"/>
  <c r="E44" i="67"/>
  <c r="E36" i="67"/>
  <c r="H57" i="68"/>
  <c r="H53" i="68"/>
  <c r="H39" i="68"/>
  <c r="H43" i="68"/>
  <c r="H58" i="68"/>
  <c r="H52" i="68"/>
  <c r="H38" i="68"/>
  <c r="H42" i="68"/>
  <c r="H36" i="68"/>
  <c r="H51" i="68"/>
  <c r="H37" i="68"/>
  <c r="H41" i="68"/>
  <c r="H45" i="68"/>
  <c r="H50" i="68"/>
  <c r="H49" i="68"/>
  <c r="H40" i="68"/>
  <c r="H44" i="68"/>
  <c r="E63" i="68"/>
  <c r="E50" i="68"/>
  <c r="E40" i="68"/>
  <c r="E44" i="68"/>
  <c r="E36" i="68"/>
  <c r="E53" i="68"/>
  <c r="E39" i="68"/>
  <c r="E43" i="68"/>
  <c r="E58" i="68"/>
  <c r="E52" i="68"/>
  <c r="E49" i="68"/>
  <c r="E38" i="68"/>
  <c r="E42" i="68"/>
  <c r="E57" i="68"/>
  <c r="E51" i="68"/>
  <c r="E37" i="68"/>
  <c r="E41" i="68"/>
  <c r="E45" i="68"/>
  <c r="H63" i="67"/>
  <c r="H58" i="67"/>
  <c r="H52" i="67"/>
  <c r="H38" i="67"/>
  <c r="H42" i="67"/>
  <c r="H36" i="67"/>
  <c r="H51" i="67"/>
  <c r="H37" i="67"/>
  <c r="H41" i="67"/>
  <c r="H45" i="67"/>
  <c r="H50" i="67"/>
  <c r="H49" i="67"/>
  <c r="H40" i="67"/>
  <c r="H44" i="67"/>
  <c r="H57" i="67"/>
  <c r="H53" i="67"/>
  <c r="H39" i="67"/>
  <c r="H43" i="67"/>
  <c r="D59" i="68"/>
  <c r="G59" i="68"/>
  <c r="F59" i="67"/>
  <c r="D25" i="67"/>
  <c r="H15" i="67"/>
  <c r="E16" i="67"/>
  <c r="E15" i="67"/>
  <c r="H18" i="67"/>
  <c r="E19" i="67"/>
  <c r="H22" i="67"/>
  <c r="E23" i="67"/>
  <c r="H29" i="67"/>
  <c r="E30" i="67"/>
  <c r="E63" i="67"/>
  <c r="H17" i="68"/>
  <c r="E18" i="68"/>
  <c r="H21" i="68"/>
  <c r="E22" i="68"/>
  <c r="H28" i="68"/>
  <c r="E29" i="68"/>
  <c r="H32" i="68"/>
  <c r="E18" i="67"/>
  <c r="H21" i="67"/>
  <c r="E22" i="67"/>
  <c r="H28" i="67"/>
  <c r="E29" i="67"/>
  <c r="H32" i="67"/>
  <c r="H16" i="68"/>
  <c r="E17" i="68"/>
  <c r="H20" i="68"/>
  <c r="E21" i="68"/>
  <c r="H24" i="68"/>
  <c r="E28" i="68"/>
  <c r="H31" i="68"/>
  <c r="E32" i="68"/>
  <c r="H17" i="67"/>
  <c r="H16" i="67"/>
  <c r="E17" i="67"/>
  <c r="H20" i="67"/>
  <c r="E21" i="67"/>
  <c r="H24" i="67"/>
  <c r="E28" i="67"/>
  <c r="H31" i="67"/>
  <c r="E32" i="67"/>
  <c r="H15" i="68"/>
  <c r="E16" i="68"/>
  <c r="H19" i="68"/>
  <c r="E20" i="68"/>
  <c r="H23" i="68"/>
  <c r="E24" i="68"/>
  <c r="H30" i="68"/>
  <c r="E31" i="68"/>
  <c r="H63" i="68"/>
  <c r="H19" i="67"/>
  <c r="E20" i="67"/>
  <c r="H23" i="67"/>
  <c r="E24" i="67"/>
  <c r="F33" i="67"/>
  <c r="H30" i="67"/>
  <c r="E31" i="67"/>
  <c r="C46" i="67"/>
  <c r="G46" i="67"/>
  <c r="E15" i="68"/>
  <c r="H18" i="68"/>
  <c r="E19" i="68"/>
  <c r="H22" i="68"/>
  <c r="E23" i="68"/>
  <c r="H29" i="68"/>
  <c r="E30" i="68"/>
  <c r="C25" i="68"/>
  <c r="F54" i="68"/>
  <c r="G25" i="68"/>
  <c r="C33" i="68"/>
  <c r="G33" i="68"/>
  <c r="F25" i="68"/>
  <c r="D46" i="68"/>
  <c r="C33" i="67"/>
  <c r="G33" i="67"/>
  <c r="C59" i="67"/>
  <c r="G59" i="67"/>
  <c r="F25" i="67"/>
  <c r="D33" i="67"/>
  <c r="C54" i="67"/>
  <c r="G54" i="67"/>
  <c r="D59" i="67"/>
  <c r="F46" i="67"/>
  <c r="D54" i="67"/>
  <c r="F54" i="67"/>
  <c r="C25" i="67"/>
  <c r="G25" i="67"/>
  <c r="D46" i="67"/>
  <c r="E59" i="67" l="1"/>
  <c r="H33" i="67"/>
  <c r="H59" i="67"/>
  <c r="H59" i="68"/>
  <c r="E54" i="67"/>
  <c r="E33" i="68"/>
  <c r="H54" i="67"/>
  <c r="E33" i="67"/>
  <c r="I50" i="68"/>
  <c r="I40" i="68"/>
  <c r="I44" i="68"/>
  <c r="I36" i="68"/>
  <c r="I53" i="68"/>
  <c r="I39" i="68"/>
  <c r="I43" i="68"/>
  <c r="I58" i="68"/>
  <c r="I52" i="68"/>
  <c r="I49" i="68"/>
  <c r="I38" i="68"/>
  <c r="I42" i="68"/>
  <c r="I57" i="68"/>
  <c r="I51" i="68"/>
  <c r="I37" i="68"/>
  <c r="I41" i="68"/>
  <c r="I45" i="68"/>
  <c r="I53" i="67"/>
  <c r="I39" i="67"/>
  <c r="I43" i="67"/>
  <c r="I58" i="67"/>
  <c r="I52" i="67"/>
  <c r="I49" i="67"/>
  <c r="I38" i="67"/>
  <c r="I42" i="67"/>
  <c r="I57" i="67"/>
  <c r="I51" i="67"/>
  <c r="I37" i="67"/>
  <c r="I41" i="67"/>
  <c r="I45" i="67"/>
  <c r="I50" i="67"/>
  <c r="I40" i="67"/>
  <c r="I44" i="67"/>
  <c r="I36" i="67"/>
  <c r="E59" i="68"/>
  <c r="E46" i="67"/>
  <c r="E25" i="67"/>
  <c r="H46" i="67"/>
  <c r="H46" i="68"/>
  <c r="E25" i="68"/>
  <c r="I31" i="67"/>
  <c r="I24" i="67"/>
  <c r="I20" i="67"/>
  <c r="I16" i="67"/>
  <c r="I32" i="67"/>
  <c r="I28" i="67"/>
  <c r="I21" i="67"/>
  <c r="I17" i="67"/>
  <c r="I18" i="67"/>
  <c r="I29" i="67"/>
  <c r="I22" i="67"/>
  <c r="I63" i="67"/>
  <c r="I30" i="67"/>
  <c r="I23" i="67"/>
  <c r="I19" i="67"/>
  <c r="I15" i="67"/>
  <c r="I63" i="68"/>
  <c r="I30" i="68"/>
  <c r="I23" i="68"/>
  <c r="I19" i="68"/>
  <c r="I15" i="68"/>
  <c r="I31" i="68"/>
  <c r="I24" i="68"/>
  <c r="I20" i="68"/>
  <c r="I16" i="68"/>
  <c r="I32" i="68"/>
  <c r="I28" i="68"/>
  <c r="I21" i="68"/>
  <c r="I17" i="68"/>
  <c r="I29" i="68"/>
  <c r="I22" i="68"/>
  <c r="I18" i="68"/>
  <c r="H25" i="68"/>
  <c r="H33" i="68"/>
  <c r="H54" i="68"/>
  <c r="E46" i="68"/>
  <c r="E54" i="68"/>
  <c r="H25" i="67"/>
  <c r="G63" i="66"/>
  <c r="F63" i="66"/>
  <c r="D63" i="66"/>
  <c r="C63" i="66"/>
  <c r="G32" i="66"/>
  <c r="F32" i="66"/>
  <c r="D32" i="66"/>
  <c r="C32" i="66"/>
  <c r="G31" i="66"/>
  <c r="F31" i="66"/>
  <c r="D31" i="66"/>
  <c r="C31" i="66"/>
  <c r="G30" i="66"/>
  <c r="F30" i="66"/>
  <c r="D30" i="66"/>
  <c r="C30" i="66"/>
  <c r="G29" i="66"/>
  <c r="F29" i="66"/>
  <c r="D29" i="66"/>
  <c r="C29" i="66"/>
  <c r="G28" i="66"/>
  <c r="F28" i="66"/>
  <c r="D28" i="66"/>
  <c r="C28" i="66"/>
  <c r="G24" i="66"/>
  <c r="F24" i="66"/>
  <c r="D24" i="66"/>
  <c r="C24" i="66"/>
  <c r="G23" i="66"/>
  <c r="F23" i="66"/>
  <c r="D23" i="66"/>
  <c r="C23" i="66"/>
  <c r="G22" i="66"/>
  <c r="F22" i="66"/>
  <c r="D22" i="66"/>
  <c r="C22" i="66"/>
  <c r="G21" i="66"/>
  <c r="F21" i="66"/>
  <c r="D21" i="66"/>
  <c r="C21" i="66"/>
  <c r="G20" i="66"/>
  <c r="F20" i="66"/>
  <c r="D20" i="66"/>
  <c r="C20" i="66"/>
  <c r="G19" i="66"/>
  <c r="F19" i="66"/>
  <c r="D19" i="66"/>
  <c r="C19" i="66"/>
  <c r="G18" i="66"/>
  <c r="F18" i="66"/>
  <c r="D18" i="66"/>
  <c r="C18" i="66"/>
  <c r="G17" i="66"/>
  <c r="F17" i="66"/>
  <c r="D17" i="66"/>
  <c r="C17" i="66"/>
  <c r="G16" i="66"/>
  <c r="F16" i="66"/>
  <c r="D16" i="66"/>
  <c r="C16" i="66"/>
  <c r="G15" i="66"/>
  <c r="F15" i="66"/>
  <c r="D15" i="66"/>
  <c r="C15" i="66"/>
  <c r="G63" i="65"/>
  <c r="F63" i="65"/>
  <c r="D63" i="65"/>
  <c r="C63" i="65"/>
  <c r="G32" i="65"/>
  <c r="F32" i="65"/>
  <c r="D32" i="65"/>
  <c r="C32" i="65"/>
  <c r="G31" i="65"/>
  <c r="F31" i="65"/>
  <c r="D31" i="65"/>
  <c r="C31" i="65"/>
  <c r="G30" i="65"/>
  <c r="F30" i="65"/>
  <c r="D30" i="65"/>
  <c r="C30" i="65"/>
  <c r="G29" i="65"/>
  <c r="F29" i="65"/>
  <c r="D29" i="65"/>
  <c r="C29" i="65"/>
  <c r="G28" i="65"/>
  <c r="F28" i="65"/>
  <c r="D28" i="65"/>
  <c r="C28" i="65"/>
  <c r="G24" i="65"/>
  <c r="F24" i="65"/>
  <c r="D24" i="65"/>
  <c r="C24" i="65"/>
  <c r="G23" i="65"/>
  <c r="F23" i="65"/>
  <c r="D23" i="65"/>
  <c r="C23" i="65"/>
  <c r="G22" i="65"/>
  <c r="F22" i="65"/>
  <c r="D22" i="65"/>
  <c r="C22" i="65"/>
  <c r="G21" i="65"/>
  <c r="F21" i="65"/>
  <c r="D21" i="65"/>
  <c r="C21" i="65"/>
  <c r="G20" i="65"/>
  <c r="F20" i="65"/>
  <c r="D20" i="65"/>
  <c r="C20" i="65"/>
  <c r="G19" i="65"/>
  <c r="F19" i="65"/>
  <c r="D19" i="65"/>
  <c r="C19" i="65"/>
  <c r="G18" i="65"/>
  <c r="F18" i="65"/>
  <c r="D18" i="65"/>
  <c r="C18" i="65"/>
  <c r="G17" i="65"/>
  <c r="F17" i="65"/>
  <c r="D17" i="65"/>
  <c r="C17" i="65"/>
  <c r="G16" i="65"/>
  <c r="F16" i="65"/>
  <c r="D16" i="65"/>
  <c r="C16" i="65"/>
  <c r="G15" i="65"/>
  <c r="F15" i="65"/>
  <c r="D15" i="65"/>
  <c r="C15" i="65"/>
  <c r="G33" i="66" l="1"/>
  <c r="C33" i="66"/>
  <c r="F59" i="66"/>
  <c r="G59" i="66"/>
  <c r="D59" i="65"/>
  <c r="F59" i="65"/>
  <c r="I33" i="68"/>
  <c r="I54" i="68"/>
  <c r="I46" i="68"/>
  <c r="I59" i="68"/>
  <c r="I25" i="68"/>
  <c r="I46" i="67"/>
  <c r="I33" i="67"/>
  <c r="I54" i="67"/>
  <c r="I25" i="67"/>
  <c r="I59" i="67"/>
  <c r="C59" i="66"/>
  <c r="F25" i="66"/>
  <c r="D33" i="66"/>
  <c r="C54" i="66"/>
  <c r="G54" i="66"/>
  <c r="D59" i="66"/>
  <c r="C54" i="65"/>
  <c r="G54" i="65"/>
  <c r="F46" i="66"/>
  <c r="D54" i="66"/>
  <c r="D25" i="66"/>
  <c r="F33" i="66"/>
  <c r="C46" i="66"/>
  <c r="G46" i="66"/>
  <c r="C46" i="65"/>
  <c r="G46" i="65"/>
  <c r="F54" i="66"/>
  <c r="C25" i="66"/>
  <c r="G25" i="66"/>
  <c r="D46" i="66"/>
  <c r="C25" i="65"/>
  <c r="F46" i="65"/>
  <c r="D54" i="65"/>
  <c r="F25" i="65"/>
  <c r="F33" i="65"/>
  <c r="G25" i="65"/>
  <c r="D25" i="65"/>
  <c r="C33" i="65"/>
  <c r="G33" i="65"/>
  <c r="D33" i="65"/>
  <c r="D46" i="65"/>
  <c r="F54" i="65"/>
  <c r="C59" i="65"/>
  <c r="G59" i="65"/>
  <c r="E57" i="23" l="1"/>
  <c r="E51" i="23"/>
  <c r="E37" i="23"/>
  <c r="E41" i="23"/>
  <c r="E45" i="23"/>
  <c r="E50" i="23"/>
  <c r="E40" i="23"/>
  <c r="E44" i="23"/>
  <c r="E36" i="23"/>
  <c r="E53" i="23"/>
  <c r="E39" i="23"/>
  <c r="E43" i="23"/>
  <c r="E58" i="23"/>
  <c r="E52" i="23"/>
  <c r="E49" i="23"/>
  <c r="E38" i="23"/>
  <c r="E42" i="23"/>
  <c r="E57" i="9"/>
  <c r="E51" i="9"/>
  <c r="E37" i="9"/>
  <c r="E41" i="9"/>
  <c r="E45" i="9"/>
  <c r="E50" i="9"/>
  <c r="E40" i="9"/>
  <c r="E44" i="9"/>
  <c r="E36" i="9"/>
  <c r="E53" i="9"/>
  <c r="E39" i="9"/>
  <c r="E43" i="9"/>
  <c r="E58" i="9"/>
  <c r="E52" i="9"/>
  <c r="E49" i="9"/>
  <c r="E38" i="9"/>
  <c r="E42" i="9"/>
  <c r="H58" i="16"/>
  <c r="H50" i="16"/>
  <c r="H52" i="16"/>
  <c r="H38" i="16"/>
  <c r="H40" i="16"/>
  <c r="H42" i="16"/>
  <c r="H44" i="16"/>
  <c r="H49" i="16"/>
  <c r="H36" i="16"/>
  <c r="H51" i="16"/>
  <c r="H53" i="16"/>
  <c r="H37" i="16"/>
  <c r="H39" i="16"/>
  <c r="H41" i="16"/>
  <c r="H43" i="16"/>
  <c r="H45" i="16"/>
  <c r="H57" i="16"/>
  <c r="E50" i="8"/>
  <c r="E40" i="8"/>
  <c r="E44" i="8"/>
  <c r="E53" i="8"/>
  <c r="E39" i="8"/>
  <c r="E43" i="8"/>
  <c r="E58" i="8"/>
  <c r="E52" i="8"/>
  <c r="E49" i="8"/>
  <c r="E38" i="8"/>
  <c r="E42" i="8"/>
  <c r="E36" i="8"/>
  <c r="E57" i="8"/>
  <c r="E51" i="8"/>
  <c r="E37" i="8"/>
  <c r="E41" i="8"/>
  <c r="E45" i="8"/>
  <c r="H51" i="17"/>
  <c r="H37" i="17"/>
  <c r="H41" i="17"/>
  <c r="H45" i="17"/>
  <c r="H50" i="17"/>
  <c r="H49" i="17"/>
  <c r="H40" i="17"/>
  <c r="H44" i="17"/>
  <c r="H57" i="17"/>
  <c r="H53" i="17"/>
  <c r="H39" i="17"/>
  <c r="H43" i="17"/>
  <c r="H58" i="17"/>
  <c r="H52" i="17"/>
  <c r="H38" i="17"/>
  <c r="H42" i="17"/>
  <c r="H36" i="17"/>
  <c r="E51" i="16"/>
  <c r="E53" i="16"/>
  <c r="E37" i="16"/>
  <c r="E39" i="16"/>
  <c r="E41" i="16"/>
  <c r="E43" i="16"/>
  <c r="E45" i="16"/>
  <c r="E57" i="16"/>
  <c r="E58" i="16"/>
  <c r="E50" i="16"/>
  <c r="E52" i="16"/>
  <c r="E38" i="16"/>
  <c r="E40" i="16"/>
  <c r="E42" i="16"/>
  <c r="E44" i="16"/>
  <c r="E49" i="16"/>
  <c r="E36" i="16"/>
  <c r="H51" i="24"/>
  <c r="H37" i="24"/>
  <c r="H41" i="24"/>
  <c r="H45" i="24"/>
  <c r="H50" i="24"/>
  <c r="H49" i="24"/>
  <c r="H40" i="24"/>
  <c r="H44" i="24"/>
  <c r="H57" i="24"/>
  <c r="H53" i="24"/>
  <c r="H39" i="24"/>
  <c r="H43" i="24"/>
  <c r="H58" i="24"/>
  <c r="H52" i="24"/>
  <c r="H38" i="24"/>
  <c r="H42" i="24"/>
  <c r="H36" i="24"/>
  <c r="H50" i="9"/>
  <c r="H49" i="9"/>
  <c r="H40" i="9"/>
  <c r="H44" i="9"/>
  <c r="H57" i="9"/>
  <c r="H53" i="9"/>
  <c r="H39" i="9"/>
  <c r="H43" i="9"/>
  <c r="H58" i="9"/>
  <c r="H52" i="9"/>
  <c r="H38" i="9"/>
  <c r="H42" i="9"/>
  <c r="H36" i="9"/>
  <c r="H51" i="9"/>
  <c r="H37" i="9"/>
  <c r="H41" i="9"/>
  <c r="H45" i="9"/>
  <c r="E58" i="17"/>
  <c r="E52" i="17"/>
  <c r="E49" i="17"/>
  <c r="E38" i="17"/>
  <c r="E42" i="17"/>
  <c r="E57" i="17"/>
  <c r="E51" i="17"/>
  <c r="E37" i="17"/>
  <c r="E41" i="17"/>
  <c r="E45" i="17"/>
  <c r="E50" i="17"/>
  <c r="E40" i="17"/>
  <c r="E44" i="17"/>
  <c r="E36" i="17"/>
  <c r="E53" i="17"/>
  <c r="E39" i="17"/>
  <c r="E43" i="17"/>
  <c r="H50" i="23"/>
  <c r="H49" i="23"/>
  <c r="H40" i="23"/>
  <c r="H44" i="23"/>
  <c r="H57" i="23"/>
  <c r="H53" i="23"/>
  <c r="H39" i="23"/>
  <c r="H43" i="23"/>
  <c r="H58" i="23"/>
  <c r="H52" i="23"/>
  <c r="H38" i="23"/>
  <c r="H42" i="23"/>
  <c r="H36" i="23"/>
  <c r="H51" i="23"/>
  <c r="H37" i="23"/>
  <c r="H41" i="23"/>
  <c r="H45" i="23"/>
  <c r="H57" i="8"/>
  <c r="H53" i="8"/>
  <c r="H39" i="8"/>
  <c r="H43" i="8"/>
  <c r="H42" i="8"/>
  <c r="H36" i="8"/>
  <c r="H58" i="8"/>
  <c r="H52" i="8"/>
  <c r="H38" i="8"/>
  <c r="H51" i="8"/>
  <c r="H37" i="8"/>
  <c r="H41" i="8"/>
  <c r="H45" i="8"/>
  <c r="H50" i="8"/>
  <c r="H49" i="8"/>
  <c r="H40" i="8"/>
  <c r="H44" i="8"/>
  <c r="E58" i="24" l="1"/>
  <c r="E52" i="24"/>
  <c r="E49" i="24"/>
  <c r="E38" i="24"/>
  <c r="E42" i="24"/>
  <c r="E57" i="24"/>
  <c r="E51" i="24"/>
  <c r="E37" i="24"/>
  <c r="E41" i="24"/>
  <c r="E45" i="24"/>
  <c r="E50" i="24"/>
  <c r="E40" i="24"/>
  <c r="E44" i="24"/>
  <c r="E36" i="24"/>
  <c r="E53" i="24"/>
  <c r="E39" i="24"/>
  <c r="E43" i="24"/>
  <c r="H50" i="32"/>
  <c r="H49" i="32"/>
  <c r="H40" i="32"/>
  <c r="H44" i="32"/>
  <c r="H57" i="32"/>
  <c r="H53" i="32"/>
  <c r="H39" i="32"/>
  <c r="H43" i="32"/>
  <c r="H58" i="32"/>
  <c r="H52" i="32"/>
  <c r="H38" i="32"/>
  <c r="H42" i="32"/>
  <c r="H36" i="32"/>
  <c r="H51" i="32"/>
  <c r="H37" i="32"/>
  <c r="H41" i="32"/>
  <c r="H45" i="32"/>
  <c r="H58" i="33"/>
  <c r="H52" i="33"/>
  <c r="H38" i="33"/>
  <c r="H42" i="33"/>
  <c r="H36" i="33"/>
  <c r="H51" i="33"/>
  <c r="H37" i="33"/>
  <c r="H41" i="33"/>
  <c r="H45" i="33"/>
  <c r="H50" i="33"/>
  <c r="H49" i="33"/>
  <c r="H40" i="33"/>
  <c r="H44" i="33"/>
  <c r="H57" i="33"/>
  <c r="H53" i="33"/>
  <c r="H39" i="33"/>
  <c r="H43" i="33"/>
  <c r="H50" i="36"/>
  <c r="H49" i="36"/>
  <c r="H40" i="36"/>
  <c r="H44" i="36"/>
  <c r="H57" i="36"/>
  <c r="H53" i="36"/>
  <c r="H39" i="36"/>
  <c r="H43" i="36"/>
  <c r="H58" i="36"/>
  <c r="H52" i="36"/>
  <c r="H38" i="36"/>
  <c r="H42" i="36"/>
  <c r="H36" i="36"/>
  <c r="H51" i="36"/>
  <c r="H37" i="36"/>
  <c r="H41" i="36"/>
  <c r="H45" i="36"/>
  <c r="H58" i="38"/>
  <c r="H52" i="38"/>
  <c r="H49" i="38"/>
  <c r="H38" i="38"/>
  <c r="H42" i="38"/>
  <c r="H53" i="38"/>
  <c r="H39" i="38"/>
  <c r="H43" i="38"/>
  <c r="H50" i="38"/>
  <c r="H40" i="38"/>
  <c r="H44" i="38"/>
  <c r="H36" i="38"/>
  <c r="H57" i="38"/>
  <c r="H51" i="38"/>
  <c r="H37" i="38"/>
  <c r="H41" i="38"/>
  <c r="H45" i="38"/>
  <c r="H58" i="40"/>
  <c r="H52" i="40"/>
  <c r="H38" i="40"/>
  <c r="H42" i="40"/>
  <c r="H36" i="40"/>
  <c r="H51" i="40"/>
  <c r="H37" i="40"/>
  <c r="H41" i="40"/>
  <c r="H45" i="40"/>
  <c r="H50" i="40"/>
  <c r="H49" i="40"/>
  <c r="H40" i="40"/>
  <c r="H44" i="40"/>
  <c r="H57" i="40"/>
  <c r="H53" i="40"/>
  <c r="H39" i="40"/>
  <c r="H43" i="40"/>
  <c r="H50" i="42"/>
  <c r="H49" i="42"/>
  <c r="H40" i="42"/>
  <c r="H44" i="42"/>
  <c r="H57" i="42"/>
  <c r="H53" i="42"/>
  <c r="H39" i="42"/>
  <c r="H43" i="42"/>
  <c r="H58" i="42"/>
  <c r="H52" i="42"/>
  <c r="H38" i="42"/>
  <c r="H42" i="42"/>
  <c r="H36" i="42"/>
  <c r="H51" i="42"/>
  <c r="H37" i="42"/>
  <c r="H41" i="42"/>
  <c r="H45" i="42"/>
  <c r="H58" i="44"/>
  <c r="H52" i="44"/>
  <c r="H38" i="44"/>
  <c r="H42" i="44"/>
  <c r="H36" i="44"/>
  <c r="H51" i="44"/>
  <c r="H37" i="44"/>
  <c r="H41" i="44"/>
  <c r="H45" i="44"/>
  <c r="H50" i="44"/>
  <c r="H49" i="44"/>
  <c r="H40" i="44"/>
  <c r="H44" i="44"/>
  <c r="H57" i="44"/>
  <c r="H53" i="44"/>
  <c r="H39" i="44"/>
  <c r="H43" i="44"/>
  <c r="H51" i="46"/>
  <c r="H53" i="46"/>
  <c r="H37" i="46"/>
  <c r="H39" i="46"/>
  <c r="H41" i="46"/>
  <c r="H43" i="46"/>
  <c r="H45" i="46"/>
  <c r="H57" i="46"/>
  <c r="H58" i="46"/>
  <c r="H50" i="46"/>
  <c r="H52" i="46"/>
  <c r="H38" i="46"/>
  <c r="H40" i="46"/>
  <c r="H42" i="46"/>
  <c r="H44" i="46"/>
  <c r="H49" i="46"/>
  <c r="H36" i="46"/>
  <c r="H57" i="48"/>
  <c r="H53" i="48"/>
  <c r="H39" i="48"/>
  <c r="H43" i="48"/>
  <c r="H58" i="48"/>
  <c r="H52" i="48"/>
  <c r="H38" i="48"/>
  <c r="H42" i="48"/>
  <c r="H36" i="48"/>
  <c r="H51" i="48"/>
  <c r="H37" i="48"/>
  <c r="H41" i="48"/>
  <c r="H45" i="48"/>
  <c r="H50" i="48"/>
  <c r="H49" i="48"/>
  <c r="H40" i="48"/>
  <c r="H44" i="48"/>
  <c r="H50" i="66"/>
  <c r="H57" i="66"/>
  <c r="H53" i="66"/>
  <c r="H58" i="66"/>
  <c r="H52" i="66"/>
  <c r="H38" i="66"/>
  <c r="H42" i="66"/>
  <c r="H36" i="66"/>
  <c r="H51" i="66"/>
  <c r="H37" i="66"/>
  <c r="H41" i="66"/>
  <c r="H45" i="66"/>
  <c r="H39" i="66"/>
  <c r="H44" i="66"/>
  <c r="H49" i="66"/>
  <c r="H40" i="66"/>
  <c r="H43" i="66"/>
  <c r="H51" i="51"/>
  <c r="H37" i="51"/>
  <c r="H41" i="51"/>
  <c r="H45" i="51"/>
  <c r="H50" i="51"/>
  <c r="H49" i="51"/>
  <c r="H40" i="51"/>
  <c r="H44" i="51"/>
  <c r="H57" i="51"/>
  <c r="H53" i="51"/>
  <c r="H39" i="51"/>
  <c r="H43" i="51"/>
  <c r="H58" i="51"/>
  <c r="H52" i="51"/>
  <c r="H38" i="51"/>
  <c r="H42" i="51"/>
  <c r="H36" i="51"/>
  <c r="H58" i="53"/>
  <c r="H50" i="53"/>
  <c r="H52" i="53"/>
  <c r="H38" i="53"/>
  <c r="H40" i="53"/>
  <c r="H42" i="53"/>
  <c r="H44" i="53"/>
  <c r="H49" i="53"/>
  <c r="H36" i="53"/>
  <c r="H51" i="53"/>
  <c r="H53" i="53"/>
  <c r="H37" i="53"/>
  <c r="H39" i="53"/>
  <c r="H41" i="53"/>
  <c r="H43" i="53"/>
  <c r="H45" i="53"/>
  <c r="H57" i="53"/>
  <c r="H51" i="55"/>
  <c r="H37" i="55"/>
  <c r="H41" i="55"/>
  <c r="H45" i="55"/>
  <c r="H50" i="55"/>
  <c r="H49" i="55"/>
  <c r="H40" i="55"/>
  <c r="H57" i="55"/>
  <c r="H53" i="55"/>
  <c r="H39" i="55"/>
  <c r="H43" i="55"/>
  <c r="H58" i="55"/>
  <c r="H52" i="55"/>
  <c r="H38" i="55"/>
  <c r="H42" i="55"/>
  <c r="H36" i="55"/>
  <c r="H44" i="55"/>
  <c r="H57" i="57"/>
  <c r="H58" i="57"/>
  <c r="H50" i="57"/>
  <c r="H52" i="57"/>
  <c r="H38" i="57"/>
  <c r="H40" i="57"/>
  <c r="H42" i="57"/>
  <c r="H44" i="57"/>
  <c r="H49" i="57"/>
  <c r="H36" i="57"/>
  <c r="H51" i="57"/>
  <c r="H53" i="57"/>
  <c r="H37" i="57"/>
  <c r="H39" i="57"/>
  <c r="H41" i="57"/>
  <c r="H43" i="57"/>
  <c r="H45" i="57"/>
  <c r="H58" i="59"/>
  <c r="H52" i="59"/>
  <c r="H49" i="59"/>
  <c r="H38" i="59"/>
  <c r="H42" i="59"/>
  <c r="H53" i="59"/>
  <c r="H39" i="59"/>
  <c r="H43" i="59"/>
  <c r="H50" i="59"/>
  <c r="H40" i="59"/>
  <c r="H44" i="59"/>
  <c r="H36" i="59"/>
  <c r="H57" i="59"/>
  <c r="H51" i="59"/>
  <c r="H37" i="59"/>
  <c r="H41" i="59"/>
  <c r="H45" i="59"/>
  <c r="H58" i="61"/>
  <c r="H50" i="61"/>
  <c r="H52" i="61"/>
  <c r="H49" i="61"/>
  <c r="H36" i="61"/>
  <c r="H51" i="61"/>
  <c r="H53" i="61"/>
  <c r="H37" i="61"/>
  <c r="H39" i="61"/>
  <c r="H41" i="61"/>
  <c r="H43" i="61"/>
  <c r="H45" i="61"/>
  <c r="H57" i="61"/>
  <c r="H38" i="61"/>
  <c r="H40" i="61"/>
  <c r="H42" i="61"/>
  <c r="H44" i="61"/>
  <c r="H50" i="63"/>
  <c r="H49" i="63"/>
  <c r="H40" i="63"/>
  <c r="H44" i="63"/>
  <c r="H57" i="63"/>
  <c r="H53" i="63"/>
  <c r="H39" i="63"/>
  <c r="H43" i="63"/>
  <c r="H58" i="63"/>
  <c r="H52" i="63"/>
  <c r="H38" i="63"/>
  <c r="H42" i="63"/>
  <c r="H36" i="63"/>
  <c r="H51" i="63"/>
  <c r="H37" i="63"/>
  <c r="H41" i="63"/>
  <c r="H45" i="63"/>
  <c r="I57" i="9"/>
  <c r="I51" i="9"/>
  <c r="I37" i="9"/>
  <c r="I41" i="9"/>
  <c r="I45" i="9"/>
  <c r="I50" i="9"/>
  <c r="I40" i="9"/>
  <c r="I44" i="9"/>
  <c r="I36" i="9"/>
  <c r="I53" i="9"/>
  <c r="I39" i="9"/>
  <c r="I43" i="9"/>
  <c r="I58" i="9"/>
  <c r="I52" i="9"/>
  <c r="I49" i="9"/>
  <c r="I38" i="9"/>
  <c r="I42" i="9"/>
  <c r="E57" i="32"/>
  <c r="E51" i="32"/>
  <c r="E37" i="32"/>
  <c r="E41" i="32"/>
  <c r="E45" i="32"/>
  <c r="E50" i="32"/>
  <c r="E40" i="32"/>
  <c r="E44" i="32"/>
  <c r="E36" i="32"/>
  <c r="E53" i="32"/>
  <c r="E39" i="32"/>
  <c r="E43" i="32"/>
  <c r="E58" i="32"/>
  <c r="E52" i="32"/>
  <c r="E49" i="32"/>
  <c r="E38" i="32"/>
  <c r="E42" i="32"/>
  <c r="E53" i="33"/>
  <c r="E39" i="33"/>
  <c r="E43" i="33"/>
  <c r="E58" i="33"/>
  <c r="E52" i="33"/>
  <c r="E49" i="33"/>
  <c r="E38" i="33"/>
  <c r="E42" i="33"/>
  <c r="E57" i="33"/>
  <c r="E51" i="33"/>
  <c r="E37" i="33"/>
  <c r="E41" i="33"/>
  <c r="E45" i="33"/>
  <c r="E50" i="33"/>
  <c r="E40" i="33"/>
  <c r="E44" i="33"/>
  <c r="E36" i="33"/>
  <c r="E57" i="36"/>
  <c r="E51" i="36"/>
  <c r="E37" i="36"/>
  <c r="E41" i="36"/>
  <c r="E45" i="36"/>
  <c r="E50" i="36"/>
  <c r="E40" i="36"/>
  <c r="E44" i="36"/>
  <c r="E36" i="36"/>
  <c r="E53" i="36"/>
  <c r="E39" i="36"/>
  <c r="E43" i="36"/>
  <c r="E58" i="36"/>
  <c r="E52" i="36"/>
  <c r="E49" i="36"/>
  <c r="E38" i="36"/>
  <c r="E42" i="36"/>
  <c r="E50" i="38"/>
  <c r="E40" i="38"/>
  <c r="E44" i="38"/>
  <c r="E36" i="38"/>
  <c r="E57" i="38"/>
  <c r="E51" i="38"/>
  <c r="E37" i="38"/>
  <c r="E41" i="38"/>
  <c r="E45" i="38"/>
  <c r="E58" i="38"/>
  <c r="E52" i="38"/>
  <c r="E49" i="38"/>
  <c r="E38" i="38"/>
  <c r="E42" i="38"/>
  <c r="E53" i="38"/>
  <c r="E39" i="38"/>
  <c r="E43" i="38"/>
  <c r="E53" i="40"/>
  <c r="E39" i="40"/>
  <c r="E43" i="40"/>
  <c r="E58" i="40"/>
  <c r="E52" i="40"/>
  <c r="E49" i="40"/>
  <c r="E38" i="40"/>
  <c r="E42" i="40"/>
  <c r="E57" i="40"/>
  <c r="E51" i="40"/>
  <c r="E37" i="40"/>
  <c r="E41" i="40"/>
  <c r="E45" i="40"/>
  <c r="E50" i="40"/>
  <c r="E40" i="40"/>
  <c r="E44" i="40"/>
  <c r="E36" i="40"/>
  <c r="E57" i="42"/>
  <c r="E51" i="42"/>
  <c r="E37" i="42"/>
  <c r="E41" i="42"/>
  <c r="E45" i="42"/>
  <c r="E50" i="42"/>
  <c r="E40" i="42"/>
  <c r="E44" i="42"/>
  <c r="E36" i="42"/>
  <c r="E53" i="42"/>
  <c r="E39" i="42"/>
  <c r="E43" i="42"/>
  <c r="E58" i="42"/>
  <c r="E52" i="42"/>
  <c r="E49" i="42"/>
  <c r="E38" i="42"/>
  <c r="E42" i="42"/>
  <c r="E53" i="44"/>
  <c r="E39" i="44"/>
  <c r="E43" i="44"/>
  <c r="E58" i="44"/>
  <c r="E52" i="44"/>
  <c r="E49" i="44"/>
  <c r="E38" i="44"/>
  <c r="E42" i="44"/>
  <c r="E57" i="44"/>
  <c r="E51" i="44"/>
  <c r="E37" i="44"/>
  <c r="E41" i="44"/>
  <c r="E45" i="44"/>
  <c r="E50" i="44"/>
  <c r="E40" i="44"/>
  <c r="E44" i="44"/>
  <c r="E36" i="44"/>
  <c r="E57" i="46"/>
  <c r="E51" i="46"/>
  <c r="E53" i="46"/>
  <c r="E37" i="46"/>
  <c r="E39" i="46"/>
  <c r="E41" i="46"/>
  <c r="E43" i="46"/>
  <c r="E45" i="46"/>
  <c r="E49" i="46"/>
  <c r="E36" i="46"/>
  <c r="E58" i="46"/>
  <c r="E50" i="46"/>
  <c r="E52" i="46"/>
  <c r="E38" i="46"/>
  <c r="E40" i="46"/>
  <c r="E42" i="46"/>
  <c r="E44" i="46"/>
  <c r="E50" i="48"/>
  <c r="E40" i="48"/>
  <c r="E44" i="48"/>
  <c r="E36" i="48"/>
  <c r="E53" i="48"/>
  <c r="E39" i="48"/>
  <c r="E43" i="48"/>
  <c r="E58" i="48"/>
  <c r="E52" i="48"/>
  <c r="E49" i="48"/>
  <c r="E38" i="48"/>
  <c r="E42" i="48"/>
  <c r="E57" i="48"/>
  <c r="E51" i="48"/>
  <c r="E37" i="48"/>
  <c r="E41" i="48"/>
  <c r="E45" i="48"/>
  <c r="E57" i="66"/>
  <c r="E51" i="66"/>
  <c r="E50" i="66"/>
  <c r="E53" i="66"/>
  <c r="E39" i="66"/>
  <c r="E43" i="66"/>
  <c r="E58" i="66"/>
  <c r="E52" i="66"/>
  <c r="E49" i="66"/>
  <c r="E38" i="66"/>
  <c r="E42" i="66"/>
  <c r="E40" i="66"/>
  <c r="E36" i="66"/>
  <c r="E37" i="66"/>
  <c r="E45" i="66"/>
  <c r="E44" i="66"/>
  <c r="E41" i="66"/>
  <c r="E58" i="51"/>
  <c r="E52" i="51"/>
  <c r="E49" i="51"/>
  <c r="E38" i="51"/>
  <c r="E42" i="51"/>
  <c r="E57" i="51"/>
  <c r="E51" i="51"/>
  <c r="E37" i="51"/>
  <c r="E41" i="51"/>
  <c r="E45" i="51"/>
  <c r="E50" i="51"/>
  <c r="E40" i="51"/>
  <c r="E44" i="51"/>
  <c r="E36" i="51"/>
  <c r="E53" i="51"/>
  <c r="E39" i="51"/>
  <c r="E43" i="51"/>
  <c r="E51" i="53"/>
  <c r="E53" i="53"/>
  <c r="E37" i="53"/>
  <c r="E39" i="53"/>
  <c r="E41" i="53"/>
  <c r="E43" i="53"/>
  <c r="E45" i="53"/>
  <c r="E57" i="53"/>
  <c r="E58" i="53"/>
  <c r="E50" i="53"/>
  <c r="E52" i="53"/>
  <c r="E38" i="53"/>
  <c r="E40" i="53"/>
  <c r="E42" i="53"/>
  <c r="E44" i="53"/>
  <c r="E49" i="53"/>
  <c r="E36" i="53"/>
  <c r="E58" i="55"/>
  <c r="E52" i="55"/>
  <c r="E49" i="55"/>
  <c r="E38" i="55"/>
  <c r="E42" i="55"/>
  <c r="E57" i="55"/>
  <c r="E51" i="55"/>
  <c r="E37" i="55"/>
  <c r="E41" i="55"/>
  <c r="E50" i="55"/>
  <c r="E40" i="55"/>
  <c r="E44" i="55"/>
  <c r="E36" i="55"/>
  <c r="E53" i="55"/>
  <c r="E39" i="55"/>
  <c r="E43" i="55"/>
  <c r="E45" i="55"/>
  <c r="E49" i="57"/>
  <c r="E36" i="57"/>
  <c r="E51" i="57"/>
  <c r="E53" i="57"/>
  <c r="E37" i="57"/>
  <c r="E39" i="57"/>
  <c r="E41" i="57"/>
  <c r="E43" i="57"/>
  <c r="E45" i="57"/>
  <c r="E57" i="57"/>
  <c r="E58" i="57"/>
  <c r="E50" i="57"/>
  <c r="E52" i="57"/>
  <c r="E38" i="57"/>
  <c r="E40" i="57"/>
  <c r="E42" i="57"/>
  <c r="E44" i="57"/>
  <c r="E50" i="59"/>
  <c r="E40" i="59"/>
  <c r="E44" i="59"/>
  <c r="E36" i="59"/>
  <c r="E57" i="59"/>
  <c r="E51" i="59"/>
  <c r="E37" i="59"/>
  <c r="E41" i="59"/>
  <c r="E45" i="59"/>
  <c r="E58" i="59"/>
  <c r="E52" i="59"/>
  <c r="E49" i="59"/>
  <c r="E38" i="59"/>
  <c r="E42" i="59"/>
  <c r="E53" i="59"/>
  <c r="E39" i="59"/>
  <c r="E43" i="59"/>
  <c r="E51" i="61"/>
  <c r="E53" i="61"/>
  <c r="E37" i="61"/>
  <c r="E57" i="61"/>
  <c r="E58" i="61"/>
  <c r="E50" i="61"/>
  <c r="E52" i="61"/>
  <c r="E38" i="61"/>
  <c r="E40" i="61"/>
  <c r="E42" i="61"/>
  <c r="E44" i="61"/>
  <c r="E49" i="61"/>
  <c r="E41" i="61"/>
  <c r="E43" i="61"/>
  <c r="E45" i="61"/>
  <c r="E39" i="61"/>
  <c r="E36" i="61"/>
  <c r="E57" i="63"/>
  <c r="E51" i="63"/>
  <c r="E37" i="63"/>
  <c r="E41" i="63"/>
  <c r="E45" i="63"/>
  <c r="E50" i="63"/>
  <c r="E40" i="63"/>
  <c r="E44" i="63"/>
  <c r="E36" i="63"/>
  <c r="E53" i="63"/>
  <c r="E39" i="63"/>
  <c r="E43" i="63"/>
  <c r="E58" i="63"/>
  <c r="E52" i="63"/>
  <c r="E49" i="63"/>
  <c r="E38" i="63"/>
  <c r="E42" i="63"/>
  <c r="I57" i="23"/>
  <c r="I51" i="23"/>
  <c r="I37" i="23"/>
  <c r="I41" i="23"/>
  <c r="I45" i="23"/>
  <c r="I50" i="23"/>
  <c r="I40" i="23"/>
  <c r="I44" i="23"/>
  <c r="I36" i="23"/>
  <c r="I53" i="23"/>
  <c r="I39" i="23"/>
  <c r="I43" i="23"/>
  <c r="I58" i="23"/>
  <c r="I52" i="23"/>
  <c r="I49" i="23"/>
  <c r="I38" i="23"/>
  <c r="I42" i="23"/>
  <c r="I49" i="16"/>
  <c r="I36" i="16"/>
  <c r="I58" i="16"/>
  <c r="I50" i="16"/>
  <c r="I52" i="16"/>
  <c r="I38" i="16"/>
  <c r="I40" i="16"/>
  <c r="I42" i="16"/>
  <c r="I44" i="16"/>
  <c r="I57" i="16"/>
  <c r="I51" i="16"/>
  <c r="I53" i="16"/>
  <c r="I37" i="16"/>
  <c r="I39" i="16"/>
  <c r="I41" i="16"/>
  <c r="I43" i="16"/>
  <c r="I45" i="16"/>
  <c r="E58" i="29"/>
  <c r="E53" i="29"/>
  <c r="E39" i="29"/>
  <c r="E43" i="29"/>
  <c r="E52" i="29"/>
  <c r="E49" i="29"/>
  <c r="E38" i="29"/>
  <c r="E42" i="29"/>
  <c r="E57" i="29"/>
  <c r="E51" i="29"/>
  <c r="E37" i="29"/>
  <c r="E41" i="29"/>
  <c r="E45" i="29"/>
  <c r="E50" i="29"/>
  <c r="E40" i="29"/>
  <c r="E44" i="29"/>
  <c r="E36" i="29"/>
  <c r="E50" i="31"/>
  <c r="E40" i="31"/>
  <c r="E44" i="31"/>
  <c r="E36" i="31"/>
  <c r="E53" i="31"/>
  <c r="E39" i="31"/>
  <c r="E43" i="31"/>
  <c r="E58" i="31"/>
  <c r="E52" i="31"/>
  <c r="E49" i="31"/>
  <c r="E38" i="31"/>
  <c r="E42" i="31"/>
  <c r="E57" i="31"/>
  <c r="E51" i="31"/>
  <c r="E37" i="31"/>
  <c r="E41" i="31"/>
  <c r="E45" i="31"/>
  <c r="E58" i="34"/>
  <c r="E52" i="34"/>
  <c r="E49" i="34"/>
  <c r="E38" i="34"/>
  <c r="E42" i="34"/>
  <c r="E51" i="34"/>
  <c r="E37" i="34"/>
  <c r="E41" i="34"/>
  <c r="E45" i="34"/>
  <c r="E50" i="34"/>
  <c r="E40" i="34"/>
  <c r="E44" i="34"/>
  <c r="E36" i="34"/>
  <c r="E57" i="34"/>
  <c r="E53" i="34"/>
  <c r="E39" i="34"/>
  <c r="E43" i="34"/>
  <c r="E50" i="35"/>
  <c r="E40" i="35"/>
  <c r="E44" i="35"/>
  <c r="E36" i="35"/>
  <c r="E53" i="35"/>
  <c r="E39" i="35"/>
  <c r="E43" i="35"/>
  <c r="E58" i="35"/>
  <c r="E52" i="35"/>
  <c r="E49" i="35"/>
  <c r="E38" i="35"/>
  <c r="E42" i="35"/>
  <c r="E57" i="35"/>
  <c r="E51" i="35"/>
  <c r="E37" i="35"/>
  <c r="E41" i="35"/>
  <c r="E45" i="35"/>
  <c r="E58" i="37"/>
  <c r="E52" i="37"/>
  <c r="E49" i="37"/>
  <c r="E38" i="37"/>
  <c r="E42" i="37"/>
  <c r="E57" i="37"/>
  <c r="E51" i="37"/>
  <c r="E37" i="37"/>
  <c r="E41" i="37"/>
  <c r="E45" i="37"/>
  <c r="E50" i="37"/>
  <c r="E40" i="37"/>
  <c r="E44" i="37"/>
  <c r="E36" i="37"/>
  <c r="E53" i="37"/>
  <c r="E39" i="37"/>
  <c r="E43" i="37"/>
  <c r="E58" i="39"/>
  <c r="E52" i="39"/>
  <c r="E49" i="39"/>
  <c r="E38" i="39"/>
  <c r="E42" i="39"/>
  <c r="E57" i="39"/>
  <c r="E51" i="39"/>
  <c r="E37" i="39"/>
  <c r="E41" i="39"/>
  <c r="E45" i="39"/>
  <c r="E50" i="39"/>
  <c r="E40" i="39"/>
  <c r="E44" i="39"/>
  <c r="E36" i="39"/>
  <c r="E53" i="39"/>
  <c r="E39" i="39"/>
  <c r="E43" i="39"/>
  <c r="E50" i="41"/>
  <c r="E40" i="41"/>
  <c r="E44" i="41"/>
  <c r="E36" i="41"/>
  <c r="E53" i="41"/>
  <c r="E39" i="41"/>
  <c r="E43" i="41"/>
  <c r="E58" i="41"/>
  <c r="E52" i="41"/>
  <c r="E49" i="41"/>
  <c r="E38" i="41"/>
  <c r="E42" i="41"/>
  <c r="E57" i="41"/>
  <c r="E51" i="41"/>
  <c r="E37" i="41"/>
  <c r="E41" i="41"/>
  <c r="E45" i="41"/>
  <c r="E50" i="45"/>
  <c r="E40" i="45"/>
  <c r="E44" i="45"/>
  <c r="E36" i="45"/>
  <c r="E53" i="45"/>
  <c r="E39" i="45"/>
  <c r="E43" i="45"/>
  <c r="E58" i="45"/>
  <c r="E52" i="45"/>
  <c r="E49" i="45"/>
  <c r="E38" i="45"/>
  <c r="E42" i="45"/>
  <c r="E57" i="45"/>
  <c r="E51" i="45"/>
  <c r="E37" i="45"/>
  <c r="E41" i="45"/>
  <c r="E45" i="45"/>
  <c r="E58" i="47"/>
  <c r="E53" i="47"/>
  <c r="E39" i="47"/>
  <c r="E43" i="47"/>
  <c r="E52" i="47"/>
  <c r="E49" i="47"/>
  <c r="E38" i="47"/>
  <c r="E42" i="47"/>
  <c r="E51" i="47"/>
  <c r="E37" i="47"/>
  <c r="E41" i="47"/>
  <c r="E45" i="47"/>
  <c r="E57" i="47"/>
  <c r="E50" i="47"/>
  <c r="E40" i="47"/>
  <c r="E44" i="47"/>
  <c r="E36" i="47"/>
  <c r="E58" i="65"/>
  <c r="E51" i="65"/>
  <c r="E37" i="65"/>
  <c r="E41" i="65"/>
  <c r="E45" i="65"/>
  <c r="E50" i="65"/>
  <c r="E40" i="65"/>
  <c r="E44" i="65"/>
  <c r="E36" i="65"/>
  <c r="E57" i="65"/>
  <c r="E53" i="65"/>
  <c r="E39" i="65"/>
  <c r="E43" i="65"/>
  <c r="E52" i="65"/>
  <c r="E49" i="65"/>
  <c r="E38" i="65"/>
  <c r="E42" i="65"/>
  <c r="E49" i="50"/>
  <c r="E36" i="50"/>
  <c r="E51" i="50"/>
  <c r="E53" i="50"/>
  <c r="E37" i="50"/>
  <c r="E39" i="50"/>
  <c r="E41" i="50"/>
  <c r="E43" i="50"/>
  <c r="E45" i="50"/>
  <c r="E57" i="50"/>
  <c r="E58" i="50"/>
  <c r="E50" i="50"/>
  <c r="E52" i="50"/>
  <c r="E38" i="50"/>
  <c r="E40" i="50"/>
  <c r="E42" i="50"/>
  <c r="E44" i="50"/>
  <c r="E58" i="52"/>
  <c r="E50" i="52"/>
  <c r="E52" i="52"/>
  <c r="E38" i="52"/>
  <c r="E40" i="52"/>
  <c r="E42" i="52"/>
  <c r="E44" i="52"/>
  <c r="E46" i="52"/>
  <c r="E49" i="52"/>
  <c r="E51" i="52"/>
  <c r="E53" i="52"/>
  <c r="E37" i="52"/>
  <c r="E39" i="52"/>
  <c r="E41" i="52"/>
  <c r="E43" i="52"/>
  <c r="E45" i="52"/>
  <c r="E57" i="52"/>
  <c r="E36" i="52"/>
  <c r="E57" i="54"/>
  <c r="E53" i="54"/>
  <c r="E58" i="54"/>
  <c r="E52" i="54"/>
  <c r="E49" i="54"/>
  <c r="E38" i="54"/>
  <c r="E50" i="54"/>
  <c r="E41" i="54"/>
  <c r="E45" i="54"/>
  <c r="E40" i="54"/>
  <c r="E44" i="54"/>
  <c r="E36" i="54"/>
  <c r="E39" i="54"/>
  <c r="E43" i="54"/>
  <c r="E51" i="54"/>
  <c r="E37" i="54"/>
  <c r="E42" i="54"/>
  <c r="E53" i="56"/>
  <c r="E39" i="56"/>
  <c r="E43" i="56"/>
  <c r="E58" i="56"/>
  <c r="E52" i="56"/>
  <c r="E49" i="56"/>
  <c r="E38" i="56"/>
  <c r="E42" i="56"/>
  <c r="E57" i="56"/>
  <c r="E51" i="56"/>
  <c r="E37" i="56"/>
  <c r="E41" i="56"/>
  <c r="E45" i="56"/>
  <c r="E50" i="56"/>
  <c r="E40" i="56"/>
  <c r="E44" i="56"/>
  <c r="E36" i="56"/>
  <c r="E58" i="58"/>
  <c r="E52" i="58"/>
  <c r="E49" i="58"/>
  <c r="E38" i="58"/>
  <c r="E42" i="58"/>
  <c r="E57" i="58"/>
  <c r="E51" i="58"/>
  <c r="E37" i="58"/>
  <c r="E41" i="58"/>
  <c r="E45" i="58"/>
  <c r="E50" i="58"/>
  <c r="E40" i="58"/>
  <c r="E44" i="58"/>
  <c r="E36" i="58"/>
  <c r="E53" i="58"/>
  <c r="E39" i="58"/>
  <c r="E43" i="58"/>
  <c r="E50" i="60"/>
  <c r="E57" i="60"/>
  <c r="E51" i="60"/>
  <c r="E37" i="60"/>
  <c r="E41" i="60"/>
  <c r="E53" i="60"/>
  <c r="E38" i="60"/>
  <c r="E39" i="60"/>
  <c r="E40" i="60"/>
  <c r="E45" i="60"/>
  <c r="E52" i="60"/>
  <c r="E49" i="60"/>
  <c r="E42" i="60"/>
  <c r="E43" i="60"/>
  <c r="E58" i="60"/>
  <c r="E44" i="60"/>
  <c r="E36" i="60"/>
  <c r="E57" i="62"/>
  <c r="E51" i="62"/>
  <c r="E37" i="62"/>
  <c r="E41" i="62"/>
  <c r="E45" i="62"/>
  <c r="E50" i="62"/>
  <c r="E40" i="62"/>
  <c r="E44" i="62"/>
  <c r="E36" i="62"/>
  <c r="E53" i="62"/>
  <c r="E39" i="62"/>
  <c r="E43" i="62"/>
  <c r="E52" i="62"/>
  <c r="E49" i="62"/>
  <c r="E38" i="62"/>
  <c r="E42" i="62"/>
  <c r="E58" i="64"/>
  <c r="E52" i="64"/>
  <c r="E49" i="64"/>
  <c r="E38" i="64"/>
  <c r="E42" i="64"/>
  <c r="E57" i="64"/>
  <c r="E51" i="64"/>
  <c r="E37" i="64"/>
  <c r="E41" i="64"/>
  <c r="E45" i="64"/>
  <c r="E50" i="64"/>
  <c r="E40" i="64"/>
  <c r="E44" i="64"/>
  <c r="E36" i="64"/>
  <c r="E53" i="64"/>
  <c r="E39" i="64"/>
  <c r="E43" i="64"/>
  <c r="I50" i="8"/>
  <c r="I40" i="8"/>
  <c r="I44" i="8"/>
  <c r="I53" i="8"/>
  <c r="I39" i="8"/>
  <c r="I43" i="8"/>
  <c r="I58" i="8"/>
  <c r="I52" i="8"/>
  <c r="I49" i="8"/>
  <c r="I38" i="8"/>
  <c r="I42" i="8"/>
  <c r="I57" i="8"/>
  <c r="I51" i="8"/>
  <c r="I37" i="8"/>
  <c r="I41" i="8"/>
  <c r="I45" i="8"/>
  <c r="I36" i="8"/>
  <c r="H58" i="29"/>
  <c r="H52" i="29"/>
  <c r="H38" i="29"/>
  <c r="H42" i="29"/>
  <c r="H36" i="29"/>
  <c r="H51" i="29"/>
  <c r="H37" i="29"/>
  <c r="H41" i="29"/>
  <c r="H45" i="29"/>
  <c r="H50" i="29"/>
  <c r="H49" i="29"/>
  <c r="H40" i="29"/>
  <c r="H44" i="29"/>
  <c r="H57" i="29"/>
  <c r="H53" i="29"/>
  <c r="H39" i="29"/>
  <c r="H43" i="29"/>
  <c r="H57" i="31"/>
  <c r="H53" i="31"/>
  <c r="H39" i="31"/>
  <c r="H43" i="31"/>
  <c r="H58" i="31"/>
  <c r="H52" i="31"/>
  <c r="H38" i="31"/>
  <c r="H42" i="31"/>
  <c r="H36" i="31"/>
  <c r="H51" i="31"/>
  <c r="H37" i="31"/>
  <c r="H41" i="31"/>
  <c r="H45" i="31"/>
  <c r="H50" i="31"/>
  <c r="H49" i="31"/>
  <c r="H40" i="31"/>
  <c r="H44" i="31"/>
  <c r="H51" i="34"/>
  <c r="H37" i="34"/>
  <c r="H41" i="34"/>
  <c r="H45" i="34"/>
  <c r="H50" i="34"/>
  <c r="H49" i="34"/>
  <c r="H40" i="34"/>
  <c r="H44" i="34"/>
  <c r="H57" i="34"/>
  <c r="H53" i="34"/>
  <c r="H39" i="34"/>
  <c r="H43" i="34"/>
  <c r="H58" i="34"/>
  <c r="H52" i="34"/>
  <c r="H38" i="34"/>
  <c r="H42" i="34"/>
  <c r="H36" i="34"/>
  <c r="H57" i="35"/>
  <c r="H53" i="35"/>
  <c r="H39" i="35"/>
  <c r="H43" i="35"/>
  <c r="H58" i="35"/>
  <c r="H52" i="35"/>
  <c r="H38" i="35"/>
  <c r="H42" i="35"/>
  <c r="H36" i="35"/>
  <c r="H51" i="35"/>
  <c r="H37" i="35"/>
  <c r="H41" i="35"/>
  <c r="H45" i="35"/>
  <c r="H50" i="35"/>
  <c r="H49" i="35"/>
  <c r="H40" i="35"/>
  <c r="H44" i="35"/>
  <c r="H51" i="37"/>
  <c r="H37" i="37"/>
  <c r="H41" i="37"/>
  <c r="H45" i="37"/>
  <c r="H50" i="37"/>
  <c r="H49" i="37"/>
  <c r="H40" i="37"/>
  <c r="H44" i="37"/>
  <c r="H57" i="37"/>
  <c r="H53" i="37"/>
  <c r="H39" i="37"/>
  <c r="H43" i="37"/>
  <c r="H58" i="37"/>
  <c r="H52" i="37"/>
  <c r="H38" i="37"/>
  <c r="H42" i="37"/>
  <c r="H36" i="37"/>
  <c r="H51" i="39"/>
  <c r="H37" i="39"/>
  <c r="H41" i="39"/>
  <c r="H45" i="39"/>
  <c r="H50" i="39"/>
  <c r="H49" i="39"/>
  <c r="H40" i="39"/>
  <c r="H44" i="39"/>
  <c r="H57" i="39"/>
  <c r="H53" i="39"/>
  <c r="H39" i="39"/>
  <c r="H43" i="39"/>
  <c r="H58" i="39"/>
  <c r="H52" i="39"/>
  <c r="H38" i="39"/>
  <c r="H42" i="39"/>
  <c r="H36" i="39"/>
  <c r="H57" i="41"/>
  <c r="H53" i="41"/>
  <c r="H39" i="41"/>
  <c r="H43" i="41"/>
  <c r="H58" i="41"/>
  <c r="H52" i="41"/>
  <c r="H38" i="41"/>
  <c r="H42" i="41"/>
  <c r="H36" i="41"/>
  <c r="H51" i="41"/>
  <c r="H37" i="41"/>
  <c r="H41" i="41"/>
  <c r="H45" i="41"/>
  <c r="H50" i="41"/>
  <c r="H49" i="41"/>
  <c r="H40" i="41"/>
  <c r="H44" i="41"/>
  <c r="H57" i="45"/>
  <c r="H53" i="45"/>
  <c r="H39" i="45"/>
  <c r="H43" i="45"/>
  <c r="H58" i="45"/>
  <c r="H52" i="45"/>
  <c r="H38" i="45"/>
  <c r="H42" i="45"/>
  <c r="H36" i="45"/>
  <c r="H51" i="45"/>
  <c r="H37" i="45"/>
  <c r="H41" i="45"/>
  <c r="H45" i="45"/>
  <c r="H50" i="45"/>
  <c r="H49" i="45"/>
  <c r="H40" i="45"/>
  <c r="H44" i="45"/>
  <c r="H57" i="47"/>
  <c r="H52" i="47"/>
  <c r="H38" i="47"/>
  <c r="H42" i="47"/>
  <c r="H36" i="47"/>
  <c r="H51" i="47"/>
  <c r="H37" i="47"/>
  <c r="H41" i="47"/>
  <c r="H45" i="47"/>
  <c r="H50" i="47"/>
  <c r="H49" i="47"/>
  <c r="H40" i="47"/>
  <c r="H44" i="47"/>
  <c r="H58" i="47"/>
  <c r="H53" i="47"/>
  <c r="H39" i="47"/>
  <c r="H43" i="47"/>
  <c r="H50" i="65"/>
  <c r="H49" i="65"/>
  <c r="H40" i="65"/>
  <c r="H44" i="65"/>
  <c r="H53" i="65"/>
  <c r="H39" i="65"/>
  <c r="H43" i="65"/>
  <c r="H57" i="65"/>
  <c r="H52" i="65"/>
  <c r="H38" i="65"/>
  <c r="H42" i="65"/>
  <c r="H36" i="65"/>
  <c r="H58" i="65"/>
  <c r="H51" i="65"/>
  <c r="H37" i="65"/>
  <c r="H41" i="65"/>
  <c r="H45" i="65"/>
  <c r="H57" i="50"/>
  <c r="H58" i="50"/>
  <c r="H50" i="50"/>
  <c r="H52" i="50"/>
  <c r="H38" i="50"/>
  <c r="H40" i="50"/>
  <c r="H42" i="50"/>
  <c r="H44" i="50"/>
  <c r="H49" i="50"/>
  <c r="H36" i="50"/>
  <c r="H51" i="50"/>
  <c r="H53" i="50"/>
  <c r="H37" i="50"/>
  <c r="H39" i="50"/>
  <c r="H41" i="50"/>
  <c r="H43" i="50"/>
  <c r="H45" i="50"/>
  <c r="H51" i="52"/>
  <c r="H53" i="52"/>
  <c r="H37" i="52"/>
  <c r="H39" i="52"/>
  <c r="H41" i="52"/>
  <c r="H43" i="52"/>
  <c r="H45" i="52"/>
  <c r="H57" i="52"/>
  <c r="H36" i="52"/>
  <c r="H58" i="52"/>
  <c r="H50" i="52"/>
  <c r="H52" i="52"/>
  <c r="H38" i="52"/>
  <c r="H40" i="52"/>
  <c r="H42" i="52"/>
  <c r="H44" i="52"/>
  <c r="H46" i="52"/>
  <c r="H49" i="52"/>
  <c r="H58" i="54"/>
  <c r="H52" i="54"/>
  <c r="H51" i="54"/>
  <c r="H37" i="54"/>
  <c r="H49" i="54"/>
  <c r="H40" i="54"/>
  <c r="H44" i="54"/>
  <c r="H57" i="54"/>
  <c r="H39" i="54"/>
  <c r="H43" i="54"/>
  <c r="H42" i="54"/>
  <c r="H36" i="54"/>
  <c r="H50" i="54"/>
  <c r="H53" i="54"/>
  <c r="H38" i="54"/>
  <c r="H41" i="54"/>
  <c r="H45" i="54"/>
  <c r="H58" i="56"/>
  <c r="H52" i="56"/>
  <c r="H38" i="56"/>
  <c r="H42" i="56"/>
  <c r="H36" i="56"/>
  <c r="H51" i="56"/>
  <c r="H37" i="56"/>
  <c r="H41" i="56"/>
  <c r="H45" i="56"/>
  <c r="H50" i="56"/>
  <c r="H49" i="56"/>
  <c r="H40" i="56"/>
  <c r="H44" i="56"/>
  <c r="H57" i="56"/>
  <c r="H53" i="56"/>
  <c r="H39" i="56"/>
  <c r="H43" i="56"/>
  <c r="H51" i="58"/>
  <c r="H37" i="58"/>
  <c r="H41" i="58"/>
  <c r="H45" i="58"/>
  <c r="H50" i="58"/>
  <c r="H49" i="58"/>
  <c r="H40" i="58"/>
  <c r="H44" i="58"/>
  <c r="H57" i="58"/>
  <c r="H53" i="58"/>
  <c r="H39" i="58"/>
  <c r="H43" i="58"/>
  <c r="H58" i="58"/>
  <c r="H52" i="58"/>
  <c r="H38" i="58"/>
  <c r="H42" i="58"/>
  <c r="H36" i="58"/>
  <c r="H58" i="60"/>
  <c r="H52" i="60"/>
  <c r="H49" i="60"/>
  <c r="H53" i="60"/>
  <c r="H39" i="60"/>
  <c r="H43" i="60"/>
  <c r="H37" i="60"/>
  <c r="H44" i="60"/>
  <c r="H36" i="60"/>
  <c r="H57" i="60"/>
  <c r="H38" i="60"/>
  <c r="H40" i="60"/>
  <c r="H41" i="60"/>
  <c r="H45" i="60"/>
  <c r="H50" i="60"/>
  <c r="H51" i="60"/>
  <c r="H42" i="60"/>
  <c r="H50" i="62"/>
  <c r="H49" i="62"/>
  <c r="H40" i="62"/>
  <c r="H44" i="62"/>
  <c r="H57" i="62"/>
  <c r="H53" i="62"/>
  <c r="H39" i="62"/>
  <c r="H43" i="62"/>
  <c r="H52" i="62"/>
  <c r="H38" i="62"/>
  <c r="H42" i="62"/>
  <c r="H36" i="62"/>
  <c r="H51" i="62"/>
  <c r="H37" i="62"/>
  <c r="H41" i="62"/>
  <c r="H45" i="62"/>
  <c r="H51" i="64"/>
  <c r="H37" i="64"/>
  <c r="H41" i="64"/>
  <c r="H45" i="64"/>
  <c r="H50" i="64"/>
  <c r="H49" i="64"/>
  <c r="H40" i="64"/>
  <c r="H44" i="64"/>
  <c r="H57" i="64"/>
  <c r="H53" i="64"/>
  <c r="H39" i="64"/>
  <c r="H43" i="64"/>
  <c r="H58" i="64"/>
  <c r="H52" i="64"/>
  <c r="H38" i="64"/>
  <c r="H42" i="64"/>
  <c r="H36" i="64"/>
  <c r="I58" i="17"/>
  <c r="I52" i="17"/>
  <c r="I49" i="17"/>
  <c r="I38" i="17"/>
  <c r="I42" i="17"/>
  <c r="I57" i="17"/>
  <c r="I51" i="17"/>
  <c r="I37" i="17"/>
  <c r="I41" i="17"/>
  <c r="I45" i="17"/>
  <c r="I50" i="17"/>
  <c r="I40" i="17"/>
  <c r="I44" i="17"/>
  <c r="I36" i="17"/>
  <c r="I53" i="17"/>
  <c r="I39" i="17"/>
  <c r="I43" i="17"/>
  <c r="E32" i="65"/>
  <c r="E28" i="65"/>
  <c r="E21" i="65"/>
  <c r="E17" i="65"/>
  <c r="E29" i="65"/>
  <c r="E22" i="65"/>
  <c r="E18" i="65"/>
  <c r="E16" i="65"/>
  <c r="E63" i="65"/>
  <c r="E30" i="65"/>
  <c r="E23" i="65"/>
  <c r="E19" i="65"/>
  <c r="E15" i="65"/>
  <c r="E31" i="65"/>
  <c r="E24" i="65"/>
  <c r="E20" i="65"/>
  <c r="H63" i="66"/>
  <c r="H30" i="66"/>
  <c r="H23" i="66"/>
  <c r="H19" i="66"/>
  <c r="H15" i="66"/>
  <c r="H29" i="66"/>
  <c r="H31" i="66"/>
  <c r="H24" i="66"/>
  <c r="H20" i="66"/>
  <c r="H16" i="66"/>
  <c r="H18" i="66"/>
  <c r="H32" i="66"/>
  <c r="H28" i="66"/>
  <c r="H21" i="66"/>
  <c r="H17" i="66"/>
  <c r="H22" i="66"/>
  <c r="H31" i="65"/>
  <c r="H24" i="65"/>
  <c r="H20" i="65"/>
  <c r="H16" i="65"/>
  <c r="H15" i="65"/>
  <c r="H32" i="65"/>
  <c r="H28" i="65"/>
  <c r="H21" i="65"/>
  <c r="H17" i="65"/>
  <c r="H19" i="65"/>
  <c r="H29" i="65"/>
  <c r="H22" i="65"/>
  <c r="H18" i="65"/>
  <c r="H63" i="65"/>
  <c r="H30" i="65"/>
  <c r="H23" i="65"/>
  <c r="E31" i="66"/>
  <c r="E24" i="66"/>
  <c r="E20" i="66"/>
  <c r="E16" i="66"/>
  <c r="E19" i="66"/>
  <c r="E32" i="66"/>
  <c r="E28" i="66"/>
  <c r="E21" i="66"/>
  <c r="E17" i="66"/>
  <c r="E23" i="66"/>
  <c r="E15" i="66"/>
  <c r="E29" i="66"/>
  <c r="E22" i="66"/>
  <c r="E18" i="66"/>
  <c r="E63" i="66"/>
  <c r="E30" i="66"/>
  <c r="I58" i="34" l="1"/>
  <c r="I52" i="34"/>
  <c r="I49" i="34"/>
  <c r="I38" i="34"/>
  <c r="I42" i="34"/>
  <c r="I57" i="34"/>
  <c r="I51" i="34"/>
  <c r="I37" i="34"/>
  <c r="I41" i="34"/>
  <c r="I45" i="34"/>
  <c r="I50" i="34"/>
  <c r="I40" i="34"/>
  <c r="I44" i="34"/>
  <c r="I36" i="34"/>
  <c r="I53" i="34"/>
  <c r="I39" i="34"/>
  <c r="I43" i="34"/>
  <c r="I49" i="61"/>
  <c r="I58" i="61"/>
  <c r="I50" i="61"/>
  <c r="I52" i="61"/>
  <c r="I38" i="61"/>
  <c r="I40" i="61"/>
  <c r="I42" i="61"/>
  <c r="I44" i="61"/>
  <c r="I57" i="61"/>
  <c r="I51" i="61"/>
  <c r="I53" i="61"/>
  <c r="I37" i="61"/>
  <c r="I45" i="61"/>
  <c r="I39" i="61"/>
  <c r="I36" i="61"/>
  <c r="I41" i="61"/>
  <c r="I43" i="61"/>
  <c r="I50" i="48"/>
  <c r="I40" i="48"/>
  <c r="I44" i="48"/>
  <c r="I36" i="48"/>
  <c r="I53" i="48"/>
  <c r="I39" i="48"/>
  <c r="I43" i="48"/>
  <c r="I58" i="48"/>
  <c r="I52" i="48"/>
  <c r="I49" i="48"/>
  <c r="I38" i="48"/>
  <c r="I42" i="48"/>
  <c r="I57" i="48"/>
  <c r="I51" i="48"/>
  <c r="I37" i="48"/>
  <c r="I41" i="48"/>
  <c r="I45" i="48"/>
  <c r="I51" i="38"/>
  <c r="I37" i="38"/>
  <c r="I41" i="38"/>
  <c r="I45" i="38"/>
  <c r="I58" i="38"/>
  <c r="I52" i="38"/>
  <c r="I38" i="38"/>
  <c r="I42" i="38"/>
  <c r="I36" i="38"/>
  <c r="I57" i="38"/>
  <c r="I53" i="38"/>
  <c r="I39" i="38"/>
  <c r="I43" i="38"/>
  <c r="I50" i="38"/>
  <c r="I49" i="38"/>
  <c r="I40" i="38"/>
  <c r="I44" i="38"/>
  <c r="I51" i="60"/>
  <c r="I58" i="60"/>
  <c r="I52" i="60"/>
  <c r="I38" i="60"/>
  <c r="I50" i="60"/>
  <c r="I42" i="60"/>
  <c r="I36" i="60"/>
  <c r="I57" i="60"/>
  <c r="I43" i="60"/>
  <c r="I53" i="60"/>
  <c r="I37" i="60"/>
  <c r="I39" i="60"/>
  <c r="I44" i="60"/>
  <c r="I49" i="60"/>
  <c r="I40" i="60"/>
  <c r="I41" i="60"/>
  <c r="I45" i="60"/>
  <c r="I49" i="53"/>
  <c r="I36" i="53"/>
  <c r="I58" i="53"/>
  <c r="I50" i="53"/>
  <c r="I52" i="53"/>
  <c r="I38" i="53"/>
  <c r="I40" i="53"/>
  <c r="I42" i="53"/>
  <c r="I44" i="53"/>
  <c r="I57" i="53"/>
  <c r="I51" i="53"/>
  <c r="I53" i="53"/>
  <c r="I37" i="53"/>
  <c r="I39" i="53"/>
  <c r="I41" i="53"/>
  <c r="I43" i="53"/>
  <c r="I45" i="53"/>
  <c r="I57" i="62"/>
  <c r="I51" i="62"/>
  <c r="I37" i="62"/>
  <c r="I41" i="62"/>
  <c r="I45" i="62"/>
  <c r="I50" i="62"/>
  <c r="I40" i="62"/>
  <c r="I44" i="62"/>
  <c r="I36" i="62"/>
  <c r="I53" i="62"/>
  <c r="I39" i="62"/>
  <c r="I43" i="62"/>
  <c r="I52" i="62"/>
  <c r="I49" i="62"/>
  <c r="I38" i="62"/>
  <c r="I42" i="62"/>
  <c r="I57" i="54"/>
  <c r="I53" i="54"/>
  <c r="I58" i="54"/>
  <c r="I52" i="54"/>
  <c r="I49" i="54"/>
  <c r="I38" i="54"/>
  <c r="I50" i="54"/>
  <c r="I41" i="54"/>
  <c r="I45" i="54"/>
  <c r="I40" i="54"/>
  <c r="I44" i="54"/>
  <c r="I36" i="54"/>
  <c r="I51" i="54"/>
  <c r="I37" i="54"/>
  <c r="I39" i="54"/>
  <c r="I43" i="54"/>
  <c r="I42" i="54"/>
  <c r="I58" i="51"/>
  <c r="I52" i="51"/>
  <c r="I49" i="51"/>
  <c r="I38" i="51"/>
  <c r="I42" i="51"/>
  <c r="I57" i="51"/>
  <c r="I51" i="51"/>
  <c r="I37" i="51"/>
  <c r="I41" i="51"/>
  <c r="I45" i="51"/>
  <c r="I50" i="51"/>
  <c r="I40" i="51"/>
  <c r="I44" i="51"/>
  <c r="I36" i="51"/>
  <c r="I53" i="51"/>
  <c r="I39" i="51"/>
  <c r="I43" i="51"/>
  <c r="I53" i="44"/>
  <c r="I39" i="44"/>
  <c r="I43" i="44"/>
  <c r="I58" i="44"/>
  <c r="I52" i="44"/>
  <c r="I49" i="44"/>
  <c r="I38" i="44"/>
  <c r="I42" i="44"/>
  <c r="I57" i="44"/>
  <c r="I51" i="44"/>
  <c r="I37" i="44"/>
  <c r="I41" i="44"/>
  <c r="I45" i="44"/>
  <c r="I50" i="44"/>
  <c r="I40" i="44"/>
  <c r="I44" i="44"/>
  <c r="I36" i="44"/>
  <c r="I57" i="46"/>
  <c r="I51" i="46"/>
  <c r="I53" i="46"/>
  <c r="I37" i="46"/>
  <c r="I39" i="46"/>
  <c r="I41" i="46"/>
  <c r="I43" i="46"/>
  <c r="I45" i="46"/>
  <c r="I49" i="46"/>
  <c r="I36" i="46"/>
  <c r="I58" i="46"/>
  <c r="I50" i="46"/>
  <c r="I52" i="46"/>
  <c r="I38" i="46"/>
  <c r="I40" i="46"/>
  <c r="I42" i="46"/>
  <c r="I44" i="46"/>
  <c r="I58" i="47"/>
  <c r="I53" i="47"/>
  <c r="I39" i="47"/>
  <c r="I43" i="47"/>
  <c r="I57" i="47"/>
  <c r="I52" i="47"/>
  <c r="I49" i="47"/>
  <c r="I38" i="47"/>
  <c r="I42" i="47"/>
  <c r="I51" i="47"/>
  <c r="I37" i="47"/>
  <c r="I41" i="47"/>
  <c r="I45" i="47"/>
  <c r="I50" i="47"/>
  <c r="I40" i="47"/>
  <c r="I44" i="47"/>
  <c r="I36" i="47"/>
  <c r="I53" i="56"/>
  <c r="I39" i="56"/>
  <c r="I43" i="56"/>
  <c r="I58" i="56"/>
  <c r="I52" i="56"/>
  <c r="I49" i="56"/>
  <c r="I38" i="56"/>
  <c r="I42" i="56"/>
  <c r="I57" i="56"/>
  <c r="I51" i="56"/>
  <c r="I37" i="56"/>
  <c r="I41" i="56"/>
  <c r="I45" i="56"/>
  <c r="I50" i="56"/>
  <c r="I40" i="56"/>
  <c r="I44" i="56"/>
  <c r="I36" i="56"/>
  <c r="I51" i="57"/>
  <c r="I53" i="57"/>
  <c r="I37" i="57"/>
  <c r="I39" i="57"/>
  <c r="I41" i="57"/>
  <c r="I43" i="57"/>
  <c r="I45" i="57"/>
  <c r="I49" i="57"/>
  <c r="I36" i="57"/>
  <c r="I58" i="57"/>
  <c r="I50" i="57"/>
  <c r="I52" i="57"/>
  <c r="I38" i="57"/>
  <c r="I40" i="57"/>
  <c r="I42" i="57"/>
  <c r="I44" i="57"/>
  <c r="I57" i="57"/>
  <c r="I57" i="52"/>
  <c r="I36" i="52"/>
  <c r="I51" i="52"/>
  <c r="I53" i="52"/>
  <c r="I37" i="52"/>
  <c r="I39" i="52"/>
  <c r="I41" i="52"/>
  <c r="I43" i="52"/>
  <c r="I45" i="52"/>
  <c r="I49" i="52"/>
  <c r="I58" i="52"/>
  <c r="I50" i="52"/>
  <c r="I52" i="52"/>
  <c r="I38" i="52"/>
  <c r="I40" i="52"/>
  <c r="I42" i="52"/>
  <c r="I44" i="52"/>
  <c r="I46" i="52"/>
  <c r="I50" i="45"/>
  <c r="I40" i="45"/>
  <c r="I44" i="45"/>
  <c r="I36" i="45"/>
  <c r="I53" i="45"/>
  <c r="I39" i="45"/>
  <c r="I43" i="45"/>
  <c r="I58" i="45"/>
  <c r="I52" i="45"/>
  <c r="I49" i="45"/>
  <c r="I38" i="45"/>
  <c r="I42" i="45"/>
  <c r="I57" i="45"/>
  <c r="I51" i="45"/>
  <c r="I37" i="45"/>
  <c r="I41" i="45"/>
  <c r="I45" i="45"/>
  <c r="I58" i="55"/>
  <c r="I52" i="55"/>
  <c r="I49" i="55"/>
  <c r="I38" i="55"/>
  <c r="I42" i="55"/>
  <c r="I57" i="55"/>
  <c r="I51" i="55"/>
  <c r="I37" i="55"/>
  <c r="I41" i="55"/>
  <c r="I50" i="55"/>
  <c r="I40" i="55"/>
  <c r="I44" i="55"/>
  <c r="I36" i="55"/>
  <c r="I53" i="55"/>
  <c r="I39" i="55"/>
  <c r="I43" i="55"/>
  <c r="I45" i="55"/>
  <c r="I53" i="40"/>
  <c r="I39" i="40"/>
  <c r="I43" i="40"/>
  <c r="I58" i="40"/>
  <c r="I52" i="40"/>
  <c r="I49" i="40"/>
  <c r="I38" i="40"/>
  <c r="I42" i="40"/>
  <c r="I57" i="40"/>
  <c r="I51" i="40"/>
  <c r="I37" i="40"/>
  <c r="I41" i="40"/>
  <c r="I45" i="40"/>
  <c r="I50" i="40"/>
  <c r="I40" i="40"/>
  <c r="I44" i="40"/>
  <c r="I36" i="40"/>
  <c r="I58" i="64"/>
  <c r="I52" i="64"/>
  <c r="I49" i="64"/>
  <c r="I38" i="64"/>
  <c r="I42" i="64"/>
  <c r="I57" i="64"/>
  <c r="I51" i="64"/>
  <c r="I37" i="64"/>
  <c r="I41" i="64"/>
  <c r="I45" i="64"/>
  <c r="I50" i="64"/>
  <c r="I40" i="64"/>
  <c r="I44" i="64"/>
  <c r="I36" i="64"/>
  <c r="I53" i="64"/>
  <c r="I39" i="64"/>
  <c r="I43" i="64"/>
  <c r="I53" i="33"/>
  <c r="I39" i="33"/>
  <c r="I43" i="33"/>
  <c r="I58" i="33"/>
  <c r="I52" i="33"/>
  <c r="I49" i="33"/>
  <c r="I38" i="33"/>
  <c r="I42" i="33"/>
  <c r="I57" i="33"/>
  <c r="I51" i="33"/>
  <c r="I37" i="33"/>
  <c r="I41" i="33"/>
  <c r="I45" i="33"/>
  <c r="I50" i="33"/>
  <c r="I40" i="33"/>
  <c r="I44" i="33"/>
  <c r="I36" i="33"/>
  <c r="I57" i="42"/>
  <c r="I51" i="42"/>
  <c r="I37" i="42"/>
  <c r="I41" i="42"/>
  <c r="I45" i="42"/>
  <c r="I50" i="42"/>
  <c r="I40" i="42"/>
  <c r="I44" i="42"/>
  <c r="I36" i="42"/>
  <c r="I53" i="42"/>
  <c r="I39" i="42"/>
  <c r="I43" i="42"/>
  <c r="I58" i="42"/>
  <c r="I52" i="42"/>
  <c r="I49" i="42"/>
  <c r="I38" i="42"/>
  <c r="I42" i="42"/>
  <c r="I58" i="65"/>
  <c r="I51" i="65"/>
  <c r="I37" i="65"/>
  <c r="I41" i="65"/>
  <c r="I45" i="65"/>
  <c r="I57" i="65"/>
  <c r="I50" i="65"/>
  <c r="I40" i="65"/>
  <c r="I44" i="65"/>
  <c r="I36" i="65"/>
  <c r="I53" i="65"/>
  <c r="I39" i="65"/>
  <c r="I43" i="65"/>
  <c r="I52" i="65"/>
  <c r="I49" i="65"/>
  <c r="I38" i="65"/>
  <c r="I42" i="65"/>
  <c r="I57" i="63"/>
  <c r="I51" i="63"/>
  <c r="I37" i="63"/>
  <c r="I41" i="63"/>
  <c r="I45" i="63"/>
  <c r="I50" i="63"/>
  <c r="I40" i="63"/>
  <c r="I44" i="63"/>
  <c r="I36" i="63"/>
  <c r="I53" i="63"/>
  <c r="I39" i="63"/>
  <c r="I43" i="63"/>
  <c r="I58" i="63"/>
  <c r="I52" i="63"/>
  <c r="I49" i="63"/>
  <c r="I38" i="63"/>
  <c r="I42" i="63"/>
  <c r="I50" i="35"/>
  <c r="I40" i="35"/>
  <c r="I44" i="35"/>
  <c r="I36" i="35"/>
  <c r="I53" i="35"/>
  <c r="I39" i="35"/>
  <c r="I43" i="35"/>
  <c r="I58" i="35"/>
  <c r="I52" i="35"/>
  <c r="I49" i="35"/>
  <c r="I38" i="35"/>
  <c r="I42" i="35"/>
  <c r="I57" i="35"/>
  <c r="I51" i="35"/>
  <c r="I37" i="35"/>
  <c r="I41" i="35"/>
  <c r="I45" i="35"/>
  <c r="I51" i="59"/>
  <c r="I37" i="59"/>
  <c r="I41" i="59"/>
  <c r="I45" i="59"/>
  <c r="I58" i="59"/>
  <c r="I52" i="59"/>
  <c r="I38" i="59"/>
  <c r="I42" i="59"/>
  <c r="I36" i="59"/>
  <c r="I57" i="59"/>
  <c r="I53" i="59"/>
  <c r="I39" i="59"/>
  <c r="I43" i="59"/>
  <c r="I50" i="59"/>
  <c r="I49" i="59"/>
  <c r="I40" i="59"/>
  <c r="I44" i="59"/>
  <c r="I58" i="37"/>
  <c r="I52" i="37"/>
  <c r="I49" i="37"/>
  <c r="I38" i="37"/>
  <c r="I42" i="37"/>
  <c r="I57" i="37"/>
  <c r="I51" i="37"/>
  <c r="I37" i="37"/>
  <c r="I41" i="37"/>
  <c r="I45" i="37"/>
  <c r="I50" i="37"/>
  <c r="I40" i="37"/>
  <c r="I44" i="37"/>
  <c r="I36" i="37"/>
  <c r="I53" i="37"/>
  <c r="I39" i="37"/>
  <c r="I43" i="37"/>
  <c r="I53" i="29"/>
  <c r="I39" i="29"/>
  <c r="I43" i="29"/>
  <c r="I58" i="29"/>
  <c r="I52" i="29"/>
  <c r="I49" i="29"/>
  <c r="I38" i="29"/>
  <c r="I42" i="29"/>
  <c r="I57" i="29"/>
  <c r="I51" i="29"/>
  <c r="I37" i="29"/>
  <c r="I41" i="29"/>
  <c r="I45" i="29"/>
  <c r="I50" i="29"/>
  <c r="I40" i="29"/>
  <c r="I44" i="29"/>
  <c r="I36" i="29"/>
  <c r="I50" i="31"/>
  <c r="I40" i="31"/>
  <c r="I44" i="31"/>
  <c r="I36" i="31"/>
  <c r="I53" i="31"/>
  <c r="I39" i="31"/>
  <c r="I43" i="31"/>
  <c r="I58" i="31"/>
  <c r="I52" i="31"/>
  <c r="I49" i="31"/>
  <c r="I38" i="31"/>
  <c r="I42" i="31"/>
  <c r="I57" i="31"/>
  <c r="I51" i="31"/>
  <c r="I37" i="31"/>
  <c r="I41" i="31"/>
  <c r="I45" i="31"/>
  <c r="I50" i="41"/>
  <c r="I40" i="41"/>
  <c r="I44" i="41"/>
  <c r="I36" i="41"/>
  <c r="I53" i="41"/>
  <c r="I39" i="41"/>
  <c r="I43" i="41"/>
  <c r="I58" i="41"/>
  <c r="I52" i="41"/>
  <c r="I49" i="41"/>
  <c r="I38" i="41"/>
  <c r="I42" i="41"/>
  <c r="I57" i="41"/>
  <c r="I51" i="41"/>
  <c r="I37" i="41"/>
  <c r="I41" i="41"/>
  <c r="I45" i="41"/>
  <c r="I57" i="36"/>
  <c r="I51" i="36"/>
  <c r="I37" i="36"/>
  <c r="I41" i="36"/>
  <c r="I45" i="36"/>
  <c r="I50" i="36"/>
  <c r="I40" i="36"/>
  <c r="I44" i="36"/>
  <c r="I36" i="36"/>
  <c r="I53" i="36"/>
  <c r="I39" i="36"/>
  <c r="I43" i="36"/>
  <c r="I58" i="36"/>
  <c r="I52" i="36"/>
  <c r="I49" i="36"/>
  <c r="I38" i="36"/>
  <c r="I42" i="36"/>
  <c r="I58" i="58"/>
  <c r="I52" i="58"/>
  <c r="I49" i="58"/>
  <c r="I38" i="58"/>
  <c r="I42" i="58"/>
  <c r="I57" i="58"/>
  <c r="I51" i="58"/>
  <c r="I37" i="58"/>
  <c r="I41" i="58"/>
  <c r="I45" i="58"/>
  <c r="I50" i="58"/>
  <c r="I40" i="58"/>
  <c r="I44" i="58"/>
  <c r="I36" i="58"/>
  <c r="I53" i="58"/>
  <c r="I39" i="58"/>
  <c r="I43" i="58"/>
  <c r="I57" i="66"/>
  <c r="I51" i="66"/>
  <c r="I50" i="66"/>
  <c r="I53" i="66"/>
  <c r="I39" i="66"/>
  <c r="I43" i="66"/>
  <c r="I58" i="66"/>
  <c r="I52" i="66"/>
  <c r="I49" i="66"/>
  <c r="I38" i="66"/>
  <c r="I42" i="66"/>
  <c r="I37" i="66"/>
  <c r="I40" i="66"/>
  <c r="I45" i="66"/>
  <c r="I36" i="66"/>
  <c r="I41" i="66"/>
  <c r="I44" i="66"/>
  <c r="I58" i="39"/>
  <c r="I52" i="39"/>
  <c r="I49" i="39"/>
  <c r="I38" i="39"/>
  <c r="I42" i="39"/>
  <c r="I57" i="39"/>
  <c r="I51" i="39"/>
  <c r="I37" i="39"/>
  <c r="I41" i="39"/>
  <c r="I45" i="39"/>
  <c r="I50" i="39"/>
  <c r="I40" i="39"/>
  <c r="I44" i="39"/>
  <c r="I36" i="39"/>
  <c r="I53" i="39"/>
  <c r="I39" i="39"/>
  <c r="I43" i="39"/>
  <c r="I51" i="50"/>
  <c r="I53" i="50"/>
  <c r="I37" i="50"/>
  <c r="I39" i="50"/>
  <c r="I41" i="50"/>
  <c r="I43" i="50"/>
  <c r="I45" i="50"/>
  <c r="I49" i="50"/>
  <c r="I36" i="50"/>
  <c r="I58" i="50"/>
  <c r="I50" i="50"/>
  <c r="I52" i="50"/>
  <c r="I38" i="50"/>
  <c r="I40" i="50"/>
  <c r="I42" i="50"/>
  <c r="I44" i="50"/>
  <c r="I57" i="50"/>
  <c r="I57" i="32"/>
  <c r="I51" i="32"/>
  <c r="I37" i="32"/>
  <c r="I41" i="32"/>
  <c r="I45" i="32"/>
  <c r="I50" i="32"/>
  <c r="I40" i="32"/>
  <c r="I44" i="32"/>
  <c r="I36" i="32"/>
  <c r="I53" i="32"/>
  <c r="I39" i="32"/>
  <c r="I43" i="32"/>
  <c r="I58" i="32"/>
  <c r="I52" i="32"/>
  <c r="I49" i="32"/>
  <c r="I38" i="32"/>
  <c r="I42" i="32"/>
  <c r="I58" i="24"/>
  <c r="I52" i="24"/>
  <c r="I49" i="24"/>
  <c r="I38" i="24"/>
  <c r="I42" i="24"/>
  <c r="I57" i="24"/>
  <c r="I51" i="24"/>
  <c r="I37" i="24"/>
  <c r="I41" i="24"/>
  <c r="I45" i="24"/>
  <c r="I50" i="24"/>
  <c r="I40" i="24"/>
  <c r="I44" i="24"/>
  <c r="I36" i="24"/>
  <c r="I53" i="24"/>
  <c r="I39" i="24"/>
  <c r="I43" i="24"/>
  <c r="H46" i="65"/>
  <c r="H33" i="65"/>
  <c r="E25" i="66"/>
  <c r="H54" i="65"/>
  <c r="E59" i="66"/>
  <c r="H59" i="65"/>
  <c r="H33" i="66"/>
  <c r="I31" i="66"/>
  <c r="I24" i="66"/>
  <c r="I20" i="66"/>
  <c r="I16" i="66"/>
  <c r="I23" i="66"/>
  <c r="I15" i="66"/>
  <c r="I32" i="66"/>
  <c r="I28" i="66"/>
  <c r="I21" i="66"/>
  <c r="I17" i="66"/>
  <c r="I30" i="66"/>
  <c r="I29" i="66"/>
  <c r="I22" i="66"/>
  <c r="I18" i="66"/>
  <c r="I63" i="66"/>
  <c r="I19" i="66"/>
  <c r="H25" i="65"/>
  <c r="H59" i="66"/>
  <c r="H25" i="66"/>
  <c r="E54" i="65"/>
  <c r="E46" i="65"/>
  <c r="E33" i="65"/>
  <c r="E33" i="66"/>
  <c r="H46" i="66"/>
  <c r="I32" i="65"/>
  <c r="I28" i="65"/>
  <c r="I21" i="65"/>
  <c r="I17" i="65"/>
  <c r="I20" i="65"/>
  <c r="I29" i="65"/>
  <c r="I22" i="65"/>
  <c r="I18" i="65"/>
  <c r="I31" i="65"/>
  <c r="I24" i="65"/>
  <c r="I63" i="65"/>
  <c r="I30" i="65"/>
  <c r="I23" i="65"/>
  <c r="I19" i="65"/>
  <c r="I15" i="65"/>
  <c r="I16" i="65"/>
  <c r="E46" i="66"/>
  <c r="E54" i="66"/>
  <c r="H54" i="66"/>
  <c r="E25" i="65"/>
  <c r="E59" i="65"/>
  <c r="I63" i="64"/>
  <c r="H63" i="64"/>
  <c r="G63" i="64"/>
  <c r="F63" i="64"/>
  <c r="E63" i="64"/>
  <c r="D63" i="64"/>
  <c r="C63" i="64"/>
  <c r="I32" i="64"/>
  <c r="H32" i="64"/>
  <c r="G32" i="64"/>
  <c r="F32" i="64"/>
  <c r="E32" i="64"/>
  <c r="D32" i="64"/>
  <c r="C32" i="64"/>
  <c r="I31" i="64"/>
  <c r="H31" i="64"/>
  <c r="G31" i="64"/>
  <c r="F31" i="64"/>
  <c r="E31" i="64"/>
  <c r="D31" i="64"/>
  <c r="C31" i="64"/>
  <c r="I30" i="64"/>
  <c r="H30" i="64"/>
  <c r="G30" i="64"/>
  <c r="F30" i="64"/>
  <c r="E30" i="64"/>
  <c r="D30" i="64"/>
  <c r="C30" i="64"/>
  <c r="I29" i="64"/>
  <c r="H29" i="64"/>
  <c r="G29" i="64"/>
  <c r="F29" i="64"/>
  <c r="E29" i="64"/>
  <c r="D29" i="64"/>
  <c r="C29" i="64"/>
  <c r="I28" i="64"/>
  <c r="H28" i="64"/>
  <c r="G28" i="64"/>
  <c r="F28" i="64"/>
  <c r="E28" i="64"/>
  <c r="D28" i="64"/>
  <c r="C28" i="64"/>
  <c r="I24" i="64"/>
  <c r="H24" i="64"/>
  <c r="G24" i="64"/>
  <c r="F24" i="64"/>
  <c r="E24" i="64"/>
  <c r="D24" i="64"/>
  <c r="C24" i="64"/>
  <c r="I23" i="64"/>
  <c r="H23" i="64"/>
  <c r="G23" i="64"/>
  <c r="F23" i="64"/>
  <c r="E23" i="64"/>
  <c r="D23" i="64"/>
  <c r="C23" i="64"/>
  <c r="I22" i="64"/>
  <c r="H22" i="64"/>
  <c r="G22" i="64"/>
  <c r="F22" i="64"/>
  <c r="E22" i="64"/>
  <c r="D22" i="64"/>
  <c r="C22" i="64"/>
  <c r="I21" i="64"/>
  <c r="H21" i="64"/>
  <c r="G21" i="64"/>
  <c r="F21" i="64"/>
  <c r="E21" i="64"/>
  <c r="D21" i="64"/>
  <c r="C21" i="64"/>
  <c r="I20" i="64"/>
  <c r="H20" i="64"/>
  <c r="G20" i="64"/>
  <c r="F20" i="64"/>
  <c r="E20" i="64"/>
  <c r="D20" i="64"/>
  <c r="C20" i="64"/>
  <c r="I19" i="64"/>
  <c r="H19" i="64"/>
  <c r="G19" i="64"/>
  <c r="F19" i="64"/>
  <c r="E19" i="64"/>
  <c r="D19" i="64"/>
  <c r="C19" i="64"/>
  <c r="I18" i="64"/>
  <c r="H18" i="64"/>
  <c r="G18" i="64"/>
  <c r="F18" i="64"/>
  <c r="E18" i="64"/>
  <c r="D18" i="64"/>
  <c r="C18" i="64"/>
  <c r="I17" i="64"/>
  <c r="H17" i="64"/>
  <c r="G17" i="64"/>
  <c r="F17" i="64"/>
  <c r="E17" i="64"/>
  <c r="D17" i="64"/>
  <c r="C17" i="64"/>
  <c r="I16" i="64"/>
  <c r="H16" i="64"/>
  <c r="G16" i="64"/>
  <c r="F16" i="64"/>
  <c r="E16" i="64"/>
  <c r="D16" i="64"/>
  <c r="C16" i="64"/>
  <c r="I15" i="64"/>
  <c r="H15" i="64"/>
  <c r="G15" i="64"/>
  <c r="F15" i="64"/>
  <c r="E15" i="64"/>
  <c r="D15" i="64"/>
  <c r="C15" i="64"/>
  <c r="I63" i="63"/>
  <c r="H63" i="63"/>
  <c r="G63" i="63"/>
  <c r="F63" i="63"/>
  <c r="E63" i="63"/>
  <c r="D63" i="63"/>
  <c r="C63" i="63"/>
  <c r="I32" i="63"/>
  <c r="H32" i="63"/>
  <c r="G32" i="63"/>
  <c r="F32" i="63"/>
  <c r="E32" i="63"/>
  <c r="D32" i="63"/>
  <c r="C32" i="63"/>
  <c r="I31" i="63"/>
  <c r="H31" i="63"/>
  <c r="G31" i="63"/>
  <c r="F31" i="63"/>
  <c r="E31" i="63"/>
  <c r="D31" i="63"/>
  <c r="C31" i="63"/>
  <c r="I30" i="63"/>
  <c r="H30" i="63"/>
  <c r="G30" i="63"/>
  <c r="F30" i="63"/>
  <c r="E30" i="63"/>
  <c r="D30" i="63"/>
  <c r="C30" i="63"/>
  <c r="I29" i="63"/>
  <c r="H29" i="63"/>
  <c r="G29" i="63"/>
  <c r="F29" i="63"/>
  <c r="E29" i="63"/>
  <c r="D29" i="63"/>
  <c r="C29" i="63"/>
  <c r="I28" i="63"/>
  <c r="H28" i="63"/>
  <c r="G28" i="63"/>
  <c r="F28" i="63"/>
  <c r="E28" i="63"/>
  <c r="D28" i="63"/>
  <c r="C28" i="63"/>
  <c r="I24" i="63"/>
  <c r="H24" i="63"/>
  <c r="G24" i="63"/>
  <c r="F24" i="63"/>
  <c r="E24" i="63"/>
  <c r="D24" i="63"/>
  <c r="C24" i="63"/>
  <c r="I23" i="63"/>
  <c r="H23" i="63"/>
  <c r="G23" i="63"/>
  <c r="F23" i="63"/>
  <c r="E23" i="63"/>
  <c r="D23" i="63"/>
  <c r="C23" i="63"/>
  <c r="I22" i="63"/>
  <c r="H22" i="63"/>
  <c r="G22" i="63"/>
  <c r="F22" i="63"/>
  <c r="E22" i="63"/>
  <c r="D22" i="63"/>
  <c r="C22" i="63"/>
  <c r="I21" i="63"/>
  <c r="H21" i="63"/>
  <c r="G21" i="63"/>
  <c r="F21" i="63"/>
  <c r="E21" i="63"/>
  <c r="D21" i="63"/>
  <c r="C21" i="63"/>
  <c r="I20" i="63"/>
  <c r="H20" i="63"/>
  <c r="G20" i="63"/>
  <c r="F20" i="63"/>
  <c r="E20" i="63"/>
  <c r="D20" i="63"/>
  <c r="C20" i="63"/>
  <c r="I19" i="63"/>
  <c r="H19" i="63"/>
  <c r="G19" i="63"/>
  <c r="F19" i="63"/>
  <c r="E19" i="63"/>
  <c r="D19" i="63"/>
  <c r="C19" i="63"/>
  <c r="I18" i="63"/>
  <c r="H18" i="63"/>
  <c r="G18" i="63"/>
  <c r="F18" i="63"/>
  <c r="E18" i="63"/>
  <c r="D18" i="63"/>
  <c r="C18" i="63"/>
  <c r="I17" i="63"/>
  <c r="H17" i="63"/>
  <c r="G17" i="63"/>
  <c r="F17" i="63"/>
  <c r="E17" i="63"/>
  <c r="D17" i="63"/>
  <c r="C17" i="63"/>
  <c r="I16" i="63"/>
  <c r="H16" i="63"/>
  <c r="G16" i="63"/>
  <c r="F16" i="63"/>
  <c r="E16" i="63"/>
  <c r="D16" i="63"/>
  <c r="C16" i="63"/>
  <c r="I15" i="63"/>
  <c r="H15" i="63"/>
  <c r="G15" i="63"/>
  <c r="F15" i="63"/>
  <c r="E15" i="63"/>
  <c r="D15" i="63"/>
  <c r="C15" i="63"/>
  <c r="I63" i="62"/>
  <c r="H63" i="62"/>
  <c r="G63" i="62"/>
  <c r="F63" i="62"/>
  <c r="E63" i="62"/>
  <c r="D63" i="62"/>
  <c r="C63" i="62"/>
  <c r="I58" i="62"/>
  <c r="H58" i="62"/>
  <c r="G58" i="62"/>
  <c r="F58" i="62"/>
  <c r="E58" i="62"/>
  <c r="D58" i="62"/>
  <c r="C58" i="62"/>
  <c r="I32" i="62"/>
  <c r="H32" i="62"/>
  <c r="G32" i="62"/>
  <c r="F32" i="62"/>
  <c r="E32" i="62"/>
  <c r="D32" i="62"/>
  <c r="C32" i="62"/>
  <c r="I31" i="62"/>
  <c r="H31" i="62"/>
  <c r="G31" i="62"/>
  <c r="F31" i="62"/>
  <c r="E31" i="62"/>
  <c r="D31" i="62"/>
  <c r="C31" i="62"/>
  <c r="I30" i="62"/>
  <c r="H30" i="62"/>
  <c r="G30" i="62"/>
  <c r="F30" i="62"/>
  <c r="E30" i="62"/>
  <c r="D30" i="62"/>
  <c r="C30" i="62"/>
  <c r="I29" i="62"/>
  <c r="H29" i="62"/>
  <c r="G29" i="62"/>
  <c r="F29" i="62"/>
  <c r="E29" i="62"/>
  <c r="D29" i="62"/>
  <c r="C29" i="62"/>
  <c r="I28" i="62"/>
  <c r="H28" i="62"/>
  <c r="G28" i="62"/>
  <c r="F28" i="62"/>
  <c r="E28" i="62"/>
  <c r="D28" i="62"/>
  <c r="C28" i="62"/>
  <c r="I24" i="62"/>
  <c r="H24" i="62"/>
  <c r="G24" i="62"/>
  <c r="F24" i="62"/>
  <c r="E24" i="62"/>
  <c r="D24" i="62"/>
  <c r="C24" i="62"/>
  <c r="I23" i="62"/>
  <c r="H23" i="62"/>
  <c r="G23" i="62"/>
  <c r="F23" i="62"/>
  <c r="E23" i="62"/>
  <c r="D23" i="62"/>
  <c r="C23" i="62"/>
  <c r="I22" i="62"/>
  <c r="H22" i="62"/>
  <c r="G22" i="62"/>
  <c r="F22" i="62"/>
  <c r="E22" i="62"/>
  <c r="D22" i="62"/>
  <c r="C22" i="62"/>
  <c r="I21" i="62"/>
  <c r="H21" i="62"/>
  <c r="G21" i="62"/>
  <c r="F21" i="62"/>
  <c r="E21" i="62"/>
  <c r="D21" i="62"/>
  <c r="C21" i="62"/>
  <c r="I20" i="62"/>
  <c r="H20" i="62"/>
  <c r="G20" i="62"/>
  <c r="F20" i="62"/>
  <c r="E20" i="62"/>
  <c r="D20" i="62"/>
  <c r="C20" i="62"/>
  <c r="I19" i="62"/>
  <c r="H19" i="62"/>
  <c r="G19" i="62"/>
  <c r="F19" i="62"/>
  <c r="E19" i="62"/>
  <c r="D19" i="62"/>
  <c r="C19" i="62"/>
  <c r="I18" i="62"/>
  <c r="H18" i="62"/>
  <c r="G18" i="62"/>
  <c r="F18" i="62"/>
  <c r="E18" i="62"/>
  <c r="D18" i="62"/>
  <c r="C18" i="62"/>
  <c r="I17" i="62"/>
  <c r="H17" i="62"/>
  <c r="G17" i="62"/>
  <c r="F17" i="62"/>
  <c r="E17" i="62"/>
  <c r="D17" i="62"/>
  <c r="C17" i="62"/>
  <c r="I16" i="62"/>
  <c r="H16" i="62"/>
  <c r="G16" i="62"/>
  <c r="F16" i="62"/>
  <c r="E16" i="62"/>
  <c r="D16" i="62"/>
  <c r="C16" i="62"/>
  <c r="I15" i="62"/>
  <c r="H15" i="62"/>
  <c r="G15" i="62"/>
  <c r="F15" i="62"/>
  <c r="E15" i="62"/>
  <c r="D15" i="62"/>
  <c r="C15" i="62"/>
  <c r="I63" i="61"/>
  <c r="H63" i="61"/>
  <c r="G63" i="61"/>
  <c r="F63" i="61"/>
  <c r="E63" i="61"/>
  <c r="D63" i="61"/>
  <c r="C63" i="61"/>
  <c r="I32" i="61"/>
  <c r="H32" i="61"/>
  <c r="G32" i="61"/>
  <c r="E32" i="61"/>
  <c r="D32" i="61"/>
  <c r="C32" i="61"/>
  <c r="I31" i="61"/>
  <c r="H31" i="61"/>
  <c r="G31" i="61"/>
  <c r="E31" i="61"/>
  <c r="D31" i="61"/>
  <c r="C31" i="61"/>
  <c r="I30" i="61"/>
  <c r="H30" i="61"/>
  <c r="G30" i="61"/>
  <c r="E30" i="61"/>
  <c r="D30" i="61"/>
  <c r="C30" i="61"/>
  <c r="I29" i="61"/>
  <c r="H29" i="61"/>
  <c r="G29" i="61"/>
  <c r="E29" i="61"/>
  <c r="D29" i="61"/>
  <c r="C29" i="61"/>
  <c r="I28" i="61"/>
  <c r="H28" i="61"/>
  <c r="G28" i="61"/>
  <c r="E28" i="61"/>
  <c r="D28" i="61"/>
  <c r="C28" i="61"/>
  <c r="I24" i="61"/>
  <c r="H24" i="61"/>
  <c r="G24" i="61"/>
  <c r="E24" i="61"/>
  <c r="D24" i="61"/>
  <c r="C24" i="61"/>
  <c r="I23" i="61"/>
  <c r="H23" i="61"/>
  <c r="G23" i="61"/>
  <c r="E23" i="61"/>
  <c r="D23" i="61"/>
  <c r="C23" i="61"/>
  <c r="I22" i="61"/>
  <c r="H22" i="61"/>
  <c r="G22" i="61"/>
  <c r="E22" i="61"/>
  <c r="D22" i="61"/>
  <c r="C22" i="61"/>
  <c r="I21" i="61"/>
  <c r="H21" i="61"/>
  <c r="G21" i="61"/>
  <c r="E21" i="61"/>
  <c r="D21" i="61"/>
  <c r="C21" i="61"/>
  <c r="I20" i="61"/>
  <c r="H20" i="61"/>
  <c r="G20" i="61"/>
  <c r="E20" i="61"/>
  <c r="D20" i="61"/>
  <c r="C20" i="61"/>
  <c r="I19" i="61"/>
  <c r="H19" i="61"/>
  <c r="G19" i="61"/>
  <c r="E19" i="61"/>
  <c r="D19" i="61"/>
  <c r="C19" i="61"/>
  <c r="I18" i="61"/>
  <c r="H18" i="61"/>
  <c r="G18" i="61"/>
  <c r="E18" i="61"/>
  <c r="D18" i="61"/>
  <c r="C18" i="61"/>
  <c r="I17" i="61"/>
  <c r="H17" i="61"/>
  <c r="G17" i="61"/>
  <c r="E17" i="61"/>
  <c r="D17" i="61"/>
  <c r="C17" i="61"/>
  <c r="I16" i="61"/>
  <c r="H16" i="61"/>
  <c r="G16" i="61"/>
  <c r="E16" i="61"/>
  <c r="D16" i="61"/>
  <c r="C16" i="61"/>
  <c r="I15" i="61"/>
  <c r="H15" i="61"/>
  <c r="G15" i="61"/>
  <c r="E15" i="61"/>
  <c r="D15" i="61"/>
  <c r="C15" i="61"/>
  <c r="I63" i="60"/>
  <c r="H63" i="60"/>
  <c r="G63" i="60"/>
  <c r="F63" i="60"/>
  <c r="E63" i="60"/>
  <c r="D63" i="60"/>
  <c r="C63" i="60"/>
  <c r="I32" i="60"/>
  <c r="H32" i="60"/>
  <c r="G32" i="60"/>
  <c r="E32" i="60"/>
  <c r="D32" i="60"/>
  <c r="I31" i="60"/>
  <c r="H31" i="60"/>
  <c r="G31" i="60"/>
  <c r="E31" i="60"/>
  <c r="D31" i="60"/>
  <c r="I30" i="60"/>
  <c r="H30" i="60"/>
  <c r="G30" i="60"/>
  <c r="E30" i="60"/>
  <c r="D30" i="60"/>
  <c r="I29" i="60"/>
  <c r="H29" i="60"/>
  <c r="G29" i="60"/>
  <c r="E29" i="60"/>
  <c r="D29" i="60"/>
  <c r="I28" i="60"/>
  <c r="H28" i="60"/>
  <c r="G28" i="60"/>
  <c r="E28" i="60"/>
  <c r="D28" i="60"/>
  <c r="I24" i="60"/>
  <c r="H24" i="60"/>
  <c r="G24" i="60"/>
  <c r="E24" i="60"/>
  <c r="D24" i="60"/>
  <c r="I23" i="60"/>
  <c r="H23" i="60"/>
  <c r="G23" i="60"/>
  <c r="E23" i="60"/>
  <c r="D23" i="60"/>
  <c r="I22" i="60"/>
  <c r="H22" i="60"/>
  <c r="G22" i="60"/>
  <c r="E22" i="60"/>
  <c r="D22" i="60"/>
  <c r="I21" i="60"/>
  <c r="H21" i="60"/>
  <c r="G21" i="60"/>
  <c r="E21" i="60"/>
  <c r="D21" i="60"/>
  <c r="I20" i="60"/>
  <c r="H20" i="60"/>
  <c r="G20" i="60"/>
  <c r="E20" i="60"/>
  <c r="D20" i="60"/>
  <c r="I19" i="60"/>
  <c r="H19" i="60"/>
  <c r="G19" i="60"/>
  <c r="E19" i="60"/>
  <c r="D19" i="60"/>
  <c r="I18" i="60"/>
  <c r="H18" i="60"/>
  <c r="G18" i="60"/>
  <c r="E18" i="60"/>
  <c r="D18" i="60"/>
  <c r="I17" i="60"/>
  <c r="H17" i="60"/>
  <c r="G17" i="60"/>
  <c r="E17" i="60"/>
  <c r="D17" i="60"/>
  <c r="I16" i="60"/>
  <c r="H16" i="60"/>
  <c r="G16" i="60"/>
  <c r="E16" i="60"/>
  <c r="D16" i="60"/>
  <c r="I15" i="60"/>
  <c r="H15" i="60"/>
  <c r="G15" i="60"/>
  <c r="E15" i="60"/>
  <c r="D15" i="60"/>
  <c r="I63" i="59"/>
  <c r="H63" i="59"/>
  <c r="G63" i="59"/>
  <c r="F63" i="59"/>
  <c r="E63" i="59"/>
  <c r="D63" i="59"/>
  <c r="C63" i="59"/>
  <c r="F59" i="59"/>
  <c r="F54" i="59"/>
  <c r="I32" i="59"/>
  <c r="H32" i="59"/>
  <c r="G32" i="59"/>
  <c r="E32" i="59"/>
  <c r="D32" i="59"/>
  <c r="I31" i="59"/>
  <c r="H31" i="59"/>
  <c r="G31" i="59"/>
  <c r="E31" i="59"/>
  <c r="D31" i="59"/>
  <c r="I30" i="59"/>
  <c r="H30" i="59"/>
  <c r="G30" i="59"/>
  <c r="E30" i="59"/>
  <c r="D30" i="59"/>
  <c r="I29" i="59"/>
  <c r="H29" i="59"/>
  <c r="G29" i="59"/>
  <c r="E29" i="59"/>
  <c r="D29" i="59"/>
  <c r="I28" i="59"/>
  <c r="H28" i="59"/>
  <c r="G28" i="59"/>
  <c r="F33" i="59"/>
  <c r="E28" i="59"/>
  <c r="D28" i="59"/>
  <c r="I24" i="59"/>
  <c r="H24" i="59"/>
  <c r="G24" i="59"/>
  <c r="E24" i="59"/>
  <c r="D24" i="59"/>
  <c r="I23" i="59"/>
  <c r="H23" i="59"/>
  <c r="G23" i="59"/>
  <c r="E23" i="59"/>
  <c r="D23" i="59"/>
  <c r="I22" i="59"/>
  <c r="H22" i="59"/>
  <c r="G22" i="59"/>
  <c r="E22" i="59"/>
  <c r="D22" i="59"/>
  <c r="I21" i="59"/>
  <c r="H21" i="59"/>
  <c r="G21" i="59"/>
  <c r="E21" i="59"/>
  <c r="D21" i="59"/>
  <c r="I20" i="59"/>
  <c r="H20" i="59"/>
  <c r="G20" i="59"/>
  <c r="E20" i="59"/>
  <c r="D20" i="59"/>
  <c r="I19" i="59"/>
  <c r="H19" i="59"/>
  <c r="G19" i="59"/>
  <c r="E19" i="59"/>
  <c r="D19" i="59"/>
  <c r="I18" i="59"/>
  <c r="H18" i="59"/>
  <c r="G18" i="59"/>
  <c r="E18" i="59"/>
  <c r="D18" i="59"/>
  <c r="I17" i="59"/>
  <c r="H17" i="59"/>
  <c r="G17" i="59"/>
  <c r="E17" i="59"/>
  <c r="D17" i="59"/>
  <c r="I16" i="59"/>
  <c r="H16" i="59"/>
  <c r="G16" i="59"/>
  <c r="E16" i="59"/>
  <c r="D16" i="59"/>
  <c r="I15" i="59"/>
  <c r="H15" i="59"/>
  <c r="G15" i="59"/>
  <c r="E15" i="59"/>
  <c r="D15" i="59"/>
  <c r="I63" i="58"/>
  <c r="H63" i="58"/>
  <c r="G63" i="58"/>
  <c r="F63" i="58"/>
  <c r="E63" i="58"/>
  <c r="D63" i="58"/>
  <c r="C63" i="58"/>
  <c r="I32" i="58"/>
  <c r="H32" i="58"/>
  <c r="G32" i="58"/>
  <c r="F32" i="58"/>
  <c r="E32" i="58"/>
  <c r="D32" i="58"/>
  <c r="C32" i="58"/>
  <c r="I31" i="58"/>
  <c r="H31" i="58"/>
  <c r="G31" i="58"/>
  <c r="F31" i="58"/>
  <c r="E31" i="58"/>
  <c r="D31" i="58"/>
  <c r="C31" i="58"/>
  <c r="I30" i="58"/>
  <c r="H30" i="58"/>
  <c r="G30" i="58"/>
  <c r="F30" i="58"/>
  <c r="E30" i="58"/>
  <c r="D30" i="58"/>
  <c r="C30" i="58"/>
  <c r="I29" i="58"/>
  <c r="H29" i="58"/>
  <c r="G29" i="58"/>
  <c r="F29" i="58"/>
  <c r="E29" i="58"/>
  <c r="D29" i="58"/>
  <c r="C29" i="58"/>
  <c r="I28" i="58"/>
  <c r="H28" i="58"/>
  <c r="G28" i="58"/>
  <c r="F28" i="58"/>
  <c r="E28" i="58"/>
  <c r="D28" i="58"/>
  <c r="C28" i="58"/>
  <c r="I24" i="58"/>
  <c r="H24" i="58"/>
  <c r="G24" i="58"/>
  <c r="F24" i="58"/>
  <c r="E24" i="58"/>
  <c r="D24" i="58"/>
  <c r="C24" i="58"/>
  <c r="I23" i="58"/>
  <c r="H23" i="58"/>
  <c r="G23" i="58"/>
  <c r="F23" i="58"/>
  <c r="E23" i="58"/>
  <c r="D23" i="58"/>
  <c r="C23" i="58"/>
  <c r="I22" i="58"/>
  <c r="H22" i="58"/>
  <c r="G22" i="58"/>
  <c r="F22" i="58"/>
  <c r="E22" i="58"/>
  <c r="D22" i="58"/>
  <c r="C22" i="58"/>
  <c r="I21" i="58"/>
  <c r="H21" i="58"/>
  <c r="G21" i="58"/>
  <c r="F21" i="58"/>
  <c r="E21" i="58"/>
  <c r="D21" i="58"/>
  <c r="C21" i="58"/>
  <c r="I20" i="58"/>
  <c r="H20" i="58"/>
  <c r="G20" i="58"/>
  <c r="F20" i="58"/>
  <c r="E20" i="58"/>
  <c r="D20" i="58"/>
  <c r="C20" i="58"/>
  <c r="I19" i="58"/>
  <c r="H19" i="58"/>
  <c r="G19" i="58"/>
  <c r="F19" i="58"/>
  <c r="E19" i="58"/>
  <c r="D19" i="58"/>
  <c r="C19" i="58"/>
  <c r="I18" i="58"/>
  <c r="H18" i="58"/>
  <c r="G18" i="58"/>
  <c r="F18" i="58"/>
  <c r="E18" i="58"/>
  <c r="D18" i="58"/>
  <c r="C18" i="58"/>
  <c r="I17" i="58"/>
  <c r="H17" i="58"/>
  <c r="G17" i="58"/>
  <c r="F17" i="58"/>
  <c r="E17" i="58"/>
  <c r="D17" i="58"/>
  <c r="C17" i="58"/>
  <c r="I16" i="58"/>
  <c r="H16" i="58"/>
  <c r="G16" i="58"/>
  <c r="F16" i="58"/>
  <c r="E16" i="58"/>
  <c r="D16" i="58"/>
  <c r="C16" i="58"/>
  <c r="I15" i="58"/>
  <c r="H15" i="58"/>
  <c r="G15" i="58"/>
  <c r="F15" i="58"/>
  <c r="E15" i="58"/>
  <c r="D15" i="58"/>
  <c r="C15" i="58"/>
  <c r="I63" i="57"/>
  <c r="H63" i="57"/>
  <c r="G63" i="57"/>
  <c r="F63" i="57"/>
  <c r="E63" i="57"/>
  <c r="D63" i="57"/>
  <c r="C63" i="57"/>
  <c r="I32" i="57"/>
  <c r="H32" i="57"/>
  <c r="G32" i="57"/>
  <c r="E32" i="57"/>
  <c r="D32" i="57"/>
  <c r="C32" i="57"/>
  <c r="I31" i="57"/>
  <c r="H31" i="57"/>
  <c r="G31" i="57"/>
  <c r="E31" i="57"/>
  <c r="D31" i="57"/>
  <c r="C31" i="57"/>
  <c r="I30" i="57"/>
  <c r="H30" i="57"/>
  <c r="G30" i="57"/>
  <c r="E30" i="57"/>
  <c r="D30" i="57"/>
  <c r="C30" i="57"/>
  <c r="I29" i="57"/>
  <c r="H29" i="57"/>
  <c r="G29" i="57"/>
  <c r="E29" i="57"/>
  <c r="D29" i="57"/>
  <c r="C29" i="57"/>
  <c r="I28" i="57"/>
  <c r="H28" i="57"/>
  <c r="G28" i="57"/>
  <c r="E28" i="57"/>
  <c r="D28" i="57"/>
  <c r="C28" i="57"/>
  <c r="I24" i="57"/>
  <c r="H24" i="57"/>
  <c r="G24" i="57"/>
  <c r="E24" i="57"/>
  <c r="D24" i="57"/>
  <c r="C24" i="57"/>
  <c r="I23" i="57"/>
  <c r="H23" i="57"/>
  <c r="G23" i="57"/>
  <c r="E23" i="57"/>
  <c r="D23" i="57"/>
  <c r="C23" i="57"/>
  <c r="I22" i="57"/>
  <c r="H22" i="57"/>
  <c r="G22" i="57"/>
  <c r="E22" i="57"/>
  <c r="D22" i="57"/>
  <c r="C22" i="57"/>
  <c r="I21" i="57"/>
  <c r="H21" i="57"/>
  <c r="G21" i="57"/>
  <c r="E21" i="57"/>
  <c r="D21" i="57"/>
  <c r="C21" i="57"/>
  <c r="I20" i="57"/>
  <c r="H20" i="57"/>
  <c r="G20" i="57"/>
  <c r="E20" i="57"/>
  <c r="D20" i="57"/>
  <c r="C20" i="57"/>
  <c r="I19" i="57"/>
  <c r="H19" i="57"/>
  <c r="G19" i="57"/>
  <c r="E19" i="57"/>
  <c r="D19" i="57"/>
  <c r="C19" i="57"/>
  <c r="I18" i="57"/>
  <c r="H18" i="57"/>
  <c r="G18" i="57"/>
  <c r="E18" i="57"/>
  <c r="D18" i="57"/>
  <c r="C18" i="57"/>
  <c r="I17" i="57"/>
  <c r="H17" i="57"/>
  <c r="G17" i="57"/>
  <c r="E17" i="57"/>
  <c r="D17" i="57"/>
  <c r="C17" i="57"/>
  <c r="I16" i="57"/>
  <c r="H16" i="57"/>
  <c r="G16" i="57"/>
  <c r="E16" i="57"/>
  <c r="D16" i="57"/>
  <c r="C16" i="57"/>
  <c r="I15" i="57"/>
  <c r="H15" i="57"/>
  <c r="G15" i="57"/>
  <c r="E15" i="57"/>
  <c r="D15" i="57"/>
  <c r="C15" i="57"/>
  <c r="I63" i="56"/>
  <c r="H63" i="56"/>
  <c r="G63" i="56"/>
  <c r="F63" i="56"/>
  <c r="E63" i="56"/>
  <c r="D63" i="56"/>
  <c r="C63" i="56"/>
  <c r="I32" i="56"/>
  <c r="H32" i="56"/>
  <c r="G32" i="56"/>
  <c r="F32" i="56"/>
  <c r="E32" i="56"/>
  <c r="D32" i="56"/>
  <c r="C32" i="56"/>
  <c r="I31" i="56"/>
  <c r="H31" i="56"/>
  <c r="G31" i="56"/>
  <c r="F31" i="56"/>
  <c r="E31" i="56"/>
  <c r="D31" i="56"/>
  <c r="C31" i="56"/>
  <c r="I30" i="56"/>
  <c r="H30" i="56"/>
  <c r="G30" i="56"/>
  <c r="F30" i="56"/>
  <c r="E30" i="56"/>
  <c r="D30" i="56"/>
  <c r="C30" i="56"/>
  <c r="I29" i="56"/>
  <c r="H29" i="56"/>
  <c r="G29" i="56"/>
  <c r="F29" i="56"/>
  <c r="E29" i="56"/>
  <c r="D29" i="56"/>
  <c r="C29" i="56"/>
  <c r="I28" i="56"/>
  <c r="H28" i="56"/>
  <c r="G28" i="56"/>
  <c r="F28" i="56"/>
  <c r="E28" i="56"/>
  <c r="D28" i="56"/>
  <c r="C28" i="56"/>
  <c r="I24" i="56"/>
  <c r="H24" i="56"/>
  <c r="G24" i="56"/>
  <c r="F24" i="56"/>
  <c r="E24" i="56"/>
  <c r="D24" i="56"/>
  <c r="C24" i="56"/>
  <c r="I23" i="56"/>
  <c r="H23" i="56"/>
  <c r="G23" i="56"/>
  <c r="F23" i="56"/>
  <c r="E23" i="56"/>
  <c r="D23" i="56"/>
  <c r="C23" i="56"/>
  <c r="I22" i="56"/>
  <c r="H22" i="56"/>
  <c r="G22" i="56"/>
  <c r="F22" i="56"/>
  <c r="E22" i="56"/>
  <c r="D22" i="56"/>
  <c r="C22" i="56"/>
  <c r="I21" i="56"/>
  <c r="H21" i="56"/>
  <c r="G21" i="56"/>
  <c r="F21" i="56"/>
  <c r="E21" i="56"/>
  <c r="D21" i="56"/>
  <c r="C21" i="56"/>
  <c r="I20" i="56"/>
  <c r="H20" i="56"/>
  <c r="G20" i="56"/>
  <c r="F20" i="56"/>
  <c r="E20" i="56"/>
  <c r="D20" i="56"/>
  <c r="C20" i="56"/>
  <c r="I19" i="56"/>
  <c r="H19" i="56"/>
  <c r="G19" i="56"/>
  <c r="F19" i="56"/>
  <c r="E19" i="56"/>
  <c r="D19" i="56"/>
  <c r="C19" i="56"/>
  <c r="I18" i="56"/>
  <c r="H18" i="56"/>
  <c r="G18" i="56"/>
  <c r="F18" i="56"/>
  <c r="E18" i="56"/>
  <c r="D18" i="56"/>
  <c r="C18" i="56"/>
  <c r="I17" i="56"/>
  <c r="H17" i="56"/>
  <c r="G17" i="56"/>
  <c r="F17" i="56"/>
  <c r="E17" i="56"/>
  <c r="D17" i="56"/>
  <c r="C17" i="56"/>
  <c r="I16" i="56"/>
  <c r="H16" i="56"/>
  <c r="G16" i="56"/>
  <c r="F16" i="56"/>
  <c r="E16" i="56"/>
  <c r="D16" i="56"/>
  <c r="C16" i="56"/>
  <c r="I15" i="56"/>
  <c r="H15" i="56"/>
  <c r="G15" i="56"/>
  <c r="F15" i="56"/>
  <c r="E15" i="56"/>
  <c r="D15" i="56"/>
  <c r="C15" i="56"/>
  <c r="I63" i="55"/>
  <c r="H63" i="55"/>
  <c r="G63" i="55"/>
  <c r="F63" i="55"/>
  <c r="E63" i="55"/>
  <c r="D63" i="55"/>
  <c r="C63" i="55"/>
  <c r="I32" i="55"/>
  <c r="H32" i="55"/>
  <c r="G32" i="55"/>
  <c r="F32" i="55"/>
  <c r="E32" i="55"/>
  <c r="D32" i="55"/>
  <c r="C32" i="55"/>
  <c r="I31" i="55"/>
  <c r="H31" i="55"/>
  <c r="G31" i="55"/>
  <c r="F31" i="55"/>
  <c r="E31" i="55"/>
  <c r="D31" i="55"/>
  <c r="C31" i="55"/>
  <c r="I30" i="55"/>
  <c r="H30" i="55"/>
  <c r="G30" i="55"/>
  <c r="F30" i="55"/>
  <c r="E30" i="55"/>
  <c r="D30" i="55"/>
  <c r="C30" i="55"/>
  <c r="I29" i="55"/>
  <c r="H29" i="55"/>
  <c r="G29" i="55"/>
  <c r="F29" i="55"/>
  <c r="E29" i="55"/>
  <c r="D29" i="55"/>
  <c r="C29" i="55"/>
  <c r="I28" i="55"/>
  <c r="H28" i="55"/>
  <c r="G28" i="55"/>
  <c r="F28" i="55"/>
  <c r="E28" i="55"/>
  <c r="D28" i="55"/>
  <c r="C28" i="55"/>
  <c r="I24" i="55"/>
  <c r="H24" i="55"/>
  <c r="G24" i="55"/>
  <c r="F24" i="55"/>
  <c r="E24" i="55"/>
  <c r="D24" i="55"/>
  <c r="C24" i="55"/>
  <c r="I23" i="55"/>
  <c r="H23" i="55"/>
  <c r="G23" i="55"/>
  <c r="F23" i="55"/>
  <c r="E23" i="55"/>
  <c r="D23" i="55"/>
  <c r="C23" i="55"/>
  <c r="I22" i="55"/>
  <c r="H22" i="55"/>
  <c r="G22" i="55"/>
  <c r="F22" i="55"/>
  <c r="E22" i="55"/>
  <c r="D22" i="55"/>
  <c r="C22" i="55"/>
  <c r="I21" i="55"/>
  <c r="H21" i="55"/>
  <c r="G21" i="55"/>
  <c r="F21" i="55"/>
  <c r="E21" i="55"/>
  <c r="D21" i="55"/>
  <c r="C21" i="55"/>
  <c r="I20" i="55"/>
  <c r="H20" i="55"/>
  <c r="G20" i="55"/>
  <c r="F20" i="55"/>
  <c r="E20" i="55"/>
  <c r="D20" i="55"/>
  <c r="C20" i="55"/>
  <c r="I19" i="55"/>
  <c r="H19" i="55"/>
  <c r="G19" i="55"/>
  <c r="F19" i="55"/>
  <c r="E19" i="55"/>
  <c r="D19" i="55"/>
  <c r="C19" i="55"/>
  <c r="I18" i="55"/>
  <c r="H18" i="55"/>
  <c r="G18" i="55"/>
  <c r="F18" i="55"/>
  <c r="E18" i="55"/>
  <c r="D18" i="55"/>
  <c r="C18" i="55"/>
  <c r="I17" i="55"/>
  <c r="H17" i="55"/>
  <c r="G17" i="55"/>
  <c r="F17" i="55"/>
  <c r="E17" i="55"/>
  <c r="D17" i="55"/>
  <c r="C17" i="55"/>
  <c r="I16" i="55"/>
  <c r="H16" i="55"/>
  <c r="G16" i="55"/>
  <c r="F16" i="55"/>
  <c r="E16" i="55"/>
  <c r="D16" i="55"/>
  <c r="C16" i="55"/>
  <c r="I15" i="55"/>
  <c r="H15" i="55"/>
  <c r="G15" i="55"/>
  <c r="F15" i="55"/>
  <c r="E15" i="55"/>
  <c r="D15" i="55"/>
  <c r="C15" i="55"/>
  <c r="I63" i="54"/>
  <c r="H63" i="54"/>
  <c r="G63" i="54"/>
  <c r="F63" i="54"/>
  <c r="E63" i="54"/>
  <c r="D63" i="54"/>
  <c r="C63" i="54"/>
  <c r="I32" i="54"/>
  <c r="H32" i="54"/>
  <c r="G32" i="54"/>
  <c r="F32" i="54"/>
  <c r="E32" i="54"/>
  <c r="D32" i="54"/>
  <c r="C32" i="54"/>
  <c r="I31" i="54"/>
  <c r="H31" i="54"/>
  <c r="G31" i="54"/>
  <c r="F31" i="54"/>
  <c r="E31" i="54"/>
  <c r="D31" i="54"/>
  <c r="C31" i="54"/>
  <c r="I30" i="54"/>
  <c r="H30" i="54"/>
  <c r="G30" i="54"/>
  <c r="F30" i="54"/>
  <c r="E30" i="54"/>
  <c r="D30" i="54"/>
  <c r="C30" i="54"/>
  <c r="I29" i="54"/>
  <c r="H29" i="54"/>
  <c r="G29" i="54"/>
  <c r="F29" i="54"/>
  <c r="E29" i="54"/>
  <c r="D29" i="54"/>
  <c r="C29" i="54"/>
  <c r="I28" i="54"/>
  <c r="H28" i="54"/>
  <c r="G28" i="54"/>
  <c r="F28" i="54"/>
  <c r="E28" i="54"/>
  <c r="D28" i="54"/>
  <c r="C28" i="54"/>
  <c r="I24" i="54"/>
  <c r="H24" i="54"/>
  <c r="G24" i="54"/>
  <c r="F24" i="54"/>
  <c r="E24" i="54"/>
  <c r="D24" i="54"/>
  <c r="C24" i="54"/>
  <c r="I23" i="54"/>
  <c r="H23" i="54"/>
  <c r="G23" i="54"/>
  <c r="F23" i="54"/>
  <c r="E23" i="54"/>
  <c r="D23" i="54"/>
  <c r="C23" i="54"/>
  <c r="I22" i="54"/>
  <c r="H22" i="54"/>
  <c r="G22" i="54"/>
  <c r="F22" i="54"/>
  <c r="E22" i="54"/>
  <c r="D22" i="54"/>
  <c r="C22" i="54"/>
  <c r="I21" i="54"/>
  <c r="H21" i="54"/>
  <c r="G21" i="54"/>
  <c r="F21" i="54"/>
  <c r="E21" i="54"/>
  <c r="D21" i="54"/>
  <c r="C21" i="54"/>
  <c r="I20" i="54"/>
  <c r="H20" i="54"/>
  <c r="G20" i="54"/>
  <c r="F20" i="54"/>
  <c r="E20" i="54"/>
  <c r="D20" i="54"/>
  <c r="C20" i="54"/>
  <c r="I19" i="54"/>
  <c r="H19" i="54"/>
  <c r="G19" i="54"/>
  <c r="F19" i="54"/>
  <c r="E19" i="54"/>
  <c r="D19" i="54"/>
  <c r="C19" i="54"/>
  <c r="I18" i="54"/>
  <c r="H18" i="54"/>
  <c r="G18" i="54"/>
  <c r="F18" i="54"/>
  <c r="E18" i="54"/>
  <c r="D18" i="54"/>
  <c r="C18" i="54"/>
  <c r="I17" i="54"/>
  <c r="H17" i="54"/>
  <c r="G17" i="54"/>
  <c r="F17" i="54"/>
  <c r="E17" i="54"/>
  <c r="D17" i="54"/>
  <c r="C17" i="54"/>
  <c r="I16" i="54"/>
  <c r="H16" i="54"/>
  <c r="G16" i="54"/>
  <c r="F16" i="54"/>
  <c r="E16" i="54"/>
  <c r="D16" i="54"/>
  <c r="C16" i="54"/>
  <c r="I15" i="54"/>
  <c r="H15" i="54"/>
  <c r="G15" i="54"/>
  <c r="F15" i="54"/>
  <c r="E15" i="54"/>
  <c r="D15" i="54"/>
  <c r="C15" i="54"/>
  <c r="I63" i="53"/>
  <c r="H63" i="53"/>
  <c r="G63" i="53"/>
  <c r="F63" i="53"/>
  <c r="E63" i="53"/>
  <c r="D63" i="53"/>
  <c r="C63" i="53"/>
  <c r="I32" i="53"/>
  <c r="H32" i="53"/>
  <c r="G32" i="53"/>
  <c r="E32" i="53"/>
  <c r="D32" i="53"/>
  <c r="C32" i="53"/>
  <c r="I31" i="53"/>
  <c r="H31" i="53"/>
  <c r="G31" i="53"/>
  <c r="E31" i="53"/>
  <c r="D31" i="53"/>
  <c r="C31" i="53"/>
  <c r="I30" i="53"/>
  <c r="H30" i="53"/>
  <c r="G30" i="53"/>
  <c r="E30" i="53"/>
  <c r="D30" i="53"/>
  <c r="C30" i="53"/>
  <c r="I29" i="53"/>
  <c r="H29" i="53"/>
  <c r="G29" i="53"/>
  <c r="E29" i="53"/>
  <c r="D29" i="53"/>
  <c r="C29" i="53"/>
  <c r="I28" i="53"/>
  <c r="H28" i="53"/>
  <c r="G28" i="53"/>
  <c r="E28" i="53"/>
  <c r="D28" i="53"/>
  <c r="C28" i="53"/>
  <c r="I24" i="53"/>
  <c r="H24" i="53"/>
  <c r="G24" i="53"/>
  <c r="E24" i="53"/>
  <c r="D24" i="53"/>
  <c r="C24" i="53"/>
  <c r="I23" i="53"/>
  <c r="H23" i="53"/>
  <c r="G23" i="53"/>
  <c r="E23" i="53"/>
  <c r="D23" i="53"/>
  <c r="C23" i="53"/>
  <c r="I22" i="53"/>
  <c r="H22" i="53"/>
  <c r="G22" i="53"/>
  <c r="E22" i="53"/>
  <c r="D22" i="53"/>
  <c r="C22" i="53"/>
  <c r="I21" i="53"/>
  <c r="H21" i="53"/>
  <c r="G21" i="53"/>
  <c r="E21" i="53"/>
  <c r="D21" i="53"/>
  <c r="C21" i="53"/>
  <c r="I20" i="53"/>
  <c r="H20" i="53"/>
  <c r="G20" i="53"/>
  <c r="E20" i="53"/>
  <c r="D20" i="53"/>
  <c r="C20" i="53"/>
  <c r="I19" i="53"/>
  <c r="H19" i="53"/>
  <c r="G19" i="53"/>
  <c r="E19" i="53"/>
  <c r="D19" i="53"/>
  <c r="C19" i="53"/>
  <c r="I18" i="53"/>
  <c r="H18" i="53"/>
  <c r="G18" i="53"/>
  <c r="E18" i="53"/>
  <c r="D18" i="53"/>
  <c r="C18" i="53"/>
  <c r="I17" i="53"/>
  <c r="H17" i="53"/>
  <c r="G17" i="53"/>
  <c r="E17" i="53"/>
  <c r="D17" i="53"/>
  <c r="C17" i="53"/>
  <c r="I16" i="53"/>
  <c r="H16" i="53"/>
  <c r="G16" i="53"/>
  <c r="E16" i="53"/>
  <c r="D16" i="53"/>
  <c r="C16" i="53"/>
  <c r="I15" i="53"/>
  <c r="H15" i="53"/>
  <c r="G15" i="53"/>
  <c r="E15" i="53"/>
  <c r="D15" i="53"/>
  <c r="C15" i="53"/>
  <c r="I63" i="52"/>
  <c r="H63" i="52"/>
  <c r="G63" i="52"/>
  <c r="F63" i="52"/>
  <c r="E63" i="52"/>
  <c r="D63" i="52"/>
  <c r="C63" i="52"/>
  <c r="I32" i="52"/>
  <c r="H32" i="52"/>
  <c r="G32" i="52"/>
  <c r="E32" i="52"/>
  <c r="D32" i="52"/>
  <c r="C32" i="52"/>
  <c r="I31" i="52"/>
  <c r="H31" i="52"/>
  <c r="G31" i="52"/>
  <c r="E31" i="52"/>
  <c r="D31" i="52"/>
  <c r="C31" i="52"/>
  <c r="I30" i="52"/>
  <c r="H30" i="52"/>
  <c r="G30" i="52"/>
  <c r="E30" i="52"/>
  <c r="D30" i="52"/>
  <c r="C30" i="52"/>
  <c r="I29" i="52"/>
  <c r="H29" i="52"/>
  <c r="G29" i="52"/>
  <c r="E29" i="52"/>
  <c r="D29" i="52"/>
  <c r="C29" i="52"/>
  <c r="I28" i="52"/>
  <c r="H28" i="52"/>
  <c r="G28" i="52"/>
  <c r="E28" i="52"/>
  <c r="D28" i="52"/>
  <c r="C28" i="52"/>
  <c r="I24" i="52"/>
  <c r="H24" i="52"/>
  <c r="G24" i="52"/>
  <c r="E24" i="52"/>
  <c r="D24" i="52"/>
  <c r="C24" i="52"/>
  <c r="I23" i="52"/>
  <c r="H23" i="52"/>
  <c r="G23" i="52"/>
  <c r="E23" i="52"/>
  <c r="D23" i="52"/>
  <c r="C23" i="52"/>
  <c r="I22" i="52"/>
  <c r="H22" i="52"/>
  <c r="G22" i="52"/>
  <c r="E22" i="52"/>
  <c r="D22" i="52"/>
  <c r="C22" i="52"/>
  <c r="I21" i="52"/>
  <c r="H21" i="52"/>
  <c r="G21" i="52"/>
  <c r="E21" i="52"/>
  <c r="D21" i="52"/>
  <c r="C21" i="52"/>
  <c r="I20" i="52"/>
  <c r="H20" i="52"/>
  <c r="G20" i="52"/>
  <c r="E20" i="52"/>
  <c r="D20" i="52"/>
  <c r="C20" i="52"/>
  <c r="I19" i="52"/>
  <c r="H19" i="52"/>
  <c r="G19" i="52"/>
  <c r="E19" i="52"/>
  <c r="D19" i="52"/>
  <c r="C19" i="52"/>
  <c r="I18" i="52"/>
  <c r="H18" i="52"/>
  <c r="G18" i="52"/>
  <c r="E18" i="52"/>
  <c r="D18" i="52"/>
  <c r="C18" i="52"/>
  <c r="I17" i="52"/>
  <c r="H17" i="52"/>
  <c r="G17" i="52"/>
  <c r="E17" i="52"/>
  <c r="D17" i="52"/>
  <c r="C17" i="52"/>
  <c r="I16" i="52"/>
  <c r="H16" i="52"/>
  <c r="G16" i="52"/>
  <c r="E16" i="52"/>
  <c r="D16" i="52"/>
  <c r="C16" i="52"/>
  <c r="I15" i="52"/>
  <c r="H15" i="52"/>
  <c r="G15" i="52"/>
  <c r="E15" i="52"/>
  <c r="D15" i="52"/>
  <c r="C15" i="52"/>
  <c r="I63" i="51"/>
  <c r="H63" i="51"/>
  <c r="G63" i="51"/>
  <c r="F63" i="51"/>
  <c r="E63" i="51"/>
  <c r="D63" i="51"/>
  <c r="C63" i="51"/>
  <c r="I32" i="51"/>
  <c r="H32" i="51"/>
  <c r="G32" i="51"/>
  <c r="F32" i="51"/>
  <c r="E32" i="51"/>
  <c r="D32" i="51"/>
  <c r="C32" i="51"/>
  <c r="I31" i="51"/>
  <c r="H31" i="51"/>
  <c r="G31" i="51"/>
  <c r="F31" i="51"/>
  <c r="E31" i="51"/>
  <c r="D31" i="51"/>
  <c r="C31" i="51"/>
  <c r="I30" i="51"/>
  <c r="H30" i="51"/>
  <c r="G30" i="51"/>
  <c r="F30" i="51"/>
  <c r="E30" i="51"/>
  <c r="D30" i="51"/>
  <c r="C30" i="51"/>
  <c r="I29" i="51"/>
  <c r="H29" i="51"/>
  <c r="G29" i="51"/>
  <c r="F29" i="51"/>
  <c r="E29" i="51"/>
  <c r="D29" i="51"/>
  <c r="C29" i="51"/>
  <c r="I28" i="51"/>
  <c r="H28" i="51"/>
  <c r="G28" i="51"/>
  <c r="F28" i="51"/>
  <c r="E28" i="51"/>
  <c r="D28" i="51"/>
  <c r="C28" i="51"/>
  <c r="I24" i="51"/>
  <c r="H24" i="51"/>
  <c r="G24" i="51"/>
  <c r="F24" i="51"/>
  <c r="E24" i="51"/>
  <c r="D24" i="51"/>
  <c r="C24" i="51"/>
  <c r="I23" i="51"/>
  <c r="H23" i="51"/>
  <c r="G23" i="51"/>
  <c r="F23" i="51"/>
  <c r="E23" i="51"/>
  <c r="D23" i="51"/>
  <c r="C23" i="51"/>
  <c r="I22" i="51"/>
  <c r="H22" i="51"/>
  <c r="G22" i="51"/>
  <c r="F22" i="51"/>
  <c r="E22" i="51"/>
  <c r="D22" i="51"/>
  <c r="C22" i="51"/>
  <c r="I21" i="51"/>
  <c r="H21" i="51"/>
  <c r="G21" i="51"/>
  <c r="F21" i="51"/>
  <c r="E21" i="51"/>
  <c r="D21" i="51"/>
  <c r="C21" i="51"/>
  <c r="I20" i="51"/>
  <c r="H20" i="51"/>
  <c r="G20" i="51"/>
  <c r="F20" i="51"/>
  <c r="E20" i="51"/>
  <c r="D20" i="51"/>
  <c r="C20" i="51"/>
  <c r="I19" i="51"/>
  <c r="H19" i="51"/>
  <c r="G19" i="51"/>
  <c r="F19" i="51"/>
  <c r="E19" i="51"/>
  <c r="D19" i="51"/>
  <c r="C19" i="51"/>
  <c r="I18" i="51"/>
  <c r="H18" i="51"/>
  <c r="G18" i="51"/>
  <c r="F18" i="51"/>
  <c r="E18" i="51"/>
  <c r="D18" i="51"/>
  <c r="C18" i="51"/>
  <c r="I17" i="51"/>
  <c r="H17" i="51"/>
  <c r="G17" i="51"/>
  <c r="F17" i="51"/>
  <c r="E17" i="51"/>
  <c r="D17" i="51"/>
  <c r="C17" i="51"/>
  <c r="I16" i="51"/>
  <c r="H16" i="51"/>
  <c r="G16" i="51"/>
  <c r="F16" i="51"/>
  <c r="E16" i="51"/>
  <c r="D16" i="51"/>
  <c r="C16" i="51"/>
  <c r="I15" i="51"/>
  <c r="H15" i="51"/>
  <c r="G15" i="51"/>
  <c r="F15" i="51"/>
  <c r="E15" i="51"/>
  <c r="D15" i="51"/>
  <c r="C15" i="51"/>
  <c r="I63" i="50"/>
  <c r="H63" i="50"/>
  <c r="G63" i="50"/>
  <c r="F63" i="50"/>
  <c r="E63" i="50"/>
  <c r="D63" i="50"/>
  <c r="C63" i="50"/>
  <c r="I32" i="50"/>
  <c r="H32" i="50"/>
  <c r="G32" i="50"/>
  <c r="E32" i="50"/>
  <c r="D32" i="50"/>
  <c r="C32" i="50"/>
  <c r="I31" i="50"/>
  <c r="H31" i="50"/>
  <c r="G31" i="50"/>
  <c r="E31" i="50"/>
  <c r="D31" i="50"/>
  <c r="C31" i="50"/>
  <c r="I30" i="50"/>
  <c r="H30" i="50"/>
  <c r="G30" i="50"/>
  <c r="E30" i="50"/>
  <c r="D30" i="50"/>
  <c r="C30" i="50"/>
  <c r="I29" i="50"/>
  <c r="H29" i="50"/>
  <c r="G29" i="50"/>
  <c r="E29" i="50"/>
  <c r="D29" i="50"/>
  <c r="C29" i="50"/>
  <c r="I28" i="50"/>
  <c r="H28" i="50"/>
  <c r="G28" i="50"/>
  <c r="E28" i="50"/>
  <c r="D28" i="50"/>
  <c r="C28" i="50"/>
  <c r="I24" i="50"/>
  <c r="H24" i="50"/>
  <c r="G24" i="50"/>
  <c r="E24" i="50"/>
  <c r="D24" i="50"/>
  <c r="C24" i="50"/>
  <c r="I23" i="50"/>
  <c r="H23" i="50"/>
  <c r="G23" i="50"/>
  <c r="E23" i="50"/>
  <c r="D23" i="50"/>
  <c r="C23" i="50"/>
  <c r="I22" i="50"/>
  <c r="H22" i="50"/>
  <c r="G22" i="50"/>
  <c r="E22" i="50"/>
  <c r="D22" i="50"/>
  <c r="C22" i="50"/>
  <c r="I21" i="50"/>
  <c r="H21" i="50"/>
  <c r="G21" i="50"/>
  <c r="E21" i="50"/>
  <c r="D21" i="50"/>
  <c r="C21" i="50"/>
  <c r="I20" i="50"/>
  <c r="H20" i="50"/>
  <c r="G20" i="50"/>
  <c r="E20" i="50"/>
  <c r="D20" i="50"/>
  <c r="C20" i="50"/>
  <c r="I19" i="50"/>
  <c r="H19" i="50"/>
  <c r="G19" i="50"/>
  <c r="E19" i="50"/>
  <c r="D19" i="50"/>
  <c r="C19" i="50"/>
  <c r="I18" i="50"/>
  <c r="H18" i="50"/>
  <c r="G18" i="50"/>
  <c r="E18" i="50"/>
  <c r="D18" i="50"/>
  <c r="C18" i="50"/>
  <c r="I17" i="50"/>
  <c r="H17" i="50"/>
  <c r="G17" i="50"/>
  <c r="E17" i="50"/>
  <c r="D17" i="50"/>
  <c r="C17" i="50"/>
  <c r="I16" i="50"/>
  <c r="H16" i="50"/>
  <c r="G16" i="50"/>
  <c r="E16" i="50"/>
  <c r="D16" i="50"/>
  <c r="C16" i="50"/>
  <c r="I15" i="50"/>
  <c r="H15" i="50"/>
  <c r="G15" i="50"/>
  <c r="E15" i="50"/>
  <c r="D15" i="50"/>
  <c r="C15" i="50"/>
  <c r="I63" i="48"/>
  <c r="H63" i="48"/>
  <c r="G63" i="48"/>
  <c r="F63" i="48"/>
  <c r="E63" i="48"/>
  <c r="D63" i="48"/>
  <c r="C63" i="48"/>
  <c r="I32" i="48"/>
  <c r="H32" i="48"/>
  <c r="G32" i="48"/>
  <c r="F32" i="48"/>
  <c r="E32" i="48"/>
  <c r="D32" i="48"/>
  <c r="C32" i="48"/>
  <c r="I31" i="48"/>
  <c r="H31" i="48"/>
  <c r="G31" i="48"/>
  <c r="F31" i="48"/>
  <c r="E31" i="48"/>
  <c r="D31" i="48"/>
  <c r="C31" i="48"/>
  <c r="I30" i="48"/>
  <c r="H30" i="48"/>
  <c r="G30" i="48"/>
  <c r="F30" i="48"/>
  <c r="E30" i="48"/>
  <c r="D30" i="48"/>
  <c r="C30" i="48"/>
  <c r="I29" i="48"/>
  <c r="H29" i="48"/>
  <c r="G29" i="48"/>
  <c r="F29" i="48"/>
  <c r="E29" i="48"/>
  <c r="D29" i="48"/>
  <c r="C29" i="48"/>
  <c r="I28" i="48"/>
  <c r="H28" i="48"/>
  <c r="G28" i="48"/>
  <c r="F28" i="48"/>
  <c r="E28" i="48"/>
  <c r="D28" i="48"/>
  <c r="C28" i="48"/>
  <c r="I24" i="48"/>
  <c r="H24" i="48"/>
  <c r="G24" i="48"/>
  <c r="F24" i="48"/>
  <c r="E24" i="48"/>
  <c r="D24" i="48"/>
  <c r="C24" i="48"/>
  <c r="I23" i="48"/>
  <c r="H23" i="48"/>
  <c r="G23" i="48"/>
  <c r="F23" i="48"/>
  <c r="E23" i="48"/>
  <c r="D23" i="48"/>
  <c r="C23" i="48"/>
  <c r="I22" i="48"/>
  <c r="H22" i="48"/>
  <c r="G22" i="48"/>
  <c r="F22" i="48"/>
  <c r="E22" i="48"/>
  <c r="D22" i="48"/>
  <c r="C22" i="48"/>
  <c r="I21" i="48"/>
  <c r="H21" i="48"/>
  <c r="G21" i="48"/>
  <c r="F21" i="48"/>
  <c r="E21" i="48"/>
  <c r="D21" i="48"/>
  <c r="C21" i="48"/>
  <c r="I20" i="48"/>
  <c r="H20" i="48"/>
  <c r="G20" i="48"/>
  <c r="F20" i="48"/>
  <c r="E20" i="48"/>
  <c r="D20" i="48"/>
  <c r="C20" i="48"/>
  <c r="I19" i="48"/>
  <c r="H19" i="48"/>
  <c r="G19" i="48"/>
  <c r="F19" i="48"/>
  <c r="E19" i="48"/>
  <c r="D19" i="48"/>
  <c r="C19" i="48"/>
  <c r="I18" i="48"/>
  <c r="H18" i="48"/>
  <c r="G18" i="48"/>
  <c r="F18" i="48"/>
  <c r="E18" i="48"/>
  <c r="D18" i="48"/>
  <c r="C18" i="48"/>
  <c r="I17" i="48"/>
  <c r="H17" i="48"/>
  <c r="G17" i="48"/>
  <c r="F17" i="48"/>
  <c r="E17" i="48"/>
  <c r="D17" i="48"/>
  <c r="C17" i="48"/>
  <c r="I16" i="48"/>
  <c r="H16" i="48"/>
  <c r="G16" i="48"/>
  <c r="F16" i="48"/>
  <c r="E16" i="48"/>
  <c r="D16" i="48"/>
  <c r="C16" i="48"/>
  <c r="I15" i="48"/>
  <c r="H15" i="48"/>
  <c r="G15" i="48"/>
  <c r="F15" i="48"/>
  <c r="E15" i="48"/>
  <c r="D15" i="48"/>
  <c r="C15" i="48"/>
  <c r="I63" i="47"/>
  <c r="H63" i="47"/>
  <c r="G63" i="47"/>
  <c r="F63" i="47"/>
  <c r="E63" i="47"/>
  <c r="D63" i="47"/>
  <c r="C63" i="47"/>
  <c r="I32" i="47"/>
  <c r="H32" i="47"/>
  <c r="G32" i="47"/>
  <c r="F32" i="47"/>
  <c r="E32" i="47"/>
  <c r="D32" i="47"/>
  <c r="C32" i="47"/>
  <c r="I31" i="47"/>
  <c r="H31" i="47"/>
  <c r="G31" i="47"/>
  <c r="F31" i="47"/>
  <c r="E31" i="47"/>
  <c r="D31" i="47"/>
  <c r="C31" i="47"/>
  <c r="I30" i="47"/>
  <c r="H30" i="47"/>
  <c r="G30" i="47"/>
  <c r="F30" i="47"/>
  <c r="E30" i="47"/>
  <c r="D30" i="47"/>
  <c r="C30" i="47"/>
  <c r="I29" i="47"/>
  <c r="H29" i="47"/>
  <c r="G29" i="47"/>
  <c r="F29" i="47"/>
  <c r="E29" i="47"/>
  <c r="D29" i="47"/>
  <c r="C29" i="47"/>
  <c r="I28" i="47"/>
  <c r="H28" i="47"/>
  <c r="G28" i="47"/>
  <c r="F28" i="47"/>
  <c r="E28" i="47"/>
  <c r="D28" i="47"/>
  <c r="C28" i="47"/>
  <c r="I24" i="47"/>
  <c r="H24" i="47"/>
  <c r="G24" i="47"/>
  <c r="F24" i="47"/>
  <c r="E24" i="47"/>
  <c r="D24" i="47"/>
  <c r="C24" i="47"/>
  <c r="I23" i="47"/>
  <c r="H23" i="47"/>
  <c r="G23" i="47"/>
  <c r="F23" i="47"/>
  <c r="E23" i="47"/>
  <c r="D23" i="47"/>
  <c r="C23" i="47"/>
  <c r="I22" i="47"/>
  <c r="H22" i="47"/>
  <c r="G22" i="47"/>
  <c r="F22" i="47"/>
  <c r="E22" i="47"/>
  <c r="D22" i="47"/>
  <c r="C22" i="47"/>
  <c r="I21" i="47"/>
  <c r="H21" i="47"/>
  <c r="G21" i="47"/>
  <c r="F21" i="47"/>
  <c r="E21" i="47"/>
  <c r="D21" i="47"/>
  <c r="C21" i="47"/>
  <c r="I20" i="47"/>
  <c r="H20" i="47"/>
  <c r="G20" i="47"/>
  <c r="F20" i="47"/>
  <c r="E20" i="47"/>
  <c r="D20" i="47"/>
  <c r="C20" i="47"/>
  <c r="I19" i="47"/>
  <c r="H19" i="47"/>
  <c r="G19" i="47"/>
  <c r="F19" i="47"/>
  <c r="E19" i="47"/>
  <c r="D19" i="47"/>
  <c r="C19" i="47"/>
  <c r="I18" i="47"/>
  <c r="H18" i="47"/>
  <c r="G18" i="47"/>
  <c r="F18" i="47"/>
  <c r="E18" i="47"/>
  <c r="D18" i="47"/>
  <c r="C18" i="47"/>
  <c r="I17" i="47"/>
  <c r="H17" i="47"/>
  <c r="G17" i="47"/>
  <c r="F17" i="47"/>
  <c r="E17" i="47"/>
  <c r="D17" i="47"/>
  <c r="C17" i="47"/>
  <c r="I16" i="47"/>
  <c r="H16" i="47"/>
  <c r="G16" i="47"/>
  <c r="F16" i="47"/>
  <c r="E16" i="47"/>
  <c r="D16" i="47"/>
  <c r="C16" i="47"/>
  <c r="I15" i="47"/>
  <c r="H15" i="47"/>
  <c r="G15" i="47"/>
  <c r="F15" i="47"/>
  <c r="E15" i="47"/>
  <c r="D15" i="47"/>
  <c r="C15" i="47"/>
  <c r="I63" i="46"/>
  <c r="H63" i="46"/>
  <c r="G63" i="46"/>
  <c r="F63" i="46"/>
  <c r="E63" i="46"/>
  <c r="D63" i="46"/>
  <c r="C63" i="46"/>
  <c r="I32" i="46"/>
  <c r="H32" i="46"/>
  <c r="G32" i="46"/>
  <c r="F32" i="46"/>
  <c r="E32" i="46"/>
  <c r="D32" i="46"/>
  <c r="I31" i="46"/>
  <c r="H31" i="46"/>
  <c r="G31" i="46"/>
  <c r="F31" i="46"/>
  <c r="E31" i="46"/>
  <c r="D31" i="46"/>
  <c r="I30" i="46"/>
  <c r="H30" i="46"/>
  <c r="G30" i="46"/>
  <c r="F30" i="46"/>
  <c r="E30" i="46"/>
  <c r="D30" i="46"/>
  <c r="I29" i="46"/>
  <c r="H29" i="46"/>
  <c r="G29" i="46"/>
  <c r="F29" i="46"/>
  <c r="E29" i="46"/>
  <c r="D29" i="46"/>
  <c r="I28" i="46"/>
  <c r="H28" i="46"/>
  <c r="G28" i="46"/>
  <c r="F28" i="46"/>
  <c r="E28" i="46"/>
  <c r="D28" i="46"/>
  <c r="I24" i="46"/>
  <c r="H24" i="46"/>
  <c r="G24" i="46"/>
  <c r="F24" i="46"/>
  <c r="E24" i="46"/>
  <c r="D24" i="46"/>
  <c r="I23" i="46"/>
  <c r="H23" i="46"/>
  <c r="G23" i="46"/>
  <c r="F23" i="46"/>
  <c r="E23" i="46"/>
  <c r="D23" i="46"/>
  <c r="I22" i="46"/>
  <c r="H22" i="46"/>
  <c r="G22" i="46"/>
  <c r="F22" i="46"/>
  <c r="E22" i="46"/>
  <c r="D22" i="46"/>
  <c r="I21" i="46"/>
  <c r="H21" i="46"/>
  <c r="G21" i="46"/>
  <c r="F21" i="46"/>
  <c r="E21" i="46"/>
  <c r="D21" i="46"/>
  <c r="I20" i="46"/>
  <c r="H20" i="46"/>
  <c r="G20" i="46"/>
  <c r="F20" i="46"/>
  <c r="E20" i="46"/>
  <c r="D20" i="46"/>
  <c r="I19" i="46"/>
  <c r="H19" i="46"/>
  <c r="G19" i="46"/>
  <c r="F19" i="46"/>
  <c r="E19" i="46"/>
  <c r="D19" i="46"/>
  <c r="I18" i="46"/>
  <c r="H18" i="46"/>
  <c r="G18" i="46"/>
  <c r="F18" i="46"/>
  <c r="E18" i="46"/>
  <c r="D18" i="46"/>
  <c r="I17" i="46"/>
  <c r="H17" i="46"/>
  <c r="G17" i="46"/>
  <c r="F17" i="46"/>
  <c r="E17" i="46"/>
  <c r="D17" i="46"/>
  <c r="I16" i="46"/>
  <c r="H16" i="46"/>
  <c r="G16" i="46"/>
  <c r="F16" i="46"/>
  <c r="E16" i="46"/>
  <c r="D16" i="46"/>
  <c r="I15" i="46"/>
  <c r="H15" i="46"/>
  <c r="G15" i="46"/>
  <c r="F15" i="46"/>
  <c r="E15" i="46"/>
  <c r="D15" i="46"/>
  <c r="I63" i="45"/>
  <c r="H63" i="45"/>
  <c r="G63" i="45"/>
  <c r="F63" i="45"/>
  <c r="E63" i="45"/>
  <c r="D63" i="45"/>
  <c r="C63" i="45"/>
  <c r="I32" i="45"/>
  <c r="H32" i="45"/>
  <c r="G32" i="45"/>
  <c r="F32" i="45"/>
  <c r="E32" i="45"/>
  <c r="D32" i="45"/>
  <c r="C32" i="45"/>
  <c r="I31" i="45"/>
  <c r="H31" i="45"/>
  <c r="G31" i="45"/>
  <c r="F31" i="45"/>
  <c r="E31" i="45"/>
  <c r="D31" i="45"/>
  <c r="C31" i="45"/>
  <c r="I30" i="45"/>
  <c r="H30" i="45"/>
  <c r="G30" i="45"/>
  <c r="F30" i="45"/>
  <c r="E30" i="45"/>
  <c r="D30" i="45"/>
  <c r="C30" i="45"/>
  <c r="I29" i="45"/>
  <c r="H29" i="45"/>
  <c r="G29" i="45"/>
  <c r="F29" i="45"/>
  <c r="E29" i="45"/>
  <c r="D29" i="45"/>
  <c r="C29" i="45"/>
  <c r="I28" i="45"/>
  <c r="H28" i="45"/>
  <c r="G28" i="45"/>
  <c r="F28" i="45"/>
  <c r="E28" i="45"/>
  <c r="D28" i="45"/>
  <c r="C28" i="45"/>
  <c r="I24" i="45"/>
  <c r="H24" i="45"/>
  <c r="G24" i="45"/>
  <c r="F24" i="45"/>
  <c r="E24" i="45"/>
  <c r="D24" i="45"/>
  <c r="C24" i="45"/>
  <c r="I23" i="45"/>
  <c r="H23" i="45"/>
  <c r="G23" i="45"/>
  <c r="F23" i="45"/>
  <c r="E23" i="45"/>
  <c r="D23" i="45"/>
  <c r="C23" i="45"/>
  <c r="I22" i="45"/>
  <c r="H22" i="45"/>
  <c r="G22" i="45"/>
  <c r="F22" i="45"/>
  <c r="E22" i="45"/>
  <c r="D22" i="45"/>
  <c r="C22" i="45"/>
  <c r="I21" i="45"/>
  <c r="H21" i="45"/>
  <c r="G21" i="45"/>
  <c r="F21" i="45"/>
  <c r="E21" i="45"/>
  <c r="D21" i="45"/>
  <c r="C21" i="45"/>
  <c r="I20" i="45"/>
  <c r="H20" i="45"/>
  <c r="G20" i="45"/>
  <c r="F20" i="45"/>
  <c r="E20" i="45"/>
  <c r="D20" i="45"/>
  <c r="C20" i="45"/>
  <c r="I19" i="45"/>
  <c r="H19" i="45"/>
  <c r="G19" i="45"/>
  <c r="F19" i="45"/>
  <c r="E19" i="45"/>
  <c r="D19" i="45"/>
  <c r="C19" i="45"/>
  <c r="I18" i="45"/>
  <c r="H18" i="45"/>
  <c r="G18" i="45"/>
  <c r="F18" i="45"/>
  <c r="E18" i="45"/>
  <c r="D18" i="45"/>
  <c r="C18" i="45"/>
  <c r="I17" i="45"/>
  <c r="H17" i="45"/>
  <c r="G17" i="45"/>
  <c r="F17" i="45"/>
  <c r="E17" i="45"/>
  <c r="D17" i="45"/>
  <c r="C17" i="45"/>
  <c r="I16" i="45"/>
  <c r="H16" i="45"/>
  <c r="G16" i="45"/>
  <c r="F16" i="45"/>
  <c r="E16" i="45"/>
  <c r="D16" i="45"/>
  <c r="C16" i="45"/>
  <c r="I15" i="45"/>
  <c r="H15" i="45"/>
  <c r="G15" i="45"/>
  <c r="F15" i="45"/>
  <c r="E15" i="45"/>
  <c r="D15" i="45"/>
  <c r="C15" i="45"/>
  <c r="I63" i="44"/>
  <c r="H63" i="44"/>
  <c r="G63" i="44"/>
  <c r="F63" i="44"/>
  <c r="E63" i="44"/>
  <c r="D63" i="44"/>
  <c r="C63" i="44"/>
  <c r="I32" i="44"/>
  <c r="H32" i="44"/>
  <c r="G32" i="44"/>
  <c r="F32" i="44"/>
  <c r="E32" i="44"/>
  <c r="D32" i="44"/>
  <c r="C32" i="44"/>
  <c r="I31" i="44"/>
  <c r="H31" i="44"/>
  <c r="G31" i="44"/>
  <c r="F31" i="44"/>
  <c r="E31" i="44"/>
  <c r="D31" i="44"/>
  <c r="C31" i="44"/>
  <c r="I30" i="44"/>
  <c r="H30" i="44"/>
  <c r="G30" i="44"/>
  <c r="F30" i="44"/>
  <c r="E30" i="44"/>
  <c r="D30" i="44"/>
  <c r="C30" i="44"/>
  <c r="I29" i="44"/>
  <c r="H29" i="44"/>
  <c r="G29" i="44"/>
  <c r="F29" i="44"/>
  <c r="E29" i="44"/>
  <c r="D29" i="44"/>
  <c r="C29" i="44"/>
  <c r="I28" i="44"/>
  <c r="H28" i="44"/>
  <c r="G28" i="44"/>
  <c r="F28" i="44"/>
  <c r="E28" i="44"/>
  <c r="D28" i="44"/>
  <c r="C28" i="44"/>
  <c r="I24" i="44"/>
  <c r="H24" i="44"/>
  <c r="G24" i="44"/>
  <c r="F24" i="44"/>
  <c r="E24" i="44"/>
  <c r="D24" i="44"/>
  <c r="C24" i="44"/>
  <c r="I23" i="44"/>
  <c r="H23" i="44"/>
  <c r="G23" i="44"/>
  <c r="F23" i="44"/>
  <c r="E23" i="44"/>
  <c r="D23" i="44"/>
  <c r="C23" i="44"/>
  <c r="I22" i="44"/>
  <c r="H22" i="44"/>
  <c r="G22" i="44"/>
  <c r="F22" i="44"/>
  <c r="E22" i="44"/>
  <c r="D22" i="44"/>
  <c r="C22" i="44"/>
  <c r="I21" i="44"/>
  <c r="H21" i="44"/>
  <c r="G21" i="44"/>
  <c r="F21" i="44"/>
  <c r="E21" i="44"/>
  <c r="D21" i="44"/>
  <c r="C21" i="44"/>
  <c r="I20" i="44"/>
  <c r="H20" i="44"/>
  <c r="G20" i="44"/>
  <c r="F20" i="44"/>
  <c r="E20" i="44"/>
  <c r="D20" i="44"/>
  <c r="C20" i="44"/>
  <c r="I19" i="44"/>
  <c r="H19" i="44"/>
  <c r="G19" i="44"/>
  <c r="F19" i="44"/>
  <c r="E19" i="44"/>
  <c r="D19" i="44"/>
  <c r="C19" i="44"/>
  <c r="I18" i="44"/>
  <c r="H18" i="44"/>
  <c r="G18" i="44"/>
  <c r="F18" i="44"/>
  <c r="E18" i="44"/>
  <c r="D18" i="44"/>
  <c r="C18" i="44"/>
  <c r="I17" i="44"/>
  <c r="H17" i="44"/>
  <c r="G17" i="44"/>
  <c r="F17" i="44"/>
  <c r="E17" i="44"/>
  <c r="D17" i="44"/>
  <c r="C17" i="44"/>
  <c r="I16" i="44"/>
  <c r="H16" i="44"/>
  <c r="G16" i="44"/>
  <c r="F16" i="44"/>
  <c r="E16" i="44"/>
  <c r="D16" i="44"/>
  <c r="C16" i="44"/>
  <c r="I15" i="44"/>
  <c r="H15" i="44"/>
  <c r="G15" i="44"/>
  <c r="F15" i="44"/>
  <c r="E15" i="44"/>
  <c r="D15" i="44"/>
  <c r="C15" i="44"/>
  <c r="I63" i="42"/>
  <c r="H63" i="42"/>
  <c r="G63" i="42"/>
  <c r="F63" i="42"/>
  <c r="E63" i="42"/>
  <c r="D63" i="42"/>
  <c r="C63" i="42"/>
  <c r="I32" i="42"/>
  <c r="H32" i="42"/>
  <c r="G32" i="42"/>
  <c r="F32" i="42"/>
  <c r="E32" i="42"/>
  <c r="D32" i="42"/>
  <c r="C32" i="42"/>
  <c r="I31" i="42"/>
  <c r="H31" i="42"/>
  <c r="G31" i="42"/>
  <c r="F31" i="42"/>
  <c r="E31" i="42"/>
  <c r="D31" i="42"/>
  <c r="C31" i="42"/>
  <c r="I30" i="42"/>
  <c r="H30" i="42"/>
  <c r="G30" i="42"/>
  <c r="F30" i="42"/>
  <c r="E30" i="42"/>
  <c r="D30" i="42"/>
  <c r="C30" i="42"/>
  <c r="I29" i="42"/>
  <c r="H29" i="42"/>
  <c r="G29" i="42"/>
  <c r="F29" i="42"/>
  <c r="E29" i="42"/>
  <c r="D29" i="42"/>
  <c r="C29" i="42"/>
  <c r="I28" i="42"/>
  <c r="H28" i="42"/>
  <c r="G28" i="42"/>
  <c r="F28" i="42"/>
  <c r="E28" i="42"/>
  <c r="D28" i="42"/>
  <c r="C28" i="42"/>
  <c r="I24" i="42"/>
  <c r="H24" i="42"/>
  <c r="G24" i="42"/>
  <c r="F24" i="42"/>
  <c r="E24" i="42"/>
  <c r="D24" i="42"/>
  <c r="C24" i="42"/>
  <c r="I23" i="42"/>
  <c r="H23" i="42"/>
  <c r="G23" i="42"/>
  <c r="F23" i="42"/>
  <c r="E23" i="42"/>
  <c r="D23" i="42"/>
  <c r="C23" i="42"/>
  <c r="I22" i="42"/>
  <c r="H22" i="42"/>
  <c r="G22" i="42"/>
  <c r="F22" i="42"/>
  <c r="E22" i="42"/>
  <c r="D22" i="42"/>
  <c r="C22" i="42"/>
  <c r="I21" i="42"/>
  <c r="H21" i="42"/>
  <c r="G21" i="42"/>
  <c r="F21" i="42"/>
  <c r="E21" i="42"/>
  <c r="D21" i="42"/>
  <c r="C21" i="42"/>
  <c r="I20" i="42"/>
  <c r="H20" i="42"/>
  <c r="G20" i="42"/>
  <c r="F20" i="42"/>
  <c r="E20" i="42"/>
  <c r="D20" i="42"/>
  <c r="C20" i="42"/>
  <c r="I19" i="42"/>
  <c r="H19" i="42"/>
  <c r="G19" i="42"/>
  <c r="F19" i="42"/>
  <c r="E19" i="42"/>
  <c r="D19" i="42"/>
  <c r="C19" i="42"/>
  <c r="I18" i="42"/>
  <c r="H18" i="42"/>
  <c r="G18" i="42"/>
  <c r="F18" i="42"/>
  <c r="E18" i="42"/>
  <c r="D18" i="42"/>
  <c r="C18" i="42"/>
  <c r="I17" i="42"/>
  <c r="H17" i="42"/>
  <c r="G17" i="42"/>
  <c r="F17" i="42"/>
  <c r="E17" i="42"/>
  <c r="D17" i="42"/>
  <c r="C17" i="42"/>
  <c r="I16" i="42"/>
  <c r="H16" i="42"/>
  <c r="G16" i="42"/>
  <c r="F16" i="42"/>
  <c r="E16" i="42"/>
  <c r="D16" i="42"/>
  <c r="C16" i="42"/>
  <c r="I15" i="42"/>
  <c r="H15" i="42"/>
  <c r="G15" i="42"/>
  <c r="F15" i="42"/>
  <c r="E15" i="42"/>
  <c r="D15" i="42"/>
  <c r="C15" i="42"/>
  <c r="I63" i="41"/>
  <c r="H63" i="41"/>
  <c r="G63" i="41"/>
  <c r="F63" i="41"/>
  <c r="E63" i="41"/>
  <c r="D63" i="41"/>
  <c r="C63" i="41"/>
  <c r="I32" i="41"/>
  <c r="H32" i="41"/>
  <c r="G32" i="41"/>
  <c r="F32" i="41"/>
  <c r="E32" i="41"/>
  <c r="D32" i="41"/>
  <c r="C32" i="41"/>
  <c r="I31" i="41"/>
  <c r="H31" i="41"/>
  <c r="G31" i="41"/>
  <c r="F31" i="41"/>
  <c r="E31" i="41"/>
  <c r="D31" i="41"/>
  <c r="C31" i="41"/>
  <c r="I30" i="41"/>
  <c r="H30" i="41"/>
  <c r="G30" i="41"/>
  <c r="F30" i="41"/>
  <c r="E30" i="41"/>
  <c r="D30" i="41"/>
  <c r="C30" i="41"/>
  <c r="I29" i="41"/>
  <c r="H29" i="41"/>
  <c r="G29" i="41"/>
  <c r="F29" i="41"/>
  <c r="E29" i="41"/>
  <c r="D29" i="41"/>
  <c r="C29" i="41"/>
  <c r="I28" i="41"/>
  <c r="H28" i="41"/>
  <c r="G28" i="41"/>
  <c r="F28" i="41"/>
  <c r="E28" i="41"/>
  <c r="D28" i="41"/>
  <c r="C28" i="41"/>
  <c r="I24" i="41"/>
  <c r="H24" i="41"/>
  <c r="G24" i="41"/>
  <c r="F24" i="41"/>
  <c r="E24" i="41"/>
  <c r="D24" i="41"/>
  <c r="C24" i="41"/>
  <c r="I23" i="41"/>
  <c r="H23" i="41"/>
  <c r="G23" i="41"/>
  <c r="F23" i="41"/>
  <c r="E23" i="41"/>
  <c r="D23" i="41"/>
  <c r="C23" i="41"/>
  <c r="I22" i="41"/>
  <c r="H22" i="41"/>
  <c r="G22" i="41"/>
  <c r="F22" i="41"/>
  <c r="E22" i="41"/>
  <c r="D22" i="41"/>
  <c r="C22" i="41"/>
  <c r="I21" i="41"/>
  <c r="H21" i="41"/>
  <c r="G21" i="41"/>
  <c r="F21" i="41"/>
  <c r="E21" i="41"/>
  <c r="D21" i="41"/>
  <c r="C21" i="41"/>
  <c r="I20" i="41"/>
  <c r="H20" i="41"/>
  <c r="G20" i="41"/>
  <c r="F20" i="41"/>
  <c r="E20" i="41"/>
  <c r="D20" i="41"/>
  <c r="C20" i="41"/>
  <c r="I19" i="41"/>
  <c r="H19" i="41"/>
  <c r="G19" i="41"/>
  <c r="F19" i="41"/>
  <c r="E19" i="41"/>
  <c r="D19" i="41"/>
  <c r="C19" i="41"/>
  <c r="I18" i="41"/>
  <c r="H18" i="41"/>
  <c r="G18" i="41"/>
  <c r="F18" i="41"/>
  <c r="E18" i="41"/>
  <c r="D18" i="41"/>
  <c r="C18" i="41"/>
  <c r="I17" i="41"/>
  <c r="H17" i="41"/>
  <c r="G17" i="41"/>
  <c r="F17" i="41"/>
  <c r="E17" i="41"/>
  <c r="D17" i="41"/>
  <c r="C17" i="41"/>
  <c r="I16" i="41"/>
  <c r="H16" i="41"/>
  <c r="G16" i="41"/>
  <c r="F16" i="41"/>
  <c r="E16" i="41"/>
  <c r="D16" i="41"/>
  <c r="C16" i="41"/>
  <c r="I15" i="41"/>
  <c r="H15" i="41"/>
  <c r="G15" i="41"/>
  <c r="F15" i="41"/>
  <c r="E15" i="41"/>
  <c r="D15" i="41"/>
  <c r="C15" i="41"/>
  <c r="I63" i="40"/>
  <c r="H63" i="40"/>
  <c r="G63" i="40"/>
  <c r="F63" i="40"/>
  <c r="E63" i="40"/>
  <c r="D63" i="40"/>
  <c r="C63" i="40"/>
  <c r="I32" i="40"/>
  <c r="H32" i="40"/>
  <c r="G32" i="40"/>
  <c r="F32" i="40"/>
  <c r="E32" i="40"/>
  <c r="D32" i="40"/>
  <c r="C32" i="40"/>
  <c r="I31" i="40"/>
  <c r="H31" i="40"/>
  <c r="G31" i="40"/>
  <c r="F31" i="40"/>
  <c r="E31" i="40"/>
  <c r="D31" i="40"/>
  <c r="C31" i="40"/>
  <c r="I30" i="40"/>
  <c r="H30" i="40"/>
  <c r="G30" i="40"/>
  <c r="F30" i="40"/>
  <c r="E30" i="40"/>
  <c r="D30" i="40"/>
  <c r="C30" i="40"/>
  <c r="I29" i="40"/>
  <c r="H29" i="40"/>
  <c r="G29" i="40"/>
  <c r="F29" i="40"/>
  <c r="E29" i="40"/>
  <c r="D29" i="40"/>
  <c r="C29" i="40"/>
  <c r="I28" i="40"/>
  <c r="H28" i="40"/>
  <c r="G28" i="40"/>
  <c r="F28" i="40"/>
  <c r="E28" i="40"/>
  <c r="D28" i="40"/>
  <c r="C28" i="40"/>
  <c r="I24" i="40"/>
  <c r="H24" i="40"/>
  <c r="G24" i="40"/>
  <c r="F24" i="40"/>
  <c r="E24" i="40"/>
  <c r="D24" i="40"/>
  <c r="C24" i="40"/>
  <c r="I23" i="40"/>
  <c r="H23" i="40"/>
  <c r="G23" i="40"/>
  <c r="F23" i="40"/>
  <c r="E23" i="40"/>
  <c r="D23" i="40"/>
  <c r="C23" i="40"/>
  <c r="I22" i="40"/>
  <c r="H22" i="40"/>
  <c r="G22" i="40"/>
  <c r="F22" i="40"/>
  <c r="E22" i="40"/>
  <c r="D22" i="40"/>
  <c r="C22" i="40"/>
  <c r="I21" i="40"/>
  <c r="H21" i="40"/>
  <c r="G21" i="40"/>
  <c r="F21" i="40"/>
  <c r="E21" i="40"/>
  <c r="D21" i="40"/>
  <c r="C21" i="40"/>
  <c r="I20" i="40"/>
  <c r="H20" i="40"/>
  <c r="G20" i="40"/>
  <c r="F20" i="40"/>
  <c r="E20" i="40"/>
  <c r="D20" i="40"/>
  <c r="C20" i="40"/>
  <c r="I19" i="40"/>
  <c r="H19" i="40"/>
  <c r="G19" i="40"/>
  <c r="F19" i="40"/>
  <c r="E19" i="40"/>
  <c r="D19" i="40"/>
  <c r="C19" i="40"/>
  <c r="I18" i="40"/>
  <c r="H18" i="40"/>
  <c r="G18" i="40"/>
  <c r="F18" i="40"/>
  <c r="E18" i="40"/>
  <c r="D18" i="40"/>
  <c r="C18" i="40"/>
  <c r="I17" i="40"/>
  <c r="H17" i="40"/>
  <c r="G17" i="40"/>
  <c r="F17" i="40"/>
  <c r="E17" i="40"/>
  <c r="D17" i="40"/>
  <c r="C17" i="40"/>
  <c r="I16" i="40"/>
  <c r="H16" i="40"/>
  <c r="G16" i="40"/>
  <c r="F16" i="40"/>
  <c r="E16" i="40"/>
  <c r="D16" i="40"/>
  <c r="C16" i="40"/>
  <c r="I15" i="40"/>
  <c r="H15" i="40"/>
  <c r="G15" i="40"/>
  <c r="F15" i="40"/>
  <c r="E15" i="40"/>
  <c r="D15" i="40"/>
  <c r="C15" i="40"/>
  <c r="I63" i="39"/>
  <c r="H63" i="39"/>
  <c r="G63" i="39"/>
  <c r="F63" i="39"/>
  <c r="E63" i="39"/>
  <c r="D63" i="39"/>
  <c r="C63" i="39"/>
  <c r="I32" i="39"/>
  <c r="H32" i="39"/>
  <c r="G32" i="39"/>
  <c r="F32" i="39"/>
  <c r="E32" i="39"/>
  <c r="D32" i="39"/>
  <c r="C32" i="39"/>
  <c r="I31" i="39"/>
  <c r="H31" i="39"/>
  <c r="G31" i="39"/>
  <c r="F31" i="39"/>
  <c r="E31" i="39"/>
  <c r="D31" i="39"/>
  <c r="C31" i="39"/>
  <c r="I30" i="39"/>
  <c r="H30" i="39"/>
  <c r="G30" i="39"/>
  <c r="F30" i="39"/>
  <c r="E30" i="39"/>
  <c r="D30" i="39"/>
  <c r="C30" i="39"/>
  <c r="I29" i="39"/>
  <c r="H29" i="39"/>
  <c r="G29" i="39"/>
  <c r="F29" i="39"/>
  <c r="E29" i="39"/>
  <c r="D29" i="39"/>
  <c r="C29" i="39"/>
  <c r="I28" i="39"/>
  <c r="H28" i="39"/>
  <c r="G28" i="39"/>
  <c r="F28" i="39"/>
  <c r="E28" i="39"/>
  <c r="D28" i="39"/>
  <c r="C28" i="39"/>
  <c r="I24" i="39"/>
  <c r="H24" i="39"/>
  <c r="G24" i="39"/>
  <c r="F24" i="39"/>
  <c r="E24" i="39"/>
  <c r="D24" i="39"/>
  <c r="C24" i="39"/>
  <c r="I23" i="39"/>
  <c r="H23" i="39"/>
  <c r="G23" i="39"/>
  <c r="F23" i="39"/>
  <c r="E23" i="39"/>
  <c r="D23" i="39"/>
  <c r="C23" i="39"/>
  <c r="I22" i="39"/>
  <c r="H22" i="39"/>
  <c r="G22" i="39"/>
  <c r="F22" i="39"/>
  <c r="E22" i="39"/>
  <c r="D22" i="39"/>
  <c r="C22" i="39"/>
  <c r="I21" i="39"/>
  <c r="H21" i="39"/>
  <c r="G21" i="39"/>
  <c r="F21" i="39"/>
  <c r="E21" i="39"/>
  <c r="D21" i="39"/>
  <c r="C21" i="39"/>
  <c r="I20" i="39"/>
  <c r="H20" i="39"/>
  <c r="G20" i="39"/>
  <c r="F20" i="39"/>
  <c r="E20" i="39"/>
  <c r="D20" i="39"/>
  <c r="C20" i="39"/>
  <c r="I19" i="39"/>
  <c r="H19" i="39"/>
  <c r="G19" i="39"/>
  <c r="F19" i="39"/>
  <c r="E19" i="39"/>
  <c r="D19" i="39"/>
  <c r="C19" i="39"/>
  <c r="I18" i="39"/>
  <c r="H18" i="39"/>
  <c r="G18" i="39"/>
  <c r="F18" i="39"/>
  <c r="E18" i="39"/>
  <c r="D18" i="39"/>
  <c r="C18" i="39"/>
  <c r="I17" i="39"/>
  <c r="H17" i="39"/>
  <c r="G17" i="39"/>
  <c r="F17" i="39"/>
  <c r="E17" i="39"/>
  <c r="D17" i="39"/>
  <c r="C17" i="39"/>
  <c r="I16" i="39"/>
  <c r="H16" i="39"/>
  <c r="G16" i="39"/>
  <c r="F16" i="39"/>
  <c r="E16" i="39"/>
  <c r="D16" i="39"/>
  <c r="C16" i="39"/>
  <c r="I15" i="39"/>
  <c r="H15" i="39"/>
  <c r="G15" i="39"/>
  <c r="F15" i="39"/>
  <c r="E15" i="39"/>
  <c r="D15" i="39"/>
  <c r="C15" i="39"/>
  <c r="I63" i="38"/>
  <c r="H63" i="38"/>
  <c r="G63" i="38"/>
  <c r="F63" i="38"/>
  <c r="E63" i="38"/>
  <c r="D63" i="38"/>
  <c r="C63" i="38"/>
  <c r="I32" i="38"/>
  <c r="H32" i="38"/>
  <c r="G32" i="38"/>
  <c r="E32" i="38"/>
  <c r="D32" i="38"/>
  <c r="I31" i="38"/>
  <c r="H31" i="38"/>
  <c r="G31" i="38"/>
  <c r="E31" i="38"/>
  <c r="D31" i="38"/>
  <c r="I30" i="38"/>
  <c r="H30" i="38"/>
  <c r="G30" i="38"/>
  <c r="E30" i="38"/>
  <c r="D30" i="38"/>
  <c r="I29" i="38"/>
  <c r="H29" i="38"/>
  <c r="G29" i="38"/>
  <c r="E29" i="38"/>
  <c r="D29" i="38"/>
  <c r="I28" i="38"/>
  <c r="H28" i="38"/>
  <c r="G28" i="38"/>
  <c r="E28" i="38"/>
  <c r="D28" i="38"/>
  <c r="I24" i="38"/>
  <c r="H24" i="38"/>
  <c r="G24" i="38"/>
  <c r="E24" i="38"/>
  <c r="D24" i="38"/>
  <c r="I23" i="38"/>
  <c r="H23" i="38"/>
  <c r="G23" i="38"/>
  <c r="E23" i="38"/>
  <c r="D23" i="38"/>
  <c r="I22" i="38"/>
  <c r="H22" i="38"/>
  <c r="G22" i="38"/>
  <c r="E22" i="38"/>
  <c r="D22" i="38"/>
  <c r="I21" i="38"/>
  <c r="H21" i="38"/>
  <c r="G21" i="38"/>
  <c r="E21" i="38"/>
  <c r="D21" i="38"/>
  <c r="I20" i="38"/>
  <c r="H20" i="38"/>
  <c r="G20" i="38"/>
  <c r="E20" i="38"/>
  <c r="D20" i="38"/>
  <c r="I19" i="38"/>
  <c r="H19" i="38"/>
  <c r="G19" i="38"/>
  <c r="E19" i="38"/>
  <c r="D19" i="38"/>
  <c r="I18" i="38"/>
  <c r="H18" i="38"/>
  <c r="G18" i="38"/>
  <c r="E18" i="38"/>
  <c r="D18" i="38"/>
  <c r="I17" i="38"/>
  <c r="H17" i="38"/>
  <c r="G17" i="38"/>
  <c r="E17" i="38"/>
  <c r="D17" i="38"/>
  <c r="I16" i="38"/>
  <c r="H16" i="38"/>
  <c r="G16" i="38"/>
  <c r="E16" i="38"/>
  <c r="D16" i="38"/>
  <c r="I15" i="38"/>
  <c r="H15" i="38"/>
  <c r="G15" i="38"/>
  <c r="F25" i="38"/>
  <c r="E15" i="38"/>
  <c r="D15" i="38"/>
  <c r="I63" i="37"/>
  <c r="H63" i="37"/>
  <c r="G63" i="37"/>
  <c r="F63" i="37"/>
  <c r="E63" i="37"/>
  <c r="D63" i="37"/>
  <c r="C63" i="37"/>
  <c r="I32" i="37"/>
  <c r="H32" i="37"/>
  <c r="G32" i="37"/>
  <c r="F32" i="37"/>
  <c r="E32" i="37"/>
  <c r="D32" i="37"/>
  <c r="C32" i="37"/>
  <c r="I31" i="37"/>
  <c r="H31" i="37"/>
  <c r="G31" i="37"/>
  <c r="F31" i="37"/>
  <c r="E31" i="37"/>
  <c r="D31" i="37"/>
  <c r="C31" i="37"/>
  <c r="I30" i="37"/>
  <c r="H30" i="37"/>
  <c r="G30" i="37"/>
  <c r="F30" i="37"/>
  <c r="E30" i="37"/>
  <c r="D30" i="37"/>
  <c r="C30" i="37"/>
  <c r="I29" i="37"/>
  <c r="H29" i="37"/>
  <c r="G29" i="37"/>
  <c r="F29" i="37"/>
  <c r="E29" i="37"/>
  <c r="D29" i="37"/>
  <c r="C29" i="37"/>
  <c r="I28" i="37"/>
  <c r="H28" i="37"/>
  <c r="G28" i="37"/>
  <c r="F28" i="37"/>
  <c r="E28" i="37"/>
  <c r="D28" i="37"/>
  <c r="C28" i="37"/>
  <c r="I24" i="37"/>
  <c r="H24" i="37"/>
  <c r="G24" i="37"/>
  <c r="F24" i="37"/>
  <c r="E24" i="37"/>
  <c r="D24" i="37"/>
  <c r="C24" i="37"/>
  <c r="I23" i="37"/>
  <c r="H23" i="37"/>
  <c r="G23" i="37"/>
  <c r="F23" i="37"/>
  <c r="E23" i="37"/>
  <c r="D23" i="37"/>
  <c r="C23" i="37"/>
  <c r="I22" i="37"/>
  <c r="H22" i="37"/>
  <c r="G22" i="37"/>
  <c r="F22" i="37"/>
  <c r="E22" i="37"/>
  <c r="D22" i="37"/>
  <c r="C22" i="37"/>
  <c r="I21" i="37"/>
  <c r="H21" i="37"/>
  <c r="G21" i="37"/>
  <c r="F21" i="37"/>
  <c r="E21" i="37"/>
  <c r="D21" i="37"/>
  <c r="C21" i="37"/>
  <c r="I20" i="37"/>
  <c r="H20" i="37"/>
  <c r="G20" i="37"/>
  <c r="F20" i="37"/>
  <c r="E20" i="37"/>
  <c r="D20" i="37"/>
  <c r="C20" i="37"/>
  <c r="I19" i="37"/>
  <c r="H19" i="37"/>
  <c r="G19" i="37"/>
  <c r="F19" i="37"/>
  <c r="E19" i="37"/>
  <c r="D19" i="37"/>
  <c r="C19" i="37"/>
  <c r="I18" i="37"/>
  <c r="H18" i="37"/>
  <c r="G18" i="37"/>
  <c r="F18" i="37"/>
  <c r="E18" i="37"/>
  <c r="D18" i="37"/>
  <c r="C18" i="37"/>
  <c r="I17" i="37"/>
  <c r="H17" i="37"/>
  <c r="G17" i="37"/>
  <c r="F17" i="37"/>
  <c r="E17" i="37"/>
  <c r="D17" i="37"/>
  <c r="C17" i="37"/>
  <c r="I16" i="37"/>
  <c r="H16" i="37"/>
  <c r="G16" i="37"/>
  <c r="F16" i="37"/>
  <c r="E16" i="37"/>
  <c r="D16" i="37"/>
  <c r="C16" i="37"/>
  <c r="I15" i="37"/>
  <c r="H15" i="37"/>
  <c r="G15" i="37"/>
  <c r="F15" i="37"/>
  <c r="E15" i="37"/>
  <c r="D15" i="37"/>
  <c r="C15" i="37"/>
  <c r="I63" i="36"/>
  <c r="H63" i="36"/>
  <c r="G63" i="36"/>
  <c r="F63" i="36"/>
  <c r="E63" i="36"/>
  <c r="D63" i="36"/>
  <c r="C63" i="36"/>
  <c r="I32" i="36"/>
  <c r="H32" i="36"/>
  <c r="G32" i="36"/>
  <c r="F32" i="36"/>
  <c r="E32" i="36"/>
  <c r="D32" i="36"/>
  <c r="C32" i="36"/>
  <c r="I31" i="36"/>
  <c r="H31" i="36"/>
  <c r="G31" i="36"/>
  <c r="F31" i="36"/>
  <c r="E31" i="36"/>
  <c r="D31" i="36"/>
  <c r="C31" i="36"/>
  <c r="I30" i="36"/>
  <c r="H30" i="36"/>
  <c r="G30" i="36"/>
  <c r="F30" i="36"/>
  <c r="E30" i="36"/>
  <c r="D30" i="36"/>
  <c r="C30" i="36"/>
  <c r="I29" i="36"/>
  <c r="H29" i="36"/>
  <c r="G29" i="36"/>
  <c r="F29" i="36"/>
  <c r="E29" i="36"/>
  <c r="D29" i="36"/>
  <c r="C29" i="36"/>
  <c r="I28" i="36"/>
  <c r="H28" i="36"/>
  <c r="G28" i="36"/>
  <c r="F28" i="36"/>
  <c r="E28" i="36"/>
  <c r="D28" i="36"/>
  <c r="C28" i="36"/>
  <c r="I24" i="36"/>
  <c r="H24" i="36"/>
  <c r="G24" i="36"/>
  <c r="F24" i="36"/>
  <c r="E24" i="36"/>
  <c r="D24" i="36"/>
  <c r="C24" i="36"/>
  <c r="I23" i="36"/>
  <c r="H23" i="36"/>
  <c r="G23" i="36"/>
  <c r="F23" i="36"/>
  <c r="E23" i="36"/>
  <c r="D23" i="36"/>
  <c r="C23" i="36"/>
  <c r="I22" i="36"/>
  <c r="H22" i="36"/>
  <c r="G22" i="36"/>
  <c r="F22" i="36"/>
  <c r="E22" i="36"/>
  <c r="D22" i="36"/>
  <c r="C22" i="36"/>
  <c r="I21" i="36"/>
  <c r="H21" i="36"/>
  <c r="G21" i="36"/>
  <c r="F21" i="36"/>
  <c r="E21" i="36"/>
  <c r="D21" i="36"/>
  <c r="C21" i="36"/>
  <c r="I20" i="36"/>
  <c r="H20" i="36"/>
  <c r="G20" i="36"/>
  <c r="F20" i="36"/>
  <c r="E20" i="36"/>
  <c r="D20" i="36"/>
  <c r="C20" i="36"/>
  <c r="I19" i="36"/>
  <c r="H19" i="36"/>
  <c r="G19" i="36"/>
  <c r="F19" i="36"/>
  <c r="E19" i="36"/>
  <c r="D19" i="36"/>
  <c r="C19" i="36"/>
  <c r="I18" i="36"/>
  <c r="H18" i="36"/>
  <c r="G18" i="36"/>
  <c r="F18" i="36"/>
  <c r="E18" i="36"/>
  <c r="D18" i="36"/>
  <c r="C18" i="36"/>
  <c r="I17" i="36"/>
  <c r="H17" i="36"/>
  <c r="G17" i="36"/>
  <c r="F17" i="36"/>
  <c r="E17" i="36"/>
  <c r="D17" i="36"/>
  <c r="C17" i="36"/>
  <c r="I16" i="36"/>
  <c r="H16" i="36"/>
  <c r="G16" i="36"/>
  <c r="F16" i="36"/>
  <c r="E16" i="36"/>
  <c r="D16" i="36"/>
  <c r="C16" i="36"/>
  <c r="I15" i="36"/>
  <c r="H15" i="36"/>
  <c r="G15" i="36"/>
  <c r="F15" i="36"/>
  <c r="E15" i="36"/>
  <c r="D15" i="36"/>
  <c r="C15" i="36"/>
  <c r="I63" i="35"/>
  <c r="H63" i="35"/>
  <c r="G63" i="35"/>
  <c r="F63" i="35"/>
  <c r="E63" i="35"/>
  <c r="D63" i="35"/>
  <c r="C63" i="35"/>
  <c r="I32" i="35"/>
  <c r="H32" i="35"/>
  <c r="G32" i="35"/>
  <c r="F32" i="35"/>
  <c r="E32" i="35"/>
  <c r="D32" i="35"/>
  <c r="C32" i="35"/>
  <c r="I31" i="35"/>
  <c r="H31" i="35"/>
  <c r="G31" i="35"/>
  <c r="F31" i="35"/>
  <c r="E31" i="35"/>
  <c r="D31" i="35"/>
  <c r="C31" i="35"/>
  <c r="I30" i="35"/>
  <c r="H30" i="35"/>
  <c r="G30" i="35"/>
  <c r="F30" i="35"/>
  <c r="E30" i="35"/>
  <c r="D30" i="35"/>
  <c r="C30" i="35"/>
  <c r="I29" i="35"/>
  <c r="H29" i="35"/>
  <c r="G29" i="35"/>
  <c r="F29" i="35"/>
  <c r="E29" i="35"/>
  <c r="D29" i="35"/>
  <c r="C29" i="35"/>
  <c r="I28" i="35"/>
  <c r="H28" i="35"/>
  <c r="G28" i="35"/>
  <c r="F28" i="35"/>
  <c r="E28" i="35"/>
  <c r="D28" i="35"/>
  <c r="C28" i="35"/>
  <c r="I24" i="35"/>
  <c r="H24" i="35"/>
  <c r="G24" i="35"/>
  <c r="F24" i="35"/>
  <c r="E24" i="35"/>
  <c r="D24" i="35"/>
  <c r="C24" i="35"/>
  <c r="I23" i="35"/>
  <c r="H23" i="35"/>
  <c r="G23" i="35"/>
  <c r="F23" i="35"/>
  <c r="E23" i="35"/>
  <c r="D23" i="35"/>
  <c r="C23" i="35"/>
  <c r="I22" i="35"/>
  <c r="H22" i="35"/>
  <c r="G22" i="35"/>
  <c r="F22" i="35"/>
  <c r="E22" i="35"/>
  <c r="D22" i="35"/>
  <c r="C22" i="35"/>
  <c r="I21" i="35"/>
  <c r="H21" i="35"/>
  <c r="G21" i="35"/>
  <c r="F21" i="35"/>
  <c r="E21" i="35"/>
  <c r="D21" i="35"/>
  <c r="C21" i="35"/>
  <c r="I20" i="35"/>
  <c r="H20" i="35"/>
  <c r="G20" i="35"/>
  <c r="F20" i="35"/>
  <c r="E20" i="35"/>
  <c r="D20" i="35"/>
  <c r="C20" i="35"/>
  <c r="I19" i="35"/>
  <c r="H19" i="35"/>
  <c r="G19" i="35"/>
  <c r="F19" i="35"/>
  <c r="E19" i="35"/>
  <c r="D19" i="35"/>
  <c r="C19" i="35"/>
  <c r="I18" i="35"/>
  <c r="H18" i="35"/>
  <c r="G18" i="35"/>
  <c r="F18" i="35"/>
  <c r="E18" i="35"/>
  <c r="D18" i="35"/>
  <c r="C18" i="35"/>
  <c r="I17" i="35"/>
  <c r="H17" i="35"/>
  <c r="G17" i="35"/>
  <c r="F17" i="35"/>
  <c r="E17" i="35"/>
  <c r="D17" i="35"/>
  <c r="C17" i="35"/>
  <c r="I16" i="35"/>
  <c r="H16" i="35"/>
  <c r="G16" i="35"/>
  <c r="F16" i="35"/>
  <c r="E16" i="35"/>
  <c r="D16" i="35"/>
  <c r="C16" i="35"/>
  <c r="I15" i="35"/>
  <c r="H15" i="35"/>
  <c r="G15" i="35"/>
  <c r="F15" i="35"/>
  <c r="E15" i="35"/>
  <c r="D15" i="35"/>
  <c r="C15" i="35"/>
  <c r="I63" i="34"/>
  <c r="H63" i="34"/>
  <c r="G63" i="34"/>
  <c r="F63" i="34"/>
  <c r="E63" i="34"/>
  <c r="D63" i="34"/>
  <c r="C63" i="34"/>
  <c r="I32" i="34"/>
  <c r="H32" i="34"/>
  <c r="G32" i="34"/>
  <c r="F32" i="34"/>
  <c r="E32" i="34"/>
  <c r="D32" i="34"/>
  <c r="C32" i="34"/>
  <c r="I31" i="34"/>
  <c r="H31" i="34"/>
  <c r="G31" i="34"/>
  <c r="F31" i="34"/>
  <c r="E31" i="34"/>
  <c r="D31" i="34"/>
  <c r="C31" i="34"/>
  <c r="I30" i="34"/>
  <c r="H30" i="34"/>
  <c r="G30" i="34"/>
  <c r="F30" i="34"/>
  <c r="E30" i="34"/>
  <c r="D30" i="34"/>
  <c r="C30" i="34"/>
  <c r="I29" i="34"/>
  <c r="H29" i="34"/>
  <c r="G29" i="34"/>
  <c r="F29" i="34"/>
  <c r="E29" i="34"/>
  <c r="D29" i="34"/>
  <c r="C29" i="34"/>
  <c r="I28" i="34"/>
  <c r="H28" i="34"/>
  <c r="G28" i="34"/>
  <c r="F28" i="34"/>
  <c r="E28" i="34"/>
  <c r="D28" i="34"/>
  <c r="C28" i="34"/>
  <c r="I24" i="34"/>
  <c r="H24" i="34"/>
  <c r="G24" i="34"/>
  <c r="F24" i="34"/>
  <c r="E24" i="34"/>
  <c r="D24" i="34"/>
  <c r="C24" i="34"/>
  <c r="I23" i="34"/>
  <c r="H23" i="34"/>
  <c r="G23" i="34"/>
  <c r="F23" i="34"/>
  <c r="E23" i="34"/>
  <c r="D23" i="34"/>
  <c r="C23" i="34"/>
  <c r="I22" i="34"/>
  <c r="H22" i="34"/>
  <c r="G22" i="34"/>
  <c r="F22" i="34"/>
  <c r="E22" i="34"/>
  <c r="D22" i="34"/>
  <c r="C22" i="34"/>
  <c r="I21" i="34"/>
  <c r="H21" i="34"/>
  <c r="G21" i="34"/>
  <c r="F21" i="34"/>
  <c r="E21" i="34"/>
  <c r="D21" i="34"/>
  <c r="C21" i="34"/>
  <c r="I20" i="34"/>
  <c r="H20" i="34"/>
  <c r="G20" i="34"/>
  <c r="F20" i="34"/>
  <c r="E20" i="34"/>
  <c r="D20" i="34"/>
  <c r="C20" i="34"/>
  <c r="I19" i="34"/>
  <c r="H19" i="34"/>
  <c r="G19" i="34"/>
  <c r="F19" i="34"/>
  <c r="E19" i="34"/>
  <c r="D19" i="34"/>
  <c r="C19" i="34"/>
  <c r="I18" i="34"/>
  <c r="H18" i="34"/>
  <c r="G18" i="34"/>
  <c r="F18" i="34"/>
  <c r="E18" i="34"/>
  <c r="D18" i="34"/>
  <c r="C18" i="34"/>
  <c r="I17" i="34"/>
  <c r="H17" i="34"/>
  <c r="G17" i="34"/>
  <c r="F17" i="34"/>
  <c r="E17" i="34"/>
  <c r="D17" i="34"/>
  <c r="C17" i="34"/>
  <c r="I16" i="34"/>
  <c r="H16" i="34"/>
  <c r="G16" i="34"/>
  <c r="F16" i="34"/>
  <c r="E16" i="34"/>
  <c r="D16" i="34"/>
  <c r="C16" i="34"/>
  <c r="I15" i="34"/>
  <c r="H15" i="34"/>
  <c r="G15" i="34"/>
  <c r="F15" i="34"/>
  <c r="E15" i="34"/>
  <c r="D15" i="34"/>
  <c r="C15" i="34"/>
  <c r="I63" i="33"/>
  <c r="H63" i="33"/>
  <c r="G63" i="33"/>
  <c r="F63" i="33"/>
  <c r="E63" i="33"/>
  <c r="D63" i="33"/>
  <c r="C63" i="33"/>
  <c r="I32" i="33"/>
  <c r="H32" i="33"/>
  <c r="G32" i="33"/>
  <c r="F32" i="33"/>
  <c r="E32" i="33"/>
  <c r="D32" i="33"/>
  <c r="C32" i="33"/>
  <c r="I31" i="33"/>
  <c r="H31" i="33"/>
  <c r="G31" i="33"/>
  <c r="F31" i="33"/>
  <c r="E31" i="33"/>
  <c r="D31" i="33"/>
  <c r="C31" i="33"/>
  <c r="I30" i="33"/>
  <c r="H30" i="33"/>
  <c r="G30" i="33"/>
  <c r="F30" i="33"/>
  <c r="E30" i="33"/>
  <c r="D30" i="33"/>
  <c r="C30" i="33"/>
  <c r="I29" i="33"/>
  <c r="H29" i="33"/>
  <c r="G29" i="33"/>
  <c r="F29" i="33"/>
  <c r="E29" i="33"/>
  <c r="D29" i="33"/>
  <c r="C29" i="33"/>
  <c r="I28" i="33"/>
  <c r="H28" i="33"/>
  <c r="G28" i="33"/>
  <c r="F28" i="33"/>
  <c r="E28" i="33"/>
  <c r="D28" i="33"/>
  <c r="C28" i="33"/>
  <c r="I24" i="33"/>
  <c r="H24" i="33"/>
  <c r="G24" i="33"/>
  <c r="F24" i="33"/>
  <c r="E24" i="33"/>
  <c r="D24" i="33"/>
  <c r="C24" i="33"/>
  <c r="I23" i="33"/>
  <c r="H23" i="33"/>
  <c r="G23" i="33"/>
  <c r="F23" i="33"/>
  <c r="E23" i="33"/>
  <c r="D23" i="33"/>
  <c r="C23" i="33"/>
  <c r="I22" i="33"/>
  <c r="H22" i="33"/>
  <c r="G22" i="33"/>
  <c r="F22" i="33"/>
  <c r="E22" i="33"/>
  <c r="D22" i="33"/>
  <c r="C22" i="33"/>
  <c r="I21" i="33"/>
  <c r="H21" i="33"/>
  <c r="G21" i="33"/>
  <c r="F21" i="33"/>
  <c r="E21" i="33"/>
  <c r="D21" i="33"/>
  <c r="C21" i="33"/>
  <c r="I20" i="33"/>
  <c r="H20" i="33"/>
  <c r="G20" i="33"/>
  <c r="F20" i="33"/>
  <c r="E20" i="33"/>
  <c r="D20" i="33"/>
  <c r="C20" i="33"/>
  <c r="I19" i="33"/>
  <c r="H19" i="33"/>
  <c r="G19" i="33"/>
  <c r="F19" i="33"/>
  <c r="E19" i="33"/>
  <c r="D19" i="33"/>
  <c r="C19" i="33"/>
  <c r="I18" i="33"/>
  <c r="H18" i="33"/>
  <c r="G18" i="33"/>
  <c r="F18" i="33"/>
  <c r="E18" i="33"/>
  <c r="D18" i="33"/>
  <c r="C18" i="33"/>
  <c r="I17" i="33"/>
  <c r="H17" i="33"/>
  <c r="G17" i="33"/>
  <c r="F17" i="33"/>
  <c r="E17" i="33"/>
  <c r="D17" i="33"/>
  <c r="C17" i="33"/>
  <c r="I16" i="33"/>
  <c r="H16" i="33"/>
  <c r="G16" i="33"/>
  <c r="F16" i="33"/>
  <c r="E16" i="33"/>
  <c r="D16" i="33"/>
  <c r="C16" i="33"/>
  <c r="I15" i="33"/>
  <c r="H15" i="33"/>
  <c r="G15" i="33"/>
  <c r="F15" i="33"/>
  <c r="E15" i="33"/>
  <c r="D15" i="33"/>
  <c r="C15" i="33"/>
  <c r="I63" i="32"/>
  <c r="H63" i="32"/>
  <c r="G63" i="32"/>
  <c r="F63" i="32"/>
  <c r="E63" i="32"/>
  <c r="D63" i="32"/>
  <c r="C63" i="32"/>
  <c r="I32" i="32"/>
  <c r="H32" i="32"/>
  <c r="G32" i="32"/>
  <c r="F32" i="32"/>
  <c r="E32" i="32"/>
  <c r="D32" i="32"/>
  <c r="C32" i="32"/>
  <c r="I31" i="32"/>
  <c r="H31" i="32"/>
  <c r="G31" i="32"/>
  <c r="F31" i="32"/>
  <c r="E31" i="32"/>
  <c r="D31" i="32"/>
  <c r="C31" i="32"/>
  <c r="I30" i="32"/>
  <c r="H30" i="32"/>
  <c r="G30" i="32"/>
  <c r="F30" i="32"/>
  <c r="E30" i="32"/>
  <c r="D30" i="32"/>
  <c r="C30" i="32"/>
  <c r="I29" i="32"/>
  <c r="H29" i="32"/>
  <c r="G29" i="32"/>
  <c r="F29" i="32"/>
  <c r="E29" i="32"/>
  <c r="D29" i="32"/>
  <c r="C29" i="32"/>
  <c r="I28" i="32"/>
  <c r="H28" i="32"/>
  <c r="G28" i="32"/>
  <c r="F28" i="32"/>
  <c r="E28" i="32"/>
  <c r="D28" i="32"/>
  <c r="C28" i="32"/>
  <c r="I24" i="32"/>
  <c r="H24" i="32"/>
  <c r="G24" i="32"/>
  <c r="F24" i="32"/>
  <c r="E24" i="32"/>
  <c r="D24" i="32"/>
  <c r="C24" i="32"/>
  <c r="I23" i="32"/>
  <c r="H23" i="32"/>
  <c r="G23" i="32"/>
  <c r="F23" i="32"/>
  <c r="E23" i="32"/>
  <c r="D23" i="32"/>
  <c r="C23" i="32"/>
  <c r="I22" i="32"/>
  <c r="H22" i="32"/>
  <c r="G22" i="32"/>
  <c r="F22" i="32"/>
  <c r="E22" i="32"/>
  <c r="D22" i="32"/>
  <c r="C22" i="32"/>
  <c r="I21" i="32"/>
  <c r="H21" i="32"/>
  <c r="G21" i="32"/>
  <c r="F21" i="32"/>
  <c r="E21" i="32"/>
  <c r="D21" i="32"/>
  <c r="C21" i="32"/>
  <c r="I20" i="32"/>
  <c r="H20" i="32"/>
  <c r="G20" i="32"/>
  <c r="F20" i="32"/>
  <c r="E20" i="32"/>
  <c r="D20" i="32"/>
  <c r="C20" i="32"/>
  <c r="I19" i="32"/>
  <c r="H19" i="32"/>
  <c r="G19" i="32"/>
  <c r="F19" i="32"/>
  <c r="E19" i="32"/>
  <c r="D19" i="32"/>
  <c r="C19" i="32"/>
  <c r="I18" i="32"/>
  <c r="H18" i="32"/>
  <c r="G18" i="32"/>
  <c r="F18" i="32"/>
  <c r="E18" i="32"/>
  <c r="D18" i="32"/>
  <c r="C18" i="32"/>
  <c r="I17" i="32"/>
  <c r="H17" i="32"/>
  <c r="G17" i="32"/>
  <c r="F17" i="32"/>
  <c r="E17" i="32"/>
  <c r="D17" i="32"/>
  <c r="C17" i="32"/>
  <c r="I16" i="32"/>
  <c r="H16" i="32"/>
  <c r="G16" i="32"/>
  <c r="F16" i="32"/>
  <c r="E16" i="32"/>
  <c r="D16" i="32"/>
  <c r="C16" i="32"/>
  <c r="I15" i="32"/>
  <c r="H15" i="32"/>
  <c r="G15" i="32"/>
  <c r="F15" i="32"/>
  <c r="E15" i="32"/>
  <c r="D15" i="32"/>
  <c r="C15" i="32"/>
  <c r="I63" i="31"/>
  <c r="H63" i="31"/>
  <c r="G63" i="31"/>
  <c r="F63" i="31"/>
  <c r="E63" i="31"/>
  <c r="D63" i="31"/>
  <c r="C63" i="31"/>
  <c r="I32" i="31"/>
  <c r="H32" i="31"/>
  <c r="G32" i="31"/>
  <c r="F32" i="31"/>
  <c r="E32" i="31"/>
  <c r="D32" i="31"/>
  <c r="C32" i="31"/>
  <c r="I31" i="31"/>
  <c r="H31" i="31"/>
  <c r="G31" i="31"/>
  <c r="F31" i="31"/>
  <c r="E31" i="31"/>
  <c r="D31" i="31"/>
  <c r="C31" i="31"/>
  <c r="I30" i="31"/>
  <c r="H30" i="31"/>
  <c r="G30" i="31"/>
  <c r="F30" i="31"/>
  <c r="E30" i="31"/>
  <c r="D30" i="31"/>
  <c r="C30" i="31"/>
  <c r="I29" i="31"/>
  <c r="H29" i="31"/>
  <c r="G29" i="31"/>
  <c r="F29" i="31"/>
  <c r="E29" i="31"/>
  <c r="D29" i="31"/>
  <c r="C29" i="31"/>
  <c r="I28" i="31"/>
  <c r="H28" i="31"/>
  <c r="G28" i="31"/>
  <c r="F28" i="31"/>
  <c r="E28" i="31"/>
  <c r="D28" i="31"/>
  <c r="C28" i="31"/>
  <c r="I24" i="31"/>
  <c r="H24" i="31"/>
  <c r="G24" i="31"/>
  <c r="F24" i="31"/>
  <c r="E24" i="31"/>
  <c r="D24" i="31"/>
  <c r="C24" i="31"/>
  <c r="I23" i="31"/>
  <c r="H23" i="31"/>
  <c r="G23" i="31"/>
  <c r="F23" i="31"/>
  <c r="E23" i="31"/>
  <c r="D23" i="31"/>
  <c r="C23" i="31"/>
  <c r="I22" i="31"/>
  <c r="H22" i="31"/>
  <c r="G22" i="31"/>
  <c r="F22" i="31"/>
  <c r="E22" i="31"/>
  <c r="D22" i="31"/>
  <c r="C22" i="31"/>
  <c r="I21" i="31"/>
  <c r="H21" i="31"/>
  <c r="G21" i="31"/>
  <c r="F21" i="31"/>
  <c r="E21" i="31"/>
  <c r="D21" i="31"/>
  <c r="C21" i="31"/>
  <c r="I20" i="31"/>
  <c r="H20" i="31"/>
  <c r="G20" i="31"/>
  <c r="F20" i="31"/>
  <c r="E20" i="31"/>
  <c r="D20" i="31"/>
  <c r="C20" i="31"/>
  <c r="I19" i="31"/>
  <c r="H19" i="31"/>
  <c r="G19" i="31"/>
  <c r="F19" i="31"/>
  <c r="E19" i="31"/>
  <c r="D19" i="31"/>
  <c r="C19" i="31"/>
  <c r="I18" i="31"/>
  <c r="H18" i="31"/>
  <c r="G18" i="31"/>
  <c r="F18" i="31"/>
  <c r="E18" i="31"/>
  <c r="D18" i="31"/>
  <c r="C18" i="31"/>
  <c r="I17" i="31"/>
  <c r="H17" i="31"/>
  <c r="G17" i="31"/>
  <c r="F17" i="31"/>
  <c r="E17" i="31"/>
  <c r="D17" i="31"/>
  <c r="C17" i="31"/>
  <c r="I16" i="31"/>
  <c r="H16" i="31"/>
  <c r="G16" i="31"/>
  <c r="F16" i="31"/>
  <c r="E16" i="31"/>
  <c r="D16" i="31"/>
  <c r="C16" i="31"/>
  <c r="I15" i="31"/>
  <c r="H15" i="31"/>
  <c r="G15" i="31"/>
  <c r="F15" i="31"/>
  <c r="E15" i="31"/>
  <c r="D15" i="31"/>
  <c r="C15" i="31"/>
  <c r="I63" i="29"/>
  <c r="H63" i="29"/>
  <c r="G63" i="29"/>
  <c r="F63" i="29"/>
  <c r="E63" i="29"/>
  <c r="D63" i="29"/>
  <c r="C63" i="29"/>
  <c r="I32" i="29"/>
  <c r="H32" i="29"/>
  <c r="G32" i="29"/>
  <c r="F32" i="29"/>
  <c r="E32" i="29"/>
  <c r="D32" i="29"/>
  <c r="C32" i="29"/>
  <c r="I31" i="29"/>
  <c r="H31" i="29"/>
  <c r="G31" i="29"/>
  <c r="F31" i="29"/>
  <c r="E31" i="29"/>
  <c r="D31" i="29"/>
  <c r="C31" i="29"/>
  <c r="I30" i="29"/>
  <c r="H30" i="29"/>
  <c r="G30" i="29"/>
  <c r="F30" i="29"/>
  <c r="E30" i="29"/>
  <c r="D30" i="29"/>
  <c r="C30" i="29"/>
  <c r="I29" i="29"/>
  <c r="H29" i="29"/>
  <c r="G29" i="29"/>
  <c r="F29" i="29"/>
  <c r="E29" i="29"/>
  <c r="D29" i="29"/>
  <c r="C29" i="29"/>
  <c r="I28" i="29"/>
  <c r="H28" i="29"/>
  <c r="G28" i="29"/>
  <c r="F28" i="29"/>
  <c r="E28" i="29"/>
  <c r="D28" i="29"/>
  <c r="C28" i="29"/>
  <c r="I24" i="29"/>
  <c r="H24" i="29"/>
  <c r="G24" i="29"/>
  <c r="F24" i="29"/>
  <c r="E24" i="29"/>
  <c r="D24" i="29"/>
  <c r="C24" i="29"/>
  <c r="I23" i="29"/>
  <c r="H23" i="29"/>
  <c r="G23" i="29"/>
  <c r="F23" i="29"/>
  <c r="E23" i="29"/>
  <c r="D23" i="29"/>
  <c r="C23" i="29"/>
  <c r="I22" i="29"/>
  <c r="H22" i="29"/>
  <c r="G22" i="29"/>
  <c r="F22" i="29"/>
  <c r="E22" i="29"/>
  <c r="D22" i="29"/>
  <c r="C22" i="29"/>
  <c r="I21" i="29"/>
  <c r="H21" i="29"/>
  <c r="G21" i="29"/>
  <c r="F21" i="29"/>
  <c r="E21" i="29"/>
  <c r="D21" i="29"/>
  <c r="C21" i="29"/>
  <c r="I20" i="29"/>
  <c r="H20" i="29"/>
  <c r="G20" i="29"/>
  <c r="F20" i="29"/>
  <c r="E20" i="29"/>
  <c r="D20" i="29"/>
  <c r="C20" i="29"/>
  <c r="I19" i="29"/>
  <c r="H19" i="29"/>
  <c r="G19" i="29"/>
  <c r="F19" i="29"/>
  <c r="E19" i="29"/>
  <c r="D19" i="29"/>
  <c r="C19" i="29"/>
  <c r="I18" i="29"/>
  <c r="H18" i="29"/>
  <c r="G18" i="29"/>
  <c r="F18" i="29"/>
  <c r="E18" i="29"/>
  <c r="D18" i="29"/>
  <c r="C18" i="29"/>
  <c r="I17" i="29"/>
  <c r="H17" i="29"/>
  <c r="G17" i="29"/>
  <c r="F17" i="29"/>
  <c r="E17" i="29"/>
  <c r="D17" i="29"/>
  <c r="C17" i="29"/>
  <c r="I16" i="29"/>
  <c r="H16" i="29"/>
  <c r="G16" i="29"/>
  <c r="F16" i="29"/>
  <c r="E16" i="29"/>
  <c r="D16" i="29"/>
  <c r="C16" i="29"/>
  <c r="I15" i="29"/>
  <c r="H15" i="29"/>
  <c r="G15" i="29"/>
  <c r="F15" i="29"/>
  <c r="E15" i="29"/>
  <c r="D15" i="29"/>
  <c r="C15" i="29"/>
  <c r="I63" i="24"/>
  <c r="H63" i="24"/>
  <c r="G63" i="24"/>
  <c r="F63" i="24"/>
  <c r="E63" i="24"/>
  <c r="D63" i="24"/>
  <c r="C63" i="24"/>
  <c r="I32" i="24"/>
  <c r="H32" i="24"/>
  <c r="G32" i="24"/>
  <c r="F32" i="24"/>
  <c r="E32" i="24"/>
  <c r="D32" i="24"/>
  <c r="C32" i="24"/>
  <c r="I31" i="24"/>
  <c r="H31" i="24"/>
  <c r="G31" i="24"/>
  <c r="F31" i="24"/>
  <c r="E31" i="24"/>
  <c r="D31" i="24"/>
  <c r="C31" i="24"/>
  <c r="I30" i="24"/>
  <c r="H30" i="24"/>
  <c r="G30" i="24"/>
  <c r="F30" i="24"/>
  <c r="E30" i="24"/>
  <c r="D30" i="24"/>
  <c r="C30" i="24"/>
  <c r="I29" i="24"/>
  <c r="H29" i="24"/>
  <c r="G29" i="24"/>
  <c r="F29" i="24"/>
  <c r="E29" i="24"/>
  <c r="D29" i="24"/>
  <c r="C29" i="24"/>
  <c r="I28" i="24"/>
  <c r="H28" i="24"/>
  <c r="G28" i="24"/>
  <c r="F28" i="24"/>
  <c r="E28" i="24"/>
  <c r="D28" i="24"/>
  <c r="C28" i="24"/>
  <c r="I24" i="24"/>
  <c r="H24" i="24"/>
  <c r="G24" i="24"/>
  <c r="F24" i="24"/>
  <c r="E24" i="24"/>
  <c r="D24" i="24"/>
  <c r="C24" i="24"/>
  <c r="I23" i="24"/>
  <c r="H23" i="24"/>
  <c r="G23" i="24"/>
  <c r="F23" i="24"/>
  <c r="E23" i="24"/>
  <c r="D23" i="24"/>
  <c r="C23" i="24"/>
  <c r="I22" i="24"/>
  <c r="H22" i="24"/>
  <c r="G22" i="24"/>
  <c r="F22" i="24"/>
  <c r="E22" i="24"/>
  <c r="D22" i="24"/>
  <c r="C22" i="24"/>
  <c r="I21" i="24"/>
  <c r="H21" i="24"/>
  <c r="G21" i="24"/>
  <c r="F21" i="24"/>
  <c r="E21" i="24"/>
  <c r="D21" i="24"/>
  <c r="C21" i="24"/>
  <c r="I20" i="24"/>
  <c r="H20" i="24"/>
  <c r="G20" i="24"/>
  <c r="F20" i="24"/>
  <c r="E20" i="24"/>
  <c r="D20" i="24"/>
  <c r="C20" i="24"/>
  <c r="I19" i="24"/>
  <c r="H19" i="24"/>
  <c r="G19" i="24"/>
  <c r="F19" i="24"/>
  <c r="E19" i="24"/>
  <c r="D19" i="24"/>
  <c r="C19" i="24"/>
  <c r="I18" i="24"/>
  <c r="H18" i="24"/>
  <c r="G18" i="24"/>
  <c r="F18" i="24"/>
  <c r="E18" i="24"/>
  <c r="D18" i="24"/>
  <c r="C18" i="24"/>
  <c r="I17" i="24"/>
  <c r="H17" i="24"/>
  <c r="G17" i="24"/>
  <c r="F17" i="24"/>
  <c r="E17" i="24"/>
  <c r="D17" i="24"/>
  <c r="C17" i="24"/>
  <c r="I16" i="24"/>
  <c r="H16" i="24"/>
  <c r="G16" i="24"/>
  <c r="F16" i="24"/>
  <c r="E16" i="24"/>
  <c r="D16" i="24"/>
  <c r="C16" i="24"/>
  <c r="I15" i="24"/>
  <c r="H15" i="24"/>
  <c r="G15" i="24"/>
  <c r="F15" i="24"/>
  <c r="E15" i="24"/>
  <c r="D15" i="24"/>
  <c r="C15" i="24"/>
  <c r="I63" i="23"/>
  <c r="H63" i="23"/>
  <c r="G63" i="23"/>
  <c r="F63" i="23"/>
  <c r="E63" i="23"/>
  <c r="D63" i="23"/>
  <c r="C63" i="23"/>
  <c r="I32" i="23"/>
  <c r="H32" i="23"/>
  <c r="G32" i="23"/>
  <c r="F32" i="23"/>
  <c r="E32" i="23"/>
  <c r="D32" i="23"/>
  <c r="C32" i="23"/>
  <c r="I31" i="23"/>
  <c r="H31" i="23"/>
  <c r="G31" i="23"/>
  <c r="F31" i="23"/>
  <c r="E31" i="23"/>
  <c r="D31" i="23"/>
  <c r="C31" i="23"/>
  <c r="I30" i="23"/>
  <c r="H30" i="23"/>
  <c r="G30" i="23"/>
  <c r="F30" i="23"/>
  <c r="E30" i="23"/>
  <c r="D30" i="23"/>
  <c r="C30" i="23"/>
  <c r="I29" i="23"/>
  <c r="H29" i="23"/>
  <c r="G29" i="23"/>
  <c r="F29" i="23"/>
  <c r="E29" i="23"/>
  <c r="D29" i="23"/>
  <c r="C29" i="23"/>
  <c r="I28" i="23"/>
  <c r="H28" i="23"/>
  <c r="G28" i="23"/>
  <c r="F28" i="23"/>
  <c r="E28" i="23"/>
  <c r="D28" i="23"/>
  <c r="C28" i="23"/>
  <c r="I24" i="23"/>
  <c r="H24" i="23"/>
  <c r="G24" i="23"/>
  <c r="F24" i="23"/>
  <c r="E24" i="23"/>
  <c r="D24" i="23"/>
  <c r="C24" i="23"/>
  <c r="I23" i="23"/>
  <c r="H23" i="23"/>
  <c r="G23" i="23"/>
  <c r="F23" i="23"/>
  <c r="E23" i="23"/>
  <c r="D23" i="23"/>
  <c r="C23" i="23"/>
  <c r="I22" i="23"/>
  <c r="H22" i="23"/>
  <c r="G22" i="23"/>
  <c r="F22" i="23"/>
  <c r="E22" i="23"/>
  <c r="D22" i="23"/>
  <c r="C22" i="23"/>
  <c r="I21" i="23"/>
  <c r="H21" i="23"/>
  <c r="G21" i="23"/>
  <c r="F21" i="23"/>
  <c r="E21" i="23"/>
  <c r="D21" i="23"/>
  <c r="C21" i="23"/>
  <c r="I20" i="23"/>
  <c r="H20" i="23"/>
  <c r="G20" i="23"/>
  <c r="F20" i="23"/>
  <c r="E20" i="23"/>
  <c r="D20" i="23"/>
  <c r="C20" i="23"/>
  <c r="I19" i="23"/>
  <c r="H19" i="23"/>
  <c r="G19" i="23"/>
  <c r="F19" i="23"/>
  <c r="E19" i="23"/>
  <c r="D19" i="23"/>
  <c r="C19" i="23"/>
  <c r="I18" i="23"/>
  <c r="H18" i="23"/>
  <c r="G18" i="23"/>
  <c r="F18" i="23"/>
  <c r="E18" i="23"/>
  <c r="D18" i="23"/>
  <c r="C18" i="23"/>
  <c r="I17" i="23"/>
  <c r="H17" i="23"/>
  <c r="G17" i="23"/>
  <c r="F17" i="23"/>
  <c r="E17" i="23"/>
  <c r="D17" i="23"/>
  <c r="C17" i="23"/>
  <c r="I16" i="23"/>
  <c r="H16" i="23"/>
  <c r="G16" i="23"/>
  <c r="F16" i="23"/>
  <c r="E16" i="23"/>
  <c r="D16" i="23"/>
  <c r="C16" i="23"/>
  <c r="I15" i="23"/>
  <c r="H15" i="23"/>
  <c r="G15" i="23"/>
  <c r="F15" i="23"/>
  <c r="E15" i="23"/>
  <c r="D15" i="23"/>
  <c r="C15" i="23"/>
  <c r="I63" i="16"/>
  <c r="H63" i="16"/>
  <c r="G63" i="16"/>
  <c r="F63" i="16"/>
  <c r="E63" i="16"/>
  <c r="D63" i="16"/>
  <c r="C63" i="16"/>
  <c r="I32" i="16"/>
  <c r="H32" i="16"/>
  <c r="E32" i="16"/>
  <c r="D32" i="16"/>
  <c r="C32" i="16"/>
  <c r="I31" i="16"/>
  <c r="H31" i="16"/>
  <c r="E31" i="16"/>
  <c r="D31" i="16"/>
  <c r="C31" i="16"/>
  <c r="I30" i="16"/>
  <c r="H30" i="16"/>
  <c r="E30" i="16"/>
  <c r="D30" i="16"/>
  <c r="C30" i="16"/>
  <c r="I29" i="16"/>
  <c r="H29" i="16"/>
  <c r="E29" i="16"/>
  <c r="D29" i="16"/>
  <c r="C29" i="16"/>
  <c r="I28" i="16"/>
  <c r="H28" i="16"/>
  <c r="E28" i="16"/>
  <c r="D28" i="16"/>
  <c r="C28" i="16"/>
  <c r="I24" i="16"/>
  <c r="H24" i="16"/>
  <c r="E24" i="16"/>
  <c r="D24" i="16"/>
  <c r="C24" i="16"/>
  <c r="I23" i="16"/>
  <c r="H23" i="16"/>
  <c r="E23" i="16"/>
  <c r="D23" i="16"/>
  <c r="C23" i="16"/>
  <c r="I22" i="16"/>
  <c r="H22" i="16"/>
  <c r="E22" i="16"/>
  <c r="D22" i="16"/>
  <c r="C22" i="16"/>
  <c r="I21" i="16"/>
  <c r="H21" i="16"/>
  <c r="E21" i="16"/>
  <c r="D21" i="16"/>
  <c r="C21" i="16"/>
  <c r="I20" i="16"/>
  <c r="H20" i="16"/>
  <c r="E20" i="16"/>
  <c r="D20" i="16"/>
  <c r="C20" i="16"/>
  <c r="I19" i="16"/>
  <c r="H19" i="16"/>
  <c r="E19" i="16"/>
  <c r="D19" i="16"/>
  <c r="C19" i="16"/>
  <c r="I18" i="16"/>
  <c r="H18" i="16"/>
  <c r="E18" i="16"/>
  <c r="D18" i="16"/>
  <c r="C18" i="16"/>
  <c r="I17" i="16"/>
  <c r="H17" i="16"/>
  <c r="E17" i="16"/>
  <c r="D17" i="16"/>
  <c r="C17" i="16"/>
  <c r="I16" i="16"/>
  <c r="H16" i="16"/>
  <c r="E16" i="16"/>
  <c r="D16" i="16"/>
  <c r="C16" i="16"/>
  <c r="I15" i="16"/>
  <c r="H15" i="16"/>
  <c r="E15" i="16"/>
  <c r="D15" i="16"/>
  <c r="C15" i="16"/>
  <c r="I63" i="17"/>
  <c r="H63" i="17"/>
  <c r="G63" i="17"/>
  <c r="F63" i="17"/>
  <c r="E63" i="17"/>
  <c r="D63" i="17"/>
  <c r="C63" i="17"/>
  <c r="I32" i="17"/>
  <c r="H32" i="17"/>
  <c r="G32" i="17"/>
  <c r="F32" i="17"/>
  <c r="E32" i="17"/>
  <c r="D32" i="17"/>
  <c r="C32" i="17"/>
  <c r="I31" i="17"/>
  <c r="H31" i="17"/>
  <c r="G31" i="17"/>
  <c r="F31" i="17"/>
  <c r="E31" i="17"/>
  <c r="D31" i="17"/>
  <c r="C31" i="17"/>
  <c r="I30" i="17"/>
  <c r="H30" i="17"/>
  <c r="G30" i="17"/>
  <c r="F30" i="17"/>
  <c r="E30" i="17"/>
  <c r="D30" i="17"/>
  <c r="C30" i="17"/>
  <c r="I29" i="17"/>
  <c r="H29" i="17"/>
  <c r="G29" i="17"/>
  <c r="F29" i="17"/>
  <c r="E29" i="17"/>
  <c r="D29" i="17"/>
  <c r="C29" i="17"/>
  <c r="I28" i="17"/>
  <c r="H28" i="17"/>
  <c r="G28" i="17"/>
  <c r="F28" i="17"/>
  <c r="E28" i="17"/>
  <c r="D28" i="17"/>
  <c r="C28" i="17"/>
  <c r="I24" i="17"/>
  <c r="H24" i="17"/>
  <c r="G24" i="17"/>
  <c r="F24" i="17"/>
  <c r="E24" i="17"/>
  <c r="D24" i="17"/>
  <c r="C24" i="17"/>
  <c r="I23" i="17"/>
  <c r="H23" i="17"/>
  <c r="G23" i="17"/>
  <c r="F23" i="17"/>
  <c r="E23" i="17"/>
  <c r="D23" i="17"/>
  <c r="C23" i="17"/>
  <c r="I22" i="17"/>
  <c r="H22" i="17"/>
  <c r="G22" i="17"/>
  <c r="F22" i="17"/>
  <c r="E22" i="17"/>
  <c r="D22" i="17"/>
  <c r="C22" i="17"/>
  <c r="I21" i="17"/>
  <c r="H21" i="17"/>
  <c r="G21" i="17"/>
  <c r="F21" i="17"/>
  <c r="E21" i="17"/>
  <c r="D21" i="17"/>
  <c r="C21" i="17"/>
  <c r="I20" i="17"/>
  <c r="H20" i="17"/>
  <c r="G20" i="17"/>
  <c r="F20" i="17"/>
  <c r="E20" i="17"/>
  <c r="D20" i="17"/>
  <c r="C20" i="17"/>
  <c r="I19" i="17"/>
  <c r="H19" i="17"/>
  <c r="G19" i="17"/>
  <c r="F19" i="17"/>
  <c r="E19" i="17"/>
  <c r="D19" i="17"/>
  <c r="C19" i="17"/>
  <c r="I18" i="17"/>
  <c r="H18" i="17"/>
  <c r="G18" i="17"/>
  <c r="F18" i="17"/>
  <c r="E18" i="17"/>
  <c r="D18" i="17"/>
  <c r="C18" i="17"/>
  <c r="I17" i="17"/>
  <c r="H17" i="17"/>
  <c r="G17" i="17"/>
  <c r="F17" i="17"/>
  <c r="E17" i="17"/>
  <c r="D17" i="17"/>
  <c r="C17" i="17"/>
  <c r="I16" i="17"/>
  <c r="H16" i="17"/>
  <c r="G16" i="17"/>
  <c r="F16" i="17"/>
  <c r="E16" i="17"/>
  <c r="D16" i="17"/>
  <c r="C16" i="17"/>
  <c r="I15" i="17"/>
  <c r="H15" i="17"/>
  <c r="G15" i="17"/>
  <c r="F15" i="17"/>
  <c r="E15" i="17"/>
  <c r="D15" i="17"/>
  <c r="C15" i="17"/>
  <c r="I63" i="9"/>
  <c r="H63" i="9"/>
  <c r="G63" i="9"/>
  <c r="F63" i="9"/>
  <c r="E63" i="9"/>
  <c r="D63" i="9"/>
  <c r="C63" i="9"/>
  <c r="I32" i="9"/>
  <c r="H32" i="9"/>
  <c r="G32" i="9"/>
  <c r="F32" i="9"/>
  <c r="E32" i="9"/>
  <c r="D32" i="9"/>
  <c r="C32" i="9"/>
  <c r="I31" i="9"/>
  <c r="H31" i="9"/>
  <c r="G31" i="9"/>
  <c r="F31" i="9"/>
  <c r="E31" i="9"/>
  <c r="D31" i="9"/>
  <c r="C31" i="9"/>
  <c r="I30" i="9"/>
  <c r="H30" i="9"/>
  <c r="G30" i="9"/>
  <c r="F30" i="9"/>
  <c r="E30" i="9"/>
  <c r="D30" i="9"/>
  <c r="C30" i="9"/>
  <c r="I29" i="9"/>
  <c r="H29" i="9"/>
  <c r="G29" i="9"/>
  <c r="F29" i="9"/>
  <c r="E29" i="9"/>
  <c r="D29" i="9"/>
  <c r="C29" i="9"/>
  <c r="I28" i="9"/>
  <c r="H28" i="9"/>
  <c r="G28" i="9"/>
  <c r="F28" i="9"/>
  <c r="E28" i="9"/>
  <c r="D28" i="9"/>
  <c r="C28" i="9"/>
  <c r="I24" i="9"/>
  <c r="H24" i="9"/>
  <c r="G24" i="9"/>
  <c r="F24" i="9"/>
  <c r="E24" i="9"/>
  <c r="D24" i="9"/>
  <c r="C24" i="9"/>
  <c r="I23" i="9"/>
  <c r="H23" i="9"/>
  <c r="G23" i="9"/>
  <c r="F23" i="9"/>
  <c r="E23" i="9"/>
  <c r="D23" i="9"/>
  <c r="C23" i="9"/>
  <c r="I22" i="9"/>
  <c r="H22" i="9"/>
  <c r="G22" i="9"/>
  <c r="F22" i="9"/>
  <c r="E22" i="9"/>
  <c r="D22" i="9"/>
  <c r="C22" i="9"/>
  <c r="I21" i="9"/>
  <c r="H21" i="9"/>
  <c r="G21" i="9"/>
  <c r="F21" i="9"/>
  <c r="E21" i="9"/>
  <c r="D21" i="9"/>
  <c r="C21" i="9"/>
  <c r="I20" i="9"/>
  <c r="H20" i="9"/>
  <c r="G20" i="9"/>
  <c r="F20" i="9"/>
  <c r="E20" i="9"/>
  <c r="D20" i="9"/>
  <c r="C20" i="9"/>
  <c r="I19" i="9"/>
  <c r="H19" i="9"/>
  <c r="G19" i="9"/>
  <c r="F19" i="9"/>
  <c r="E19" i="9"/>
  <c r="D19" i="9"/>
  <c r="C19" i="9"/>
  <c r="I18" i="9"/>
  <c r="H18" i="9"/>
  <c r="G18" i="9"/>
  <c r="F18" i="9"/>
  <c r="E18" i="9"/>
  <c r="D18" i="9"/>
  <c r="C18" i="9"/>
  <c r="I17" i="9"/>
  <c r="H17" i="9"/>
  <c r="G17" i="9"/>
  <c r="F17" i="9"/>
  <c r="E17" i="9"/>
  <c r="D17" i="9"/>
  <c r="C17" i="9"/>
  <c r="I16" i="9"/>
  <c r="H16" i="9"/>
  <c r="G16" i="9"/>
  <c r="F16" i="9"/>
  <c r="E16" i="9"/>
  <c r="D16" i="9"/>
  <c r="C16" i="9"/>
  <c r="I15" i="9"/>
  <c r="H15" i="9"/>
  <c r="G15" i="9"/>
  <c r="F15" i="9"/>
  <c r="E15" i="9"/>
  <c r="D15" i="9"/>
  <c r="C15" i="9"/>
  <c r="I63" i="8"/>
  <c r="H63" i="8"/>
  <c r="G63" i="8"/>
  <c r="F63" i="8"/>
  <c r="E63" i="8"/>
  <c r="D63" i="8"/>
  <c r="C63" i="8"/>
  <c r="I32" i="8"/>
  <c r="H32" i="8"/>
  <c r="G32" i="8"/>
  <c r="F32" i="8"/>
  <c r="E32" i="8"/>
  <c r="D32" i="8"/>
  <c r="C32" i="8"/>
  <c r="I31" i="8"/>
  <c r="H31" i="8"/>
  <c r="G31" i="8"/>
  <c r="F31" i="8"/>
  <c r="E31" i="8"/>
  <c r="D31" i="8"/>
  <c r="C31" i="8"/>
  <c r="I30" i="8"/>
  <c r="H30" i="8"/>
  <c r="G30" i="8"/>
  <c r="F30" i="8"/>
  <c r="E30" i="8"/>
  <c r="D30" i="8"/>
  <c r="C30" i="8"/>
  <c r="I29" i="8"/>
  <c r="H29" i="8"/>
  <c r="G29" i="8"/>
  <c r="F29" i="8"/>
  <c r="E29" i="8"/>
  <c r="D29" i="8"/>
  <c r="C29" i="8"/>
  <c r="I28" i="8"/>
  <c r="H28" i="8"/>
  <c r="G28" i="8"/>
  <c r="F28" i="8"/>
  <c r="E28" i="8"/>
  <c r="D28" i="8"/>
  <c r="C28" i="8"/>
  <c r="I24" i="8"/>
  <c r="H24" i="8"/>
  <c r="G24" i="8"/>
  <c r="F24" i="8"/>
  <c r="E24" i="8"/>
  <c r="D24" i="8"/>
  <c r="C24" i="8"/>
  <c r="I23" i="8"/>
  <c r="H23" i="8"/>
  <c r="G23" i="8"/>
  <c r="F23" i="8"/>
  <c r="E23" i="8"/>
  <c r="D23" i="8"/>
  <c r="C23" i="8"/>
  <c r="I22" i="8"/>
  <c r="H22" i="8"/>
  <c r="G22" i="8"/>
  <c r="F22" i="8"/>
  <c r="E22" i="8"/>
  <c r="D22" i="8"/>
  <c r="C22" i="8"/>
  <c r="I21" i="8"/>
  <c r="H21" i="8"/>
  <c r="G21" i="8"/>
  <c r="F21" i="8"/>
  <c r="E21" i="8"/>
  <c r="D21" i="8"/>
  <c r="C21" i="8"/>
  <c r="I20" i="8"/>
  <c r="H20" i="8"/>
  <c r="G20" i="8"/>
  <c r="F20" i="8"/>
  <c r="E20" i="8"/>
  <c r="D20" i="8"/>
  <c r="C20" i="8"/>
  <c r="I19" i="8"/>
  <c r="H19" i="8"/>
  <c r="G19" i="8"/>
  <c r="F19" i="8"/>
  <c r="E19" i="8"/>
  <c r="D19" i="8"/>
  <c r="C19" i="8"/>
  <c r="I18" i="8"/>
  <c r="H18" i="8"/>
  <c r="G18" i="8"/>
  <c r="F18" i="8"/>
  <c r="E18" i="8"/>
  <c r="D18" i="8"/>
  <c r="C18" i="8"/>
  <c r="I17" i="8"/>
  <c r="H17" i="8"/>
  <c r="G17" i="8"/>
  <c r="F17" i="8"/>
  <c r="E17" i="8"/>
  <c r="D17" i="8"/>
  <c r="C17" i="8"/>
  <c r="I16" i="8"/>
  <c r="H16" i="8"/>
  <c r="G16" i="8"/>
  <c r="F16" i="8"/>
  <c r="E16" i="8"/>
  <c r="D16" i="8"/>
  <c r="C16" i="8"/>
  <c r="I15" i="8"/>
  <c r="H15" i="8"/>
  <c r="G15" i="8"/>
  <c r="F15" i="8"/>
  <c r="E15" i="8"/>
  <c r="D15" i="8"/>
  <c r="C15" i="8"/>
  <c r="I25" i="65" l="1"/>
  <c r="I33" i="65"/>
  <c r="I59" i="66"/>
  <c r="I46" i="65"/>
  <c r="I59" i="65"/>
  <c r="I25" i="66"/>
  <c r="I54" i="66"/>
  <c r="I54" i="65"/>
  <c r="I46" i="66"/>
  <c r="I33" i="66"/>
  <c r="H59" i="59"/>
  <c r="D59" i="9"/>
  <c r="H59" i="9"/>
  <c r="D59" i="31"/>
  <c r="H59" i="31"/>
  <c r="G59" i="34"/>
  <c r="D59" i="35"/>
  <c r="H59" i="35"/>
  <c r="D59" i="48"/>
  <c r="H59" i="48"/>
  <c r="F59" i="8"/>
  <c r="C59" i="16"/>
  <c r="G59" i="16"/>
  <c r="H59" i="42"/>
  <c r="D59" i="46"/>
  <c r="H59" i="46"/>
  <c r="D59" i="50"/>
  <c r="H59" i="50"/>
  <c r="C59" i="57"/>
  <c r="G59" i="57"/>
  <c r="D59" i="39"/>
  <c r="H59" i="39"/>
  <c r="C59" i="50"/>
  <c r="G59" i="50"/>
  <c r="C59" i="54"/>
  <c r="G59" i="54"/>
  <c r="D59" i="59"/>
  <c r="C46" i="60"/>
  <c r="G46" i="60"/>
  <c r="F25" i="62"/>
  <c r="D33" i="62"/>
  <c r="H33" i="62"/>
  <c r="E46" i="62"/>
  <c r="I46" i="62"/>
  <c r="D59" i="62"/>
  <c r="H59" i="62"/>
  <c r="F25" i="42"/>
  <c r="F25" i="46"/>
  <c r="D33" i="46"/>
  <c r="H33" i="46"/>
  <c r="E46" i="46"/>
  <c r="I46" i="46"/>
  <c r="C54" i="46"/>
  <c r="D33" i="50"/>
  <c r="H33" i="50"/>
  <c r="E46" i="50"/>
  <c r="I46" i="50"/>
  <c r="E46" i="54"/>
  <c r="I46" i="54"/>
  <c r="F33" i="56"/>
  <c r="C46" i="56"/>
  <c r="G46" i="56"/>
  <c r="I54" i="56"/>
  <c r="D59" i="64"/>
  <c r="H59" i="64"/>
  <c r="D59" i="34"/>
  <c r="H59" i="34"/>
  <c r="G59" i="37"/>
  <c r="D59" i="38"/>
  <c r="H59" i="38"/>
  <c r="D33" i="42"/>
  <c r="H33" i="42"/>
  <c r="E46" i="42"/>
  <c r="I46" i="42"/>
  <c r="D59" i="42"/>
  <c r="E54" i="60"/>
  <c r="I54" i="60"/>
  <c r="F59" i="60"/>
  <c r="C59" i="34"/>
  <c r="F59" i="37"/>
  <c r="G59" i="38"/>
  <c r="F59" i="41"/>
  <c r="F59" i="45"/>
  <c r="F25" i="8"/>
  <c r="D33" i="8"/>
  <c r="H33" i="8"/>
  <c r="E46" i="8"/>
  <c r="I46" i="8"/>
  <c r="D59" i="8"/>
  <c r="H59" i="8"/>
  <c r="C25" i="9"/>
  <c r="G25" i="9"/>
  <c r="I33" i="9"/>
  <c r="F59" i="17"/>
  <c r="F25" i="16"/>
  <c r="D33" i="16"/>
  <c r="H33" i="16"/>
  <c r="E46" i="16"/>
  <c r="I46" i="16"/>
  <c r="C54" i="16"/>
  <c r="G54" i="16"/>
  <c r="D59" i="16"/>
  <c r="H59" i="16"/>
  <c r="I59" i="23"/>
  <c r="F33" i="24"/>
  <c r="C33" i="24"/>
  <c r="G33" i="24"/>
  <c r="C46" i="24"/>
  <c r="G46" i="24"/>
  <c r="E54" i="24"/>
  <c r="I54" i="24"/>
  <c r="F59" i="24"/>
  <c r="F54" i="29"/>
  <c r="C59" i="29"/>
  <c r="G59" i="29"/>
  <c r="D59" i="44"/>
  <c r="H59" i="44"/>
  <c r="C59" i="47"/>
  <c r="F59" i="57"/>
  <c r="F33" i="61"/>
  <c r="F59" i="61"/>
  <c r="D59" i="63"/>
  <c r="C25" i="31"/>
  <c r="G25" i="31"/>
  <c r="E33" i="31"/>
  <c r="I33" i="31"/>
  <c r="F33" i="32"/>
  <c r="C46" i="32"/>
  <c r="G46" i="32"/>
  <c r="E54" i="32"/>
  <c r="I54" i="32"/>
  <c r="F59" i="32"/>
  <c r="F54" i="33"/>
  <c r="C59" i="33"/>
  <c r="G59" i="33"/>
  <c r="F25" i="34"/>
  <c r="D33" i="34"/>
  <c r="H33" i="34"/>
  <c r="E46" i="34"/>
  <c r="I46" i="34"/>
  <c r="C54" i="34"/>
  <c r="G54" i="34"/>
  <c r="C25" i="35"/>
  <c r="G25" i="35"/>
  <c r="I33" i="35"/>
  <c r="F33" i="36"/>
  <c r="C46" i="36"/>
  <c r="G46" i="36"/>
  <c r="E54" i="36"/>
  <c r="I54" i="36"/>
  <c r="F59" i="36"/>
  <c r="D46" i="37"/>
  <c r="H46" i="37"/>
  <c r="F54" i="37"/>
  <c r="C59" i="37"/>
  <c r="D33" i="38"/>
  <c r="H33" i="38"/>
  <c r="E46" i="38"/>
  <c r="I46" i="38"/>
  <c r="G54" i="38"/>
  <c r="C25" i="39"/>
  <c r="G25" i="39"/>
  <c r="I33" i="39"/>
  <c r="D25" i="40"/>
  <c r="H25" i="40"/>
  <c r="F33" i="40"/>
  <c r="C46" i="40"/>
  <c r="G46" i="40"/>
  <c r="E54" i="40"/>
  <c r="I54" i="40"/>
  <c r="F59" i="40"/>
  <c r="C54" i="42"/>
  <c r="G54" i="42"/>
  <c r="C25" i="47"/>
  <c r="G25" i="47"/>
  <c r="D54" i="47"/>
  <c r="H54" i="47"/>
  <c r="F33" i="52"/>
  <c r="I54" i="52"/>
  <c r="F59" i="52"/>
  <c r="C59" i="53"/>
  <c r="G59" i="53"/>
  <c r="F25" i="54"/>
  <c r="D33" i="54"/>
  <c r="H33" i="54"/>
  <c r="E33" i="54"/>
  <c r="I33" i="54"/>
  <c r="E54" i="56"/>
  <c r="H25" i="60"/>
  <c r="C46" i="64"/>
  <c r="G46" i="64"/>
  <c r="G25" i="8"/>
  <c r="E33" i="8"/>
  <c r="I33" i="8"/>
  <c r="F46" i="8"/>
  <c r="D54" i="8"/>
  <c r="H54" i="8"/>
  <c r="E59" i="8"/>
  <c r="I59" i="8"/>
  <c r="E25" i="17"/>
  <c r="I25" i="17"/>
  <c r="D46" i="17"/>
  <c r="H46" i="17"/>
  <c r="F54" i="17"/>
  <c r="C59" i="17"/>
  <c r="G59" i="17"/>
  <c r="H25" i="23"/>
  <c r="F33" i="23"/>
  <c r="C46" i="23"/>
  <c r="G46" i="23"/>
  <c r="E54" i="23"/>
  <c r="I54" i="23"/>
  <c r="F59" i="23"/>
  <c r="C59" i="24"/>
  <c r="D59" i="41"/>
  <c r="F25" i="17"/>
  <c r="D33" i="17"/>
  <c r="H33" i="17"/>
  <c r="E46" i="17"/>
  <c r="D54" i="17"/>
  <c r="H54" i="17"/>
  <c r="D59" i="17"/>
  <c r="H59" i="17"/>
  <c r="F54" i="23"/>
  <c r="C59" i="23"/>
  <c r="G59" i="23"/>
  <c r="D25" i="8"/>
  <c r="H25" i="8"/>
  <c r="F25" i="9"/>
  <c r="D33" i="9"/>
  <c r="H33" i="9"/>
  <c r="E46" i="9"/>
  <c r="I46" i="9"/>
  <c r="C54" i="9"/>
  <c r="G54" i="9"/>
  <c r="E25" i="16"/>
  <c r="I25" i="16"/>
  <c r="C33" i="16"/>
  <c r="G33" i="16"/>
  <c r="D46" i="16"/>
  <c r="H46" i="16"/>
  <c r="F54" i="16"/>
  <c r="C25" i="24"/>
  <c r="G25" i="24"/>
  <c r="E33" i="24"/>
  <c r="I33" i="24"/>
  <c r="F46" i="24"/>
  <c r="D54" i="24"/>
  <c r="D25" i="29"/>
  <c r="H25" i="29"/>
  <c r="F33" i="29"/>
  <c r="C46" i="29"/>
  <c r="G46" i="29"/>
  <c r="I54" i="29"/>
  <c r="F59" i="29"/>
  <c r="F25" i="31"/>
  <c r="D33" i="31"/>
  <c r="H33" i="31"/>
  <c r="E46" i="31"/>
  <c r="I46" i="31"/>
  <c r="C54" i="31"/>
  <c r="G54" i="31"/>
  <c r="G25" i="32"/>
  <c r="F33" i="33"/>
  <c r="F59" i="33"/>
  <c r="C54" i="35"/>
  <c r="G54" i="35"/>
  <c r="H25" i="37"/>
  <c r="F33" i="37"/>
  <c r="I46" i="39"/>
  <c r="C54" i="39"/>
  <c r="G54" i="39"/>
  <c r="F33" i="41"/>
  <c r="C46" i="41"/>
  <c r="G46" i="41"/>
  <c r="E54" i="41"/>
  <c r="I54" i="41"/>
  <c r="H59" i="41"/>
  <c r="C25" i="42"/>
  <c r="G25" i="42"/>
  <c r="E33" i="42"/>
  <c r="I33" i="42"/>
  <c r="H59" i="45"/>
  <c r="D54" i="46"/>
  <c r="H54" i="46"/>
  <c r="E54" i="47"/>
  <c r="I54" i="47"/>
  <c r="F59" i="47"/>
  <c r="F54" i="48"/>
  <c r="C59" i="48"/>
  <c r="G59" i="48"/>
  <c r="F33" i="51"/>
  <c r="C46" i="51"/>
  <c r="G46" i="51"/>
  <c r="E54" i="51"/>
  <c r="I54" i="51"/>
  <c r="F59" i="51"/>
  <c r="F25" i="53"/>
  <c r="D33" i="53"/>
  <c r="H33" i="53"/>
  <c r="E46" i="53"/>
  <c r="I46" i="53"/>
  <c r="C54" i="53"/>
  <c r="G54" i="53"/>
  <c r="D59" i="53"/>
  <c r="H59" i="53"/>
  <c r="E54" i="55"/>
  <c r="I54" i="55"/>
  <c r="F59" i="55"/>
  <c r="H25" i="59"/>
  <c r="G46" i="59"/>
  <c r="I54" i="59"/>
  <c r="D59" i="61"/>
  <c r="H59" i="61"/>
  <c r="G25" i="62"/>
  <c r="I33" i="62"/>
  <c r="H54" i="62"/>
  <c r="F33" i="63"/>
  <c r="F59" i="63"/>
  <c r="F25" i="44"/>
  <c r="D33" i="44"/>
  <c r="H33" i="44"/>
  <c r="E46" i="44"/>
  <c r="I46" i="44"/>
  <c r="C54" i="44"/>
  <c r="G54" i="44"/>
  <c r="C25" i="45"/>
  <c r="G25" i="45"/>
  <c r="I33" i="45"/>
  <c r="F46" i="45"/>
  <c r="C54" i="48"/>
  <c r="G54" i="48"/>
  <c r="F54" i="51"/>
  <c r="C59" i="51"/>
  <c r="G59" i="51"/>
  <c r="F59" i="54"/>
  <c r="F54" i="55"/>
  <c r="C59" i="55"/>
  <c r="G59" i="55"/>
  <c r="C46" i="58"/>
  <c r="G46" i="58"/>
  <c r="E54" i="58"/>
  <c r="I54" i="58"/>
  <c r="F59" i="58"/>
  <c r="C25" i="61"/>
  <c r="G25" i="61"/>
  <c r="C54" i="64"/>
  <c r="G54" i="64"/>
  <c r="C25" i="44"/>
  <c r="G25" i="44"/>
  <c r="I33" i="44"/>
  <c r="F33" i="45"/>
  <c r="C46" i="45"/>
  <c r="G46" i="45"/>
  <c r="E54" i="45"/>
  <c r="I54" i="45"/>
  <c r="E25" i="50"/>
  <c r="I25" i="50"/>
  <c r="C25" i="52"/>
  <c r="H54" i="52"/>
  <c r="E25" i="54"/>
  <c r="I25" i="54"/>
  <c r="D46" i="54"/>
  <c r="H46" i="54"/>
  <c r="F54" i="54"/>
  <c r="C25" i="56"/>
  <c r="G25" i="56"/>
  <c r="F33" i="57"/>
  <c r="C46" i="57"/>
  <c r="G46" i="57"/>
  <c r="E54" i="57"/>
  <c r="I54" i="57"/>
  <c r="C25" i="60"/>
  <c r="G25" i="60"/>
  <c r="C46" i="61"/>
  <c r="G46" i="61"/>
  <c r="E54" i="61"/>
  <c r="I54" i="61"/>
  <c r="C25" i="64"/>
  <c r="G25" i="64"/>
  <c r="E33" i="64"/>
  <c r="I33" i="64"/>
  <c r="F46" i="64"/>
  <c r="D54" i="64"/>
  <c r="H54" i="64"/>
  <c r="D25" i="63"/>
  <c r="H25" i="63"/>
  <c r="C46" i="63"/>
  <c r="G46" i="63"/>
  <c r="E54" i="63"/>
  <c r="I54" i="63"/>
  <c r="F54" i="63"/>
  <c r="H59" i="63"/>
  <c r="E59" i="63"/>
  <c r="I59" i="63"/>
  <c r="C25" i="62"/>
  <c r="E33" i="62"/>
  <c r="F46" i="62"/>
  <c r="D54" i="62"/>
  <c r="H25" i="61"/>
  <c r="D25" i="61"/>
  <c r="C59" i="61"/>
  <c r="G59" i="61"/>
  <c r="E59" i="61"/>
  <c r="I59" i="61"/>
  <c r="I33" i="60"/>
  <c r="D54" i="60"/>
  <c r="H54" i="60"/>
  <c r="D25" i="60"/>
  <c r="F46" i="60"/>
  <c r="C54" i="60"/>
  <c r="D25" i="59"/>
  <c r="G33" i="59"/>
  <c r="D33" i="59"/>
  <c r="H33" i="59"/>
  <c r="D46" i="59"/>
  <c r="H46" i="59"/>
  <c r="H25" i="58"/>
  <c r="G25" i="58"/>
  <c r="E33" i="58"/>
  <c r="I33" i="58"/>
  <c r="F46" i="58"/>
  <c r="D54" i="58"/>
  <c r="C25" i="58"/>
  <c r="D25" i="58"/>
  <c r="F33" i="58"/>
  <c r="C33" i="57"/>
  <c r="G33" i="57"/>
  <c r="D25" i="57"/>
  <c r="D46" i="57"/>
  <c r="H46" i="57"/>
  <c r="F54" i="57"/>
  <c r="H25" i="57"/>
  <c r="E33" i="56"/>
  <c r="I33" i="56"/>
  <c r="F46" i="56"/>
  <c r="D54" i="56"/>
  <c r="H54" i="56"/>
  <c r="E59" i="56"/>
  <c r="I59" i="56"/>
  <c r="D59" i="56"/>
  <c r="H59" i="56"/>
  <c r="D25" i="55"/>
  <c r="H25" i="55"/>
  <c r="F33" i="55"/>
  <c r="C33" i="55"/>
  <c r="G33" i="55"/>
  <c r="C46" i="55"/>
  <c r="G46" i="55"/>
  <c r="C33" i="54"/>
  <c r="G33" i="54"/>
  <c r="E59" i="54"/>
  <c r="I59" i="54"/>
  <c r="D54" i="53"/>
  <c r="H54" i="53"/>
  <c r="F54" i="52"/>
  <c r="D54" i="52"/>
  <c r="E59" i="52"/>
  <c r="I59" i="52"/>
  <c r="D25" i="51"/>
  <c r="H25" i="51"/>
  <c r="C33" i="51"/>
  <c r="G33" i="51"/>
  <c r="F46" i="51"/>
  <c r="E33" i="50"/>
  <c r="I33" i="50"/>
  <c r="E59" i="50"/>
  <c r="I59" i="50"/>
  <c r="C33" i="50"/>
  <c r="G33" i="50"/>
  <c r="F25" i="48"/>
  <c r="D33" i="48"/>
  <c r="H33" i="48"/>
  <c r="E46" i="48"/>
  <c r="I46" i="48"/>
  <c r="E25" i="48"/>
  <c r="I25" i="48"/>
  <c r="C33" i="48"/>
  <c r="G33" i="48"/>
  <c r="D46" i="48"/>
  <c r="H46" i="48"/>
  <c r="F59" i="48"/>
  <c r="F33" i="47"/>
  <c r="C46" i="47"/>
  <c r="G46" i="47"/>
  <c r="H25" i="47"/>
  <c r="G59" i="47"/>
  <c r="D25" i="47"/>
  <c r="D59" i="47"/>
  <c r="H59" i="47"/>
  <c r="E33" i="47"/>
  <c r="I33" i="47"/>
  <c r="F46" i="47"/>
  <c r="E59" i="47"/>
  <c r="I59" i="47"/>
  <c r="F46" i="46"/>
  <c r="G54" i="46"/>
  <c r="C25" i="46"/>
  <c r="E33" i="46"/>
  <c r="I33" i="46"/>
  <c r="E59" i="46"/>
  <c r="I59" i="46"/>
  <c r="F59" i="46"/>
  <c r="G25" i="46"/>
  <c r="D54" i="45"/>
  <c r="H54" i="45"/>
  <c r="E59" i="45"/>
  <c r="I59" i="45"/>
  <c r="D25" i="45"/>
  <c r="G59" i="45"/>
  <c r="H25" i="45"/>
  <c r="D59" i="45"/>
  <c r="E33" i="44"/>
  <c r="F46" i="44"/>
  <c r="D54" i="44"/>
  <c r="H54" i="44"/>
  <c r="E59" i="44"/>
  <c r="I59" i="44"/>
  <c r="F59" i="44"/>
  <c r="F46" i="42"/>
  <c r="D54" i="42"/>
  <c r="H54" i="42"/>
  <c r="E59" i="42"/>
  <c r="I59" i="42"/>
  <c r="F59" i="42"/>
  <c r="D54" i="41"/>
  <c r="H54" i="41"/>
  <c r="H25" i="41"/>
  <c r="E59" i="41"/>
  <c r="I59" i="41"/>
  <c r="D25" i="41"/>
  <c r="E59" i="40"/>
  <c r="I59" i="40"/>
  <c r="H54" i="39"/>
  <c r="E33" i="39"/>
  <c r="F46" i="39"/>
  <c r="D54" i="39"/>
  <c r="E59" i="39"/>
  <c r="I59" i="39"/>
  <c r="I25" i="37"/>
  <c r="E25" i="37"/>
  <c r="C33" i="37"/>
  <c r="G33" i="37"/>
  <c r="E59" i="36"/>
  <c r="I59" i="36"/>
  <c r="H25" i="36"/>
  <c r="D25" i="36"/>
  <c r="H54" i="35"/>
  <c r="E33" i="35"/>
  <c r="F46" i="35"/>
  <c r="D54" i="35"/>
  <c r="E59" i="35"/>
  <c r="I59" i="35"/>
  <c r="E25" i="33"/>
  <c r="I25" i="33"/>
  <c r="C33" i="33"/>
  <c r="G33" i="33"/>
  <c r="D46" i="33"/>
  <c r="H46" i="33"/>
  <c r="E59" i="32"/>
  <c r="I59" i="32"/>
  <c r="H25" i="32"/>
  <c r="D25" i="32"/>
  <c r="F46" i="31"/>
  <c r="D54" i="31"/>
  <c r="H54" i="31"/>
  <c r="E59" i="31"/>
  <c r="I59" i="31"/>
  <c r="E25" i="29"/>
  <c r="I25" i="29"/>
  <c r="C33" i="29"/>
  <c r="G33" i="29"/>
  <c r="D46" i="29"/>
  <c r="H46" i="29"/>
  <c r="E59" i="24"/>
  <c r="I59" i="24"/>
  <c r="G59" i="24"/>
  <c r="H25" i="24"/>
  <c r="D25" i="24"/>
  <c r="E59" i="23"/>
  <c r="D25" i="23"/>
  <c r="E25" i="23"/>
  <c r="I25" i="23"/>
  <c r="C33" i="23"/>
  <c r="G33" i="23"/>
  <c r="D46" i="23"/>
  <c r="H46" i="23"/>
  <c r="G54" i="23"/>
  <c r="C25" i="8"/>
  <c r="E25" i="8"/>
  <c r="I25" i="8"/>
  <c r="C33" i="8"/>
  <c r="G33" i="8"/>
  <c r="D46" i="8"/>
  <c r="H46" i="8"/>
  <c r="F54" i="8"/>
  <c r="C54" i="8"/>
  <c r="G54" i="8"/>
  <c r="C59" i="8"/>
  <c r="G59" i="8"/>
  <c r="E25" i="9"/>
  <c r="I25" i="9"/>
  <c r="C33" i="9"/>
  <c r="G33" i="9"/>
  <c r="D46" i="9"/>
  <c r="H46" i="9"/>
  <c r="F54" i="9"/>
  <c r="C59" i="9"/>
  <c r="G59" i="9"/>
  <c r="C33" i="17"/>
  <c r="G33" i="17"/>
  <c r="C46" i="17"/>
  <c r="G46" i="17"/>
  <c r="E54" i="17"/>
  <c r="I54" i="17"/>
  <c r="D25" i="16"/>
  <c r="H25" i="16"/>
  <c r="F33" i="16"/>
  <c r="C46" i="16"/>
  <c r="G46" i="16"/>
  <c r="E54" i="16"/>
  <c r="I54" i="16"/>
  <c r="F59" i="16"/>
  <c r="C25" i="23"/>
  <c r="G25" i="23"/>
  <c r="E33" i="23"/>
  <c r="I33" i="23"/>
  <c r="F46" i="23"/>
  <c r="D54" i="23"/>
  <c r="H54" i="23"/>
  <c r="F25" i="24"/>
  <c r="D33" i="24"/>
  <c r="H33" i="24"/>
  <c r="E46" i="24"/>
  <c r="I46" i="24"/>
  <c r="C54" i="24"/>
  <c r="G54" i="24"/>
  <c r="H54" i="24"/>
  <c r="D59" i="24"/>
  <c r="H59" i="24"/>
  <c r="C25" i="29"/>
  <c r="G25" i="29"/>
  <c r="E33" i="29"/>
  <c r="I33" i="29"/>
  <c r="F46" i="29"/>
  <c r="D54" i="29"/>
  <c r="H54" i="29"/>
  <c r="E59" i="29"/>
  <c r="I59" i="29"/>
  <c r="E25" i="31"/>
  <c r="I46" i="17"/>
  <c r="C54" i="17"/>
  <c r="G54" i="17"/>
  <c r="E54" i="29"/>
  <c r="E33" i="9"/>
  <c r="F46" i="9"/>
  <c r="D54" i="9"/>
  <c r="H54" i="9"/>
  <c r="E59" i="9"/>
  <c r="I59" i="9"/>
  <c r="F33" i="8"/>
  <c r="C46" i="8"/>
  <c r="G46" i="8"/>
  <c r="E54" i="8"/>
  <c r="I54" i="8"/>
  <c r="D25" i="9"/>
  <c r="H25" i="9"/>
  <c r="F33" i="9"/>
  <c r="C46" i="9"/>
  <c r="G46" i="9"/>
  <c r="E54" i="9"/>
  <c r="I54" i="9"/>
  <c r="F59" i="9"/>
  <c r="C25" i="17"/>
  <c r="G25" i="17"/>
  <c r="D25" i="17"/>
  <c r="H25" i="17"/>
  <c r="E33" i="17"/>
  <c r="I33" i="17"/>
  <c r="F33" i="17"/>
  <c r="F46" i="17"/>
  <c r="E59" i="17"/>
  <c r="I59" i="17"/>
  <c r="C25" i="16"/>
  <c r="G25" i="16"/>
  <c r="E33" i="16"/>
  <c r="I33" i="16"/>
  <c r="F46" i="16"/>
  <c r="D54" i="16"/>
  <c r="H54" i="16"/>
  <c r="E59" i="16"/>
  <c r="I59" i="16"/>
  <c r="F25" i="23"/>
  <c r="D33" i="23"/>
  <c r="H33" i="23"/>
  <c r="E46" i="23"/>
  <c r="I46" i="23"/>
  <c r="C54" i="23"/>
  <c r="D59" i="23"/>
  <c r="H59" i="23"/>
  <c r="E25" i="24"/>
  <c r="I25" i="24"/>
  <c r="D46" i="24"/>
  <c r="H46" i="24"/>
  <c r="F54" i="24"/>
  <c r="F25" i="29"/>
  <c r="D33" i="29"/>
  <c r="H33" i="29"/>
  <c r="E46" i="29"/>
  <c r="I46" i="29"/>
  <c r="C54" i="29"/>
  <c r="G54" i="29"/>
  <c r="D59" i="29"/>
  <c r="H59" i="29"/>
  <c r="D25" i="31"/>
  <c r="H25" i="31"/>
  <c r="C25" i="32"/>
  <c r="E33" i="32"/>
  <c r="I33" i="32"/>
  <c r="F46" i="32"/>
  <c r="D54" i="32"/>
  <c r="H54" i="32"/>
  <c r="D25" i="33"/>
  <c r="H25" i="33"/>
  <c r="C46" i="33"/>
  <c r="G46" i="33"/>
  <c r="E54" i="33"/>
  <c r="I54" i="33"/>
  <c r="E25" i="34"/>
  <c r="I25" i="34"/>
  <c r="C33" i="34"/>
  <c r="G33" i="34"/>
  <c r="D46" i="34"/>
  <c r="H46" i="34"/>
  <c r="F54" i="34"/>
  <c r="F25" i="35"/>
  <c r="D33" i="35"/>
  <c r="H33" i="35"/>
  <c r="E46" i="35"/>
  <c r="I46" i="35"/>
  <c r="C25" i="36"/>
  <c r="G25" i="36"/>
  <c r="E33" i="36"/>
  <c r="I33" i="36"/>
  <c r="F46" i="36"/>
  <c r="D54" i="36"/>
  <c r="H54" i="36"/>
  <c r="D25" i="37"/>
  <c r="C46" i="37"/>
  <c r="G46" i="37"/>
  <c r="E54" i="37"/>
  <c r="I54" i="37"/>
  <c r="E25" i="38"/>
  <c r="I25" i="38"/>
  <c r="G33" i="38"/>
  <c r="D46" i="38"/>
  <c r="H46" i="38"/>
  <c r="F54" i="38"/>
  <c r="F25" i="39"/>
  <c r="D33" i="39"/>
  <c r="H33" i="39"/>
  <c r="E46" i="39"/>
  <c r="C25" i="40"/>
  <c r="G25" i="40"/>
  <c r="E33" i="40"/>
  <c r="I33" i="40"/>
  <c r="F46" i="40"/>
  <c r="D54" i="40"/>
  <c r="H54" i="40"/>
  <c r="C25" i="41"/>
  <c r="G25" i="41"/>
  <c r="F33" i="31"/>
  <c r="C46" i="31"/>
  <c r="G46" i="31"/>
  <c r="E54" i="31"/>
  <c r="I54" i="31"/>
  <c r="F59" i="31"/>
  <c r="E25" i="32"/>
  <c r="I25" i="32"/>
  <c r="C33" i="32"/>
  <c r="G33" i="32"/>
  <c r="D46" i="32"/>
  <c r="H46" i="32"/>
  <c r="F54" i="32"/>
  <c r="C59" i="32"/>
  <c r="G59" i="32"/>
  <c r="F25" i="33"/>
  <c r="D33" i="33"/>
  <c r="H33" i="33"/>
  <c r="E46" i="33"/>
  <c r="I46" i="33"/>
  <c r="C54" i="33"/>
  <c r="G54" i="33"/>
  <c r="D59" i="33"/>
  <c r="H59" i="33"/>
  <c r="C25" i="34"/>
  <c r="G25" i="34"/>
  <c r="E33" i="34"/>
  <c r="I33" i="34"/>
  <c r="F46" i="34"/>
  <c r="D54" i="34"/>
  <c r="H54" i="34"/>
  <c r="E59" i="34"/>
  <c r="I59" i="34"/>
  <c r="D25" i="35"/>
  <c r="H25" i="35"/>
  <c r="F33" i="35"/>
  <c r="C46" i="35"/>
  <c r="G46" i="35"/>
  <c r="E54" i="35"/>
  <c r="I54" i="35"/>
  <c r="F59" i="35"/>
  <c r="E25" i="36"/>
  <c r="I25" i="36"/>
  <c r="C33" i="36"/>
  <c r="G33" i="36"/>
  <c r="D46" i="36"/>
  <c r="H46" i="36"/>
  <c r="F54" i="36"/>
  <c r="C59" i="36"/>
  <c r="G59" i="36"/>
  <c r="F25" i="37"/>
  <c r="D33" i="37"/>
  <c r="H33" i="37"/>
  <c r="E46" i="37"/>
  <c r="I46" i="37"/>
  <c r="C54" i="37"/>
  <c r="G54" i="37"/>
  <c r="D59" i="37"/>
  <c r="H59" i="37"/>
  <c r="G25" i="38"/>
  <c r="E33" i="38"/>
  <c r="I33" i="38"/>
  <c r="F46" i="38"/>
  <c r="D54" i="38"/>
  <c r="H54" i="38"/>
  <c r="E59" i="38"/>
  <c r="I59" i="38"/>
  <c r="D25" i="39"/>
  <c r="H25" i="39"/>
  <c r="F33" i="39"/>
  <c r="C46" i="39"/>
  <c r="G46" i="39"/>
  <c r="E54" i="39"/>
  <c r="I54" i="39"/>
  <c r="F59" i="39"/>
  <c r="E25" i="40"/>
  <c r="I25" i="40"/>
  <c r="C33" i="40"/>
  <c r="F54" i="40"/>
  <c r="C59" i="40"/>
  <c r="G59" i="40"/>
  <c r="E25" i="41"/>
  <c r="I25" i="41"/>
  <c r="I25" i="31"/>
  <c r="C33" i="31"/>
  <c r="G33" i="31"/>
  <c r="D46" i="31"/>
  <c r="H46" i="31"/>
  <c r="F54" i="31"/>
  <c r="C59" i="31"/>
  <c r="G59" i="31"/>
  <c r="F25" i="32"/>
  <c r="D33" i="32"/>
  <c r="H33" i="32"/>
  <c r="E46" i="32"/>
  <c r="I46" i="32"/>
  <c r="C54" i="32"/>
  <c r="G54" i="32"/>
  <c r="D59" i="32"/>
  <c r="H59" i="32"/>
  <c r="C25" i="33"/>
  <c r="G25" i="33"/>
  <c r="E33" i="33"/>
  <c r="I33" i="33"/>
  <c r="F46" i="33"/>
  <c r="D54" i="33"/>
  <c r="H54" i="33"/>
  <c r="E59" i="33"/>
  <c r="I59" i="33"/>
  <c r="D25" i="34"/>
  <c r="H25" i="34"/>
  <c r="F33" i="34"/>
  <c r="C46" i="34"/>
  <c r="G46" i="34"/>
  <c r="E54" i="34"/>
  <c r="I54" i="34"/>
  <c r="F59" i="34"/>
  <c r="E25" i="35"/>
  <c r="I25" i="35"/>
  <c r="C33" i="35"/>
  <c r="G33" i="35"/>
  <c r="D46" i="35"/>
  <c r="H46" i="35"/>
  <c r="F54" i="35"/>
  <c r="C59" i="35"/>
  <c r="G59" i="35"/>
  <c r="F25" i="36"/>
  <c r="D33" i="36"/>
  <c r="H33" i="36"/>
  <c r="E46" i="36"/>
  <c r="I46" i="36"/>
  <c r="C54" i="36"/>
  <c r="G54" i="36"/>
  <c r="D59" i="36"/>
  <c r="H59" i="36"/>
  <c r="C25" i="37"/>
  <c r="G25" i="37"/>
  <c r="E33" i="37"/>
  <c r="I33" i="37"/>
  <c r="F46" i="37"/>
  <c r="D54" i="37"/>
  <c r="H54" i="37"/>
  <c r="E59" i="37"/>
  <c r="I59" i="37"/>
  <c r="D25" i="38"/>
  <c r="H25" i="38"/>
  <c r="F33" i="38"/>
  <c r="G46" i="38"/>
  <c r="E54" i="38"/>
  <c r="I54" i="38"/>
  <c r="F59" i="38"/>
  <c r="E25" i="39"/>
  <c r="I25" i="39"/>
  <c r="C33" i="39"/>
  <c r="G33" i="39"/>
  <c r="D46" i="39"/>
  <c r="H46" i="39"/>
  <c r="F54" i="39"/>
  <c r="C59" i="39"/>
  <c r="G59" i="39"/>
  <c r="F25" i="40"/>
  <c r="D33" i="40"/>
  <c r="H33" i="40"/>
  <c r="E46" i="40"/>
  <c r="I46" i="40"/>
  <c r="C54" i="40"/>
  <c r="G54" i="40"/>
  <c r="D59" i="40"/>
  <c r="H59" i="40"/>
  <c r="F25" i="41"/>
  <c r="D33" i="41"/>
  <c r="H33" i="41"/>
  <c r="E46" i="41"/>
  <c r="I46" i="41"/>
  <c r="C54" i="41"/>
  <c r="G54" i="41"/>
  <c r="E25" i="42"/>
  <c r="I25" i="42"/>
  <c r="C33" i="42"/>
  <c r="G33" i="42"/>
  <c r="D46" i="42"/>
  <c r="H46" i="42"/>
  <c r="F54" i="42"/>
  <c r="C59" i="42"/>
  <c r="G59" i="42"/>
  <c r="E25" i="44"/>
  <c r="I25" i="44"/>
  <c r="C33" i="44"/>
  <c r="G33" i="44"/>
  <c r="D46" i="44"/>
  <c r="H46" i="44"/>
  <c r="F54" i="44"/>
  <c r="C59" i="44"/>
  <c r="G59" i="44"/>
  <c r="F25" i="45"/>
  <c r="D33" i="45"/>
  <c r="H33" i="45"/>
  <c r="E46" i="45"/>
  <c r="I46" i="45"/>
  <c r="C54" i="45"/>
  <c r="G54" i="45"/>
  <c r="E25" i="46"/>
  <c r="I25" i="46"/>
  <c r="C33" i="46"/>
  <c r="G33" i="46"/>
  <c r="D46" i="46"/>
  <c r="H46" i="46"/>
  <c r="F54" i="46"/>
  <c r="C59" i="46"/>
  <c r="G59" i="46"/>
  <c r="F25" i="47"/>
  <c r="D33" i="47"/>
  <c r="H33" i="47"/>
  <c r="E46" i="47"/>
  <c r="I46" i="47"/>
  <c r="C54" i="47"/>
  <c r="G54" i="47"/>
  <c r="D25" i="48"/>
  <c r="H25" i="48"/>
  <c r="F33" i="48"/>
  <c r="C46" i="48"/>
  <c r="G46" i="48"/>
  <c r="E54" i="48"/>
  <c r="I54" i="48"/>
  <c r="F33" i="50"/>
  <c r="C46" i="50"/>
  <c r="G46" i="50"/>
  <c r="E54" i="50"/>
  <c r="I54" i="50"/>
  <c r="F54" i="50"/>
  <c r="F59" i="50"/>
  <c r="C25" i="51"/>
  <c r="G25" i="51"/>
  <c r="E25" i="51"/>
  <c r="I25" i="51"/>
  <c r="E33" i="51"/>
  <c r="I33" i="51"/>
  <c r="E33" i="41"/>
  <c r="I33" i="41"/>
  <c r="F46" i="41"/>
  <c r="E33" i="45"/>
  <c r="C25" i="50"/>
  <c r="G25" i="50"/>
  <c r="C54" i="50"/>
  <c r="G54" i="50"/>
  <c r="D46" i="51"/>
  <c r="H46" i="51"/>
  <c r="C33" i="41"/>
  <c r="G33" i="41"/>
  <c r="D46" i="41"/>
  <c r="H46" i="41"/>
  <c r="F54" i="41"/>
  <c r="C59" i="41"/>
  <c r="G59" i="41"/>
  <c r="D25" i="42"/>
  <c r="H25" i="42"/>
  <c r="F33" i="42"/>
  <c r="C46" i="42"/>
  <c r="G46" i="42"/>
  <c r="E54" i="42"/>
  <c r="I54" i="42"/>
  <c r="D25" i="44"/>
  <c r="H25" i="44"/>
  <c r="F33" i="44"/>
  <c r="C46" i="44"/>
  <c r="G46" i="44"/>
  <c r="E54" i="44"/>
  <c r="I54" i="44"/>
  <c r="E25" i="45"/>
  <c r="I25" i="45"/>
  <c r="C33" i="45"/>
  <c r="G33" i="45"/>
  <c r="D46" i="45"/>
  <c r="H46" i="45"/>
  <c r="F54" i="45"/>
  <c r="C59" i="45"/>
  <c r="D25" i="46"/>
  <c r="H25" i="46"/>
  <c r="F33" i="46"/>
  <c r="C46" i="46"/>
  <c r="G46" i="46"/>
  <c r="E54" i="46"/>
  <c r="I54" i="46"/>
  <c r="E25" i="47"/>
  <c r="I25" i="47"/>
  <c r="C33" i="47"/>
  <c r="G33" i="47"/>
  <c r="D46" i="47"/>
  <c r="H46" i="47"/>
  <c r="F54" i="47"/>
  <c r="C25" i="48"/>
  <c r="G25" i="48"/>
  <c r="E33" i="48"/>
  <c r="I33" i="48"/>
  <c r="F46" i="48"/>
  <c r="D54" i="48"/>
  <c r="H54" i="48"/>
  <c r="E59" i="48"/>
  <c r="I59" i="48"/>
  <c r="F46" i="50"/>
  <c r="D46" i="50"/>
  <c r="H46" i="50"/>
  <c r="D54" i="50"/>
  <c r="H54" i="50"/>
  <c r="F25" i="51"/>
  <c r="D33" i="51"/>
  <c r="H33" i="51"/>
  <c r="E46" i="51"/>
  <c r="I46" i="51"/>
  <c r="C54" i="51"/>
  <c r="G54" i="51"/>
  <c r="D25" i="52"/>
  <c r="H25" i="52"/>
  <c r="E54" i="52"/>
  <c r="C25" i="53"/>
  <c r="G25" i="53"/>
  <c r="E33" i="53"/>
  <c r="I33" i="53"/>
  <c r="F46" i="53"/>
  <c r="E59" i="53"/>
  <c r="I59" i="53"/>
  <c r="C54" i="54"/>
  <c r="G54" i="54"/>
  <c r="E25" i="55"/>
  <c r="I25" i="55"/>
  <c r="D46" i="55"/>
  <c r="H46" i="55"/>
  <c r="D25" i="56"/>
  <c r="H25" i="56"/>
  <c r="F59" i="56"/>
  <c r="E25" i="57"/>
  <c r="I25" i="57"/>
  <c r="D54" i="51"/>
  <c r="H54" i="51"/>
  <c r="D59" i="51"/>
  <c r="H59" i="51"/>
  <c r="E25" i="52"/>
  <c r="I25" i="52"/>
  <c r="G25" i="52"/>
  <c r="C33" i="52"/>
  <c r="G33" i="52"/>
  <c r="C59" i="52"/>
  <c r="G59" i="52"/>
  <c r="D59" i="52"/>
  <c r="H59" i="52"/>
  <c r="D25" i="53"/>
  <c r="H25" i="53"/>
  <c r="F33" i="53"/>
  <c r="C33" i="53"/>
  <c r="G33" i="53"/>
  <c r="C46" i="53"/>
  <c r="G46" i="53"/>
  <c r="E54" i="53"/>
  <c r="I54" i="53"/>
  <c r="F59" i="53"/>
  <c r="C25" i="54"/>
  <c r="G25" i="54"/>
  <c r="F46" i="54"/>
  <c r="D54" i="54"/>
  <c r="H54" i="54"/>
  <c r="F25" i="55"/>
  <c r="D33" i="55"/>
  <c r="H33" i="55"/>
  <c r="E46" i="55"/>
  <c r="I46" i="55"/>
  <c r="C54" i="55"/>
  <c r="G54" i="55"/>
  <c r="D54" i="55"/>
  <c r="H54" i="55"/>
  <c r="D59" i="55"/>
  <c r="H59" i="55"/>
  <c r="E25" i="56"/>
  <c r="I25" i="56"/>
  <c r="C33" i="56"/>
  <c r="G33" i="56"/>
  <c r="D46" i="56"/>
  <c r="H46" i="56"/>
  <c r="F54" i="56"/>
  <c r="C59" i="56"/>
  <c r="G59" i="56"/>
  <c r="F25" i="57"/>
  <c r="D33" i="57"/>
  <c r="H33" i="57"/>
  <c r="E46" i="57"/>
  <c r="I46" i="57"/>
  <c r="C54" i="57"/>
  <c r="G54" i="57"/>
  <c r="D54" i="57"/>
  <c r="H54" i="57"/>
  <c r="D59" i="57"/>
  <c r="H59" i="57"/>
  <c r="E25" i="58"/>
  <c r="I25" i="58"/>
  <c r="C33" i="58"/>
  <c r="G33" i="58"/>
  <c r="D46" i="58"/>
  <c r="H46" i="58"/>
  <c r="F54" i="58"/>
  <c r="F25" i="59"/>
  <c r="E46" i="59"/>
  <c r="I46" i="59"/>
  <c r="G54" i="59"/>
  <c r="E25" i="60"/>
  <c r="I25" i="60"/>
  <c r="C33" i="60"/>
  <c r="G33" i="60"/>
  <c r="D46" i="60"/>
  <c r="H46" i="60"/>
  <c r="F54" i="60"/>
  <c r="G54" i="60"/>
  <c r="C59" i="60"/>
  <c r="G59" i="60"/>
  <c r="E25" i="61"/>
  <c r="I25" i="61"/>
  <c r="E59" i="51"/>
  <c r="I59" i="51"/>
  <c r="F25" i="52"/>
  <c r="D33" i="52"/>
  <c r="H33" i="52"/>
  <c r="E33" i="52"/>
  <c r="I33" i="52"/>
  <c r="C54" i="52"/>
  <c r="G54" i="52"/>
  <c r="E25" i="53"/>
  <c r="I25" i="53"/>
  <c r="D46" i="53"/>
  <c r="H46" i="53"/>
  <c r="F54" i="53"/>
  <c r="D25" i="54"/>
  <c r="H25" i="54"/>
  <c r="F33" i="54"/>
  <c r="C46" i="54"/>
  <c r="G46" i="54"/>
  <c r="E54" i="54"/>
  <c r="I54" i="54"/>
  <c r="C25" i="55"/>
  <c r="G25" i="55"/>
  <c r="E33" i="55"/>
  <c r="I33" i="55"/>
  <c r="F46" i="55"/>
  <c r="E59" i="55"/>
  <c r="I59" i="55"/>
  <c r="F25" i="56"/>
  <c r="D33" i="56"/>
  <c r="H33" i="56"/>
  <c r="E46" i="56"/>
  <c r="I46" i="56"/>
  <c r="C54" i="56"/>
  <c r="G54" i="56"/>
  <c r="C25" i="57"/>
  <c r="G25" i="57"/>
  <c r="E33" i="57"/>
  <c r="I33" i="57"/>
  <c r="F46" i="57"/>
  <c r="E59" i="57"/>
  <c r="I59" i="57"/>
  <c r="F25" i="58"/>
  <c r="D33" i="58"/>
  <c r="H33" i="58"/>
  <c r="E46" i="58"/>
  <c r="I46" i="58"/>
  <c r="C54" i="58"/>
  <c r="G54" i="58"/>
  <c r="D59" i="58"/>
  <c r="H59" i="58"/>
  <c r="E59" i="58"/>
  <c r="I59" i="58"/>
  <c r="E33" i="59"/>
  <c r="I33" i="59"/>
  <c r="F46" i="59"/>
  <c r="D54" i="59"/>
  <c r="H54" i="59"/>
  <c r="E59" i="59"/>
  <c r="I59" i="59"/>
  <c r="F25" i="60"/>
  <c r="D33" i="60"/>
  <c r="H33" i="60"/>
  <c r="E46" i="60"/>
  <c r="I46" i="60"/>
  <c r="D59" i="60"/>
  <c r="H59" i="60"/>
  <c r="E59" i="60"/>
  <c r="I59" i="60"/>
  <c r="F25" i="61"/>
  <c r="D59" i="54"/>
  <c r="H59" i="54"/>
  <c r="E54" i="59"/>
  <c r="G59" i="59"/>
  <c r="E33" i="60"/>
  <c r="F33" i="60"/>
  <c r="E33" i="61"/>
  <c r="I33" i="61"/>
  <c r="F46" i="61"/>
  <c r="D54" i="61"/>
  <c r="H54" i="61"/>
  <c r="E59" i="62"/>
  <c r="I59" i="62"/>
  <c r="C25" i="63"/>
  <c r="G25" i="63"/>
  <c r="E33" i="63"/>
  <c r="I33" i="63"/>
  <c r="F46" i="63"/>
  <c r="D54" i="63"/>
  <c r="H54" i="63"/>
  <c r="F25" i="64"/>
  <c r="D33" i="64"/>
  <c r="H33" i="64"/>
  <c r="E46" i="64"/>
  <c r="I46" i="64"/>
  <c r="E59" i="64"/>
  <c r="I59" i="64"/>
  <c r="F33" i="62"/>
  <c r="C59" i="63"/>
  <c r="G59" i="63"/>
  <c r="F33" i="64"/>
  <c r="C33" i="61"/>
  <c r="G33" i="61"/>
  <c r="H33" i="61"/>
  <c r="D46" i="61"/>
  <c r="H46" i="61"/>
  <c r="F54" i="61"/>
  <c r="D25" i="62"/>
  <c r="H25" i="62"/>
  <c r="C46" i="62"/>
  <c r="G46" i="62"/>
  <c r="E54" i="62"/>
  <c r="I54" i="62"/>
  <c r="F59" i="62"/>
  <c r="E25" i="63"/>
  <c r="I25" i="63"/>
  <c r="C33" i="63"/>
  <c r="G33" i="63"/>
  <c r="D46" i="63"/>
  <c r="H46" i="63"/>
  <c r="D25" i="64"/>
  <c r="H25" i="64"/>
  <c r="E54" i="64"/>
  <c r="I54" i="64"/>
  <c r="F59" i="64"/>
  <c r="D33" i="61"/>
  <c r="E46" i="61"/>
  <c r="I46" i="61"/>
  <c r="C54" i="61"/>
  <c r="G54" i="61"/>
  <c r="E25" i="62"/>
  <c r="I25" i="62"/>
  <c r="C33" i="62"/>
  <c r="G33" i="62"/>
  <c r="D46" i="62"/>
  <c r="H46" i="62"/>
  <c r="F54" i="62"/>
  <c r="C54" i="62"/>
  <c r="G54" i="62"/>
  <c r="C59" i="62"/>
  <c r="G59" i="62"/>
  <c r="F25" i="63"/>
  <c r="D33" i="63"/>
  <c r="H33" i="63"/>
  <c r="E46" i="63"/>
  <c r="I46" i="63"/>
  <c r="C54" i="63"/>
  <c r="G54" i="63"/>
  <c r="E25" i="64"/>
  <c r="I25" i="64"/>
  <c r="C33" i="64"/>
  <c r="G33" i="64"/>
  <c r="D46" i="64"/>
  <c r="H46" i="64"/>
  <c r="F54" i="64"/>
  <c r="C59" i="64"/>
  <c r="G59" i="64"/>
  <c r="G33" i="40"/>
  <c r="D46" i="40"/>
  <c r="H46" i="40"/>
  <c r="D25" i="50"/>
  <c r="H25" i="50"/>
  <c r="F25" i="50"/>
  <c r="G25" i="59"/>
  <c r="H54" i="58"/>
  <c r="C59" i="58"/>
  <c r="G59" i="58"/>
  <c r="E25" i="59"/>
  <c r="I25" i="59"/>
</calcChain>
</file>

<file path=xl/sharedStrings.xml><?xml version="1.0" encoding="utf-8"?>
<sst xmlns="http://schemas.openxmlformats.org/spreadsheetml/2006/main" count="8174" uniqueCount="127">
  <si>
    <t>KOD_NO</t>
  </si>
  <si>
    <t>KADEME</t>
  </si>
  <si>
    <t>İL</t>
  </si>
  <si>
    <t>İLÇE</t>
  </si>
  <si>
    <t>ŞEBEKE_UNSURU</t>
  </si>
  <si>
    <t>KESİNTİ_NEDENİNE_İLİŞKİN_AÇIKLAMA</t>
  </si>
  <si>
    <t>KAYNAĞA_GÖRE</t>
  </si>
  <si>
    <t>SÜREYE_GÖRE</t>
  </si>
  <si>
    <t>SEBEBE_GÖRE</t>
  </si>
  <si>
    <t>BİLDİRİME_GÖRE</t>
  </si>
  <si>
    <t>BAŞLAMA_TARİHİ_VE_ZAMANI</t>
  </si>
  <si>
    <t>SONA_ERME_TARİHİ_VE_ZAMANI</t>
  </si>
  <si>
    <t>KESİNTİ_SÜRESİ</t>
  </si>
  <si>
    <t>ETKİLENEN_KULLANICI_SAYISI_İİ_OG</t>
  </si>
  <si>
    <t>ETKİLENEN_KULLANICI_SAYISI_İİ_AG</t>
  </si>
  <si>
    <t>ETKİLENEN_KULLANICI_SAYISI_İD_OG</t>
  </si>
  <si>
    <t>ETKİLENEN_KULLANICI_SAYISI_İD_AG</t>
  </si>
  <si>
    <t>TOPLAM_ETKİLENME_SÜRESİ_İİ_OG</t>
  </si>
  <si>
    <t>TOPLAM_ETKİLENME_SÜRESİ_İİ_AG</t>
  </si>
  <si>
    <t>TOPLAM_ETKİLENME_SÜRESİ_İD_OG</t>
  </si>
  <si>
    <t>TOPLAM_ETKİLENME_SÜRESİ_İD_AG</t>
  </si>
  <si>
    <t>AG</t>
  </si>
  <si>
    <t>Şebeke işletmecisi</t>
  </si>
  <si>
    <t>OG</t>
  </si>
  <si>
    <t>Dışsal</t>
  </si>
  <si>
    <t>Mücbir</t>
  </si>
  <si>
    <t>Güvenlik</t>
  </si>
  <si>
    <t>İMAR ALANI İÇİ KULLANICILAR</t>
  </si>
  <si>
    <t>İMAR ALANI DIŞI KULLANICILAR</t>
  </si>
  <si>
    <t>GENEL TOPLAM
(A+B+C+D)</t>
  </si>
  <si>
    <t>OG (A)</t>
  </si>
  <si>
    <t>AG (B)</t>
  </si>
  <si>
    <t>TOPLAM (A+B)</t>
  </si>
  <si>
    <t>OG (C)</t>
  </si>
  <si>
    <t>AG (D)</t>
  </si>
  <si>
    <t>TOPLAM (C+D)</t>
  </si>
  <si>
    <t>TOPLAM</t>
  </si>
  <si>
    <t>T.C. ENERJİ PİYASASI DÜZENLEME KURUMU</t>
  </si>
  <si>
    <t>Form No</t>
  </si>
  <si>
    <t>EPF-02</t>
  </si>
  <si>
    <t>Form Adı</t>
  </si>
  <si>
    <t>Kalite Göstergeleri (Tablo 5)</t>
  </si>
  <si>
    <t>Form Versiyonu</t>
  </si>
  <si>
    <t>Lisans No</t>
  </si>
  <si>
    <t>Vergi No</t>
  </si>
  <si>
    <t>Önemli Not 1:</t>
  </si>
  <si>
    <t>Hesaplanan veriler, dakika cinsinden ve en fazla 2 ondalıklı sayı olacaktır.</t>
  </si>
  <si>
    <t>Lisans Sahibi Unvanı</t>
  </si>
  <si>
    <t>Önemli Not 2:</t>
  </si>
  <si>
    <t>Yönetmelikte gri olan hücrelerin, bildirim sistemindeki teknik sebeplerle "0,00" (sıfır) olarak doldurulması, boş bırakılmaması gerekmektedir.</t>
  </si>
  <si>
    <t>Yıl</t>
  </si>
  <si>
    <t>Dönem</t>
  </si>
  <si>
    <t>İli</t>
  </si>
  <si>
    <t>* Süreler dakika cinsinden girilecektir.</t>
  </si>
  <si>
    <t>A) OKSÜRE (Bildirimsiz)</t>
  </si>
  <si>
    <t>GENEL TOPLAM</t>
  </si>
  <si>
    <t>KAYNAK</t>
  </si>
  <si>
    <t>SEBEP</t>
  </si>
  <si>
    <t xml:space="preserve">OG </t>
  </si>
  <si>
    <t xml:space="preserve">AG </t>
  </si>
  <si>
    <t>Genel Toplam</t>
  </si>
  <si>
    <t>B) OKSÜRE (Bildirimli)</t>
  </si>
  <si>
    <t>C) OKSIK (Bildirimsiz)</t>
  </si>
  <si>
    <t>D) OKSIK (Bildirimli)</t>
  </si>
  <si>
    <t>E) OKSIK kısa</t>
  </si>
  <si>
    <t>Kullanıcı Sayısı**</t>
  </si>
  <si>
    <t>**Yazılı bildirimde yukarıdaki göstergelerin hesaplanmasında kullanılan kullanıcı sayıları, Tablo 2-3-4 verileri ile uyumlu olarak sarı ile işaretli bölümde ilgili hücrelere teyit amaçlı olarak girilir.</t>
  </si>
  <si>
    <t>Yönetmelikte Yer Alan Açıklamalar:</t>
  </si>
  <si>
    <t xml:space="preserve">1- Tablo, kullanım yerinin imar alanı içinde veya dışında olmasına göre ve bağlantı noktasının OG veya AG seviyesinde olmasına göre doldurulur. </t>
  </si>
  <si>
    <t>2- İl bazında OKSÜRE ve OKSIK hesabında ilgili ilin kullanıcı sayısı kullanılır.</t>
  </si>
  <si>
    <t>3- Dağıtım bölgesi bazında OKSÜRE ve OKSIK hesabında dağıtım bölgesini kullanıcı sayısı kullanılır (İllerin OKSÜRE ve OKSIK endekslerinin toplamı dağıtım bölgesi OKSÜRE ve OKSIK değeri olarak kullanılmaz.)</t>
  </si>
  <si>
    <t>Dağıtım-AG</t>
  </si>
  <si>
    <t>Dağıtım-OG</t>
  </si>
  <si>
    <t>TÜM BÖLGE</t>
  </si>
  <si>
    <t>İL-1</t>
  </si>
  <si>
    <t>İL-2</t>
  </si>
  <si>
    <t>İletim</t>
  </si>
  <si>
    <t>İlçesi</t>
  </si>
  <si>
    <t>İZMİR</t>
  </si>
  <si>
    <t>MANİSA</t>
  </si>
  <si>
    <t>KONAK</t>
  </si>
  <si>
    <t>BORNOVA</t>
  </si>
  <si>
    <t>BUCA</t>
  </si>
  <si>
    <t>KARŞIYAKA</t>
  </si>
  <si>
    <t>NARLIDERE</t>
  </si>
  <si>
    <t>GAZİEMİR</t>
  </si>
  <si>
    <t>ÇİĞLİ</t>
  </si>
  <si>
    <t>GÜZELBAHÇE</t>
  </si>
  <si>
    <t>KARABAĞLAR</t>
  </si>
  <si>
    <t>SELÇUK</t>
  </si>
  <si>
    <t>SEFERİHİSAR</t>
  </si>
  <si>
    <t>ÖDEMİŞ</t>
  </si>
  <si>
    <t>BERGAMA</t>
  </si>
  <si>
    <t>ALİAĞA</t>
  </si>
  <si>
    <t>ÇEŞME</t>
  </si>
  <si>
    <t>URLA</t>
  </si>
  <si>
    <t>BAYINDIR</t>
  </si>
  <si>
    <t>KARABURUN</t>
  </si>
  <si>
    <t>MENDERES</t>
  </si>
  <si>
    <t>FOÇA</t>
  </si>
  <si>
    <t>KINIK</t>
  </si>
  <si>
    <t>TORBALI</t>
  </si>
  <si>
    <t>KEMALPAŞA</t>
  </si>
  <si>
    <t>MENEMEN</t>
  </si>
  <si>
    <t>TİRE</t>
  </si>
  <si>
    <t>DİKİLİ</t>
  </si>
  <si>
    <t>KİRAZ</t>
  </si>
  <si>
    <t>BEYDAĞ</t>
  </si>
  <si>
    <t>AKHİSAR</t>
  </si>
  <si>
    <t>ALAŞEHİR</t>
  </si>
  <si>
    <t>DEMİRCİ</t>
  </si>
  <si>
    <t>GÖRDES</t>
  </si>
  <si>
    <t>KIRKAĞAÇ</t>
  </si>
  <si>
    <t>KULA</t>
  </si>
  <si>
    <t>SALİHLİ</t>
  </si>
  <si>
    <t>SARIGÖL</t>
  </si>
  <si>
    <t>SARUHANLI</t>
  </si>
  <si>
    <t>SELENDİ</t>
  </si>
  <si>
    <t>SOMA</t>
  </si>
  <si>
    <t>TURGUTLU</t>
  </si>
  <si>
    <t>AHMETLİ</t>
  </si>
  <si>
    <t>GÖLMARMARA</t>
  </si>
  <si>
    <t>KÖPRÜBAŞI</t>
  </si>
  <si>
    <t>ŞEHZADELER</t>
  </si>
  <si>
    <t>YUNUSEMRE</t>
  </si>
  <si>
    <t>BAYRAKLI</t>
  </si>
  <si>
    <t>BALÇOVA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</si>
</sst>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65" formatCode="_-* #,##0_-;\-* #,##0_-;_-* &quot;-&quot;??_-;_-@_-"/>
  </numFmts>
  <fonts count="2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b/>
      <sz val="10"/>
      <color indexed="0"/>
      <name val="Arial"/>
      <family val="2"/>
      <charset val="162"/>
    </font>
    <font>
      <b/>
      <sz val="10"/>
      <color indexed="8"/>
      <name val="Arial"/>
      <family val="2"/>
      <charset val="162"/>
    </font>
    <font>
      <sz val="10"/>
      <color indexed="8"/>
      <name val="Arial"/>
      <family val="2"/>
      <charset val="162"/>
    </font>
    <font>
      <b/>
      <sz val="10"/>
      <color rgb="FFFF0000"/>
      <name val="Arial"/>
      <family val="2"/>
      <charset val="162"/>
    </font>
    <font>
      <sz val="11"/>
      <color rgb="FFFF0000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sz val="11"/>
      <color indexed="8"/>
      <name val="Calibri"/>
      <family val="2"/>
      <charset val="162"/>
    </font>
    <font>
      <sz val="11"/>
      <color rgb="FF000000"/>
      <name val="Calibri"/>
      <family val="2"/>
      <charset val="16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26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4" fillId="0" borderId="0" applyNumberFormat="0" applyFill="0" applyBorder="0" applyAlignment="0" applyProtection="0"/>
    <xf numFmtId="0" fontId="5" fillId="0" borderId="1" applyNumberFormat="0" applyFill="0" applyAlignment="0" applyProtection="0"/>
    <xf numFmtId="0" fontId="6" fillId="0" borderId="2" applyNumberFormat="0" applyFill="0" applyAlignment="0" applyProtection="0"/>
    <xf numFmtId="0" fontId="7" fillId="0" borderId="3" applyNumberFormat="0" applyFill="0" applyAlignment="0" applyProtection="0"/>
    <xf numFmtId="0" fontId="7" fillId="0" borderId="0" applyNumberFormat="0" applyFill="0" applyBorder="0" applyAlignment="0" applyProtection="0"/>
    <xf numFmtId="0" fontId="8" fillId="2" borderId="0" applyNumberFormat="0" applyBorder="0" applyAlignment="0" applyProtection="0"/>
    <xf numFmtId="0" fontId="9" fillId="3" borderId="0" applyNumberFormat="0" applyBorder="0" applyAlignment="0" applyProtection="0"/>
    <xf numFmtId="0" fontId="10" fillId="4" borderId="0" applyNumberFormat="0" applyBorder="0" applyAlignment="0" applyProtection="0"/>
    <xf numFmtId="0" fontId="11" fillId="5" borderId="4" applyNumberFormat="0" applyAlignment="0" applyProtection="0"/>
    <xf numFmtId="0" fontId="12" fillId="6" borderId="5" applyNumberFormat="0" applyAlignment="0" applyProtection="0"/>
    <xf numFmtId="0" fontId="13" fillId="6" borderId="4" applyNumberFormat="0" applyAlignment="0" applyProtection="0"/>
    <xf numFmtId="0" fontId="14" fillId="0" borderId="6" applyNumberFormat="0" applyFill="0" applyAlignment="0" applyProtection="0"/>
    <xf numFmtId="0" fontId="15" fillId="7" borderId="7" applyNumberFormat="0" applyAlignment="0" applyProtection="0"/>
    <xf numFmtId="0" fontId="16" fillId="0" borderId="0" applyNumberFormat="0" applyFill="0" applyBorder="0" applyAlignment="0" applyProtection="0"/>
    <xf numFmtId="0" fontId="3" fillId="8" borderId="8" applyNumberFormat="0" applyFont="0" applyAlignment="0" applyProtection="0"/>
    <xf numFmtId="0" fontId="17" fillId="0" borderId="0" applyNumberFormat="0" applyFill="0" applyBorder="0" applyAlignment="0" applyProtection="0"/>
    <xf numFmtId="0" fontId="18" fillId="0" borderId="9" applyNumberFormat="0" applyFill="0" applyAlignment="0" applyProtection="0"/>
    <xf numFmtId="0" fontId="19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19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19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19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19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19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20" fillId="0" borderId="0"/>
    <xf numFmtId="0" fontId="27" fillId="0" borderId="0"/>
    <xf numFmtId="43" fontId="3" fillId="0" borderId="0" applyFont="0" applyFill="0" applyBorder="0" applyAlignment="0" applyProtection="0"/>
  </cellStyleXfs>
  <cellXfs count="91">
    <xf numFmtId="0" fontId="0" fillId="0" borderId="0" xfId="0"/>
    <xf numFmtId="0" fontId="18" fillId="0" borderId="10" xfId="0" applyFont="1" applyBorder="1"/>
    <xf numFmtId="0" fontId="0" fillId="0" borderId="0" xfId="0" applyFill="1"/>
    <xf numFmtId="0" fontId="21" fillId="0" borderId="11" xfId="42" applyNumberFormat="1" applyFont="1" applyFill="1" applyBorder="1" applyAlignment="1" applyProtection="1">
      <alignment horizontal="center" vertical="center" wrapText="1"/>
    </xf>
    <xf numFmtId="0" fontId="22" fillId="0" borderId="11" xfId="42" applyNumberFormat="1" applyFont="1" applyFill="1" applyBorder="1" applyAlignment="1" applyProtection="1">
      <alignment horizontal="center" vertical="center"/>
    </xf>
    <xf numFmtId="0" fontId="22" fillId="0" borderId="13" xfId="0" applyNumberFormat="1" applyFont="1" applyFill="1" applyBorder="1" applyAlignment="1" applyProtection="1">
      <alignment vertical="center" wrapText="1"/>
    </xf>
    <xf numFmtId="0" fontId="0" fillId="0" borderId="0" xfId="0" applyProtection="1"/>
    <xf numFmtId="0" fontId="22" fillId="0" borderId="10" xfId="0" applyNumberFormat="1" applyFont="1" applyFill="1" applyBorder="1" applyAlignment="1" applyProtection="1">
      <alignment vertical="center"/>
    </xf>
    <xf numFmtId="0" fontId="22" fillId="0" borderId="0" xfId="0" applyNumberFormat="1" applyFont="1" applyFill="1" applyBorder="1" applyAlignment="1" applyProtection="1">
      <alignment vertical="center"/>
    </xf>
    <xf numFmtId="0" fontId="22" fillId="0" borderId="0" xfId="0" applyNumberFormat="1" applyFont="1" applyFill="1" applyBorder="1" applyAlignment="1" applyProtection="1">
      <alignment vertical="center" wrapText="1"/>
    </xf>
    <xf numFmtId="1" fontId="22" fillId="0" borderId="0" xfId="0" applyNumberFormat="1" applyFont="1" applyFill="1" applyBorder="1" applyAlignment="1" applyProtection="1">
      <alignment vertical="center"/>
    </xf>
    <xf numFmtId="0" fontId="22" fillId="0" borderId="10" xfId="0" applyNumberFormat="1" applyFont="1" applyFill="1" applyBorder="1" applyAlignment="1" applyProtection="1">
      <alignment vertical="center" wrapText="1"/>
    </xf>
    <xf numFmtId="0" fontId="23" fillId="0" borderId="0" xfId="0" applyNumberFormat="1" applyFont="1" applyFill="1" applyBorder="1" applyAlignment="1" applyProtection="1">
      <alignment vertical="center" wrapText="1"/>
    </xf>
    <xf numFmtId="1" fontId="23" fillId="0" borderId="0" xfId="0" applyNumberFormat="1" applyFont="1" applyFill="1" applyBorder="1" applyAlignment="1" applyProtection="1">
      <alignment vertical="center" wrapText="1"/>
    </xf>
    <xf numFmtId="1" fontId="22" fillId="0" borderId="0" xfId="0" applyNumberFormat="1" applyFont="1" applyFill="1" applyBorder="1" applyAlignment="1" applyProtection="1">
      <alignment horizontal="left" vertical="center"/>
      <protection locked="0"/>
    </xf>
    <xf numFmtId="0" fontId="24" fillId="0" borderId="0" xfId="0" applyNumberFormat="1" applyFont="1" applyFill="1" applyBorder="1" applyAlignment="1">
      <alignment vertical="center"/>
    </xf>
    <xf numFmtId="0" fontId="25" fillId="0" borderId="0" xfId="0" applyNumberFormat="1" applyFont="1" applyFill="1" applyBorder="1"/>
    <xf numFmtId="0" fontId="0" fillId="0" borderId="0" xfId="0" applyNumberFormat="1" applyFill="1" applyBorder="1"/>
    <xf numFmtId="0" fontId="23" fillId="0" borderId="0" xfId="0" applyNumberFormat="1" applyFont="1" applyFill="1" applyBorder="1" applyAlignment="1">
      <alignment vertical="center"/>
    </xf>
    <xf numFmtId="0" fontId="21" fillId="0" borderId="20" xfId="0" applyNumberFormat="1" applyFont="1" applyFill="1" applyBorder="1" applyAlignment="1" applyProtection="1">
      <alignment vertical="center" wrapText="1"/>
    </xf>
    <xf numFmtId="0" fontId="21" fillId="0" borderId="21" xfId="0" applyNumberFormat="1" applyFont="1" applyFill="1" applyBorder="1" applyAlignment="1" applyProtection="1">
      <alignment vertical="center" wrapText="1"/>
    </xf>
    <xf numFmtId="0" fontId="21" fillId="0" borderId="10" xfId="0" applyNumberFormat="1" applyFont="1" applyFill="1" applyBorder="1" applyAlignment="1" applyProtection="1">
      <alignment horizontal="center" vertical="center" wrapText="1"/>
    </xf>
    <xf numFmtId="0" fontId="21" fillId="0" borderId="16" xfId="0" applyNumberFormat="1" applyFont="1" applyFill="1" applyBorder="1" applyAlignment="1" applyProtection="1">
      <alignment vertical="center" wrapText="1"/>
    </xf>
    <xf numFmtId="2" fontId="0" fillId="0" borderId="10" xfId="0" applyNumberFormat="1" applyFont="1" applyBorder="1" applyAlignment="1" applyProtection="1">
      <alignment horizontal="right"/>
      <protection locked="0"/>
    </xf>
    <xf numFmtId="0" fontId="21" fillId="0" borderId="23" xfId="0" applyNumberFormat="1" applyFont="1" applyFill="1" applyBorder="1" applyAlignment="1" applyProtection="1">
      <alignment vertical="center" wrapText="1"/>
    </xf>
    <xf numFmtId="0" fontId="21" fillId="0" borderId="16" xfId="0" applyNumberFormat="1" applyFont="1" applyFill="1" applyBorder="1" applyAlignment="1" applyProtection="1">
      <alignment vertical="center" wrapText="1"/>
    </xf>
    <xf numFmtId="0" fontId="21" fillId="0" borderId="10" xfId="0" applyNumberFormat="1" applyFont="1" applyFill="1" applyBorder="1" applyAlignment="1" applyProtection="1">
      <alignment horizontal="center" vertical="center" wrapText="1"/>
    </xf>
    <xf numFmtId="0" fontId="22" fillId="0" borderId="10" xfId="0" applyNumberFormat="1" applyFont="1" applyFill="1" applyBorder="1" applyAlignment="1" applyProtection="1">
      <alignment horizontal="center" vertical="center"/>
    </xf>
    <xf numFmtId="0" fontId="21" fillId="0" borderId="0" xfId="0" applyNumberFormat="1" applyFont="1" applyFill="1" applyBorder="1" applyAlignment="1" applyProtection="1">
      <alignment vertical="center" wrapText="1"/>
    </xf>
    <xf numFmtId="1" fontId="0" fillId="0" borderId="0" xfId="0" applyNumberFormat="1" applyFont="1" applyBorder="1" applyAlignment="1" applyProtection="1">
      <alignment horizontal="right"/>
      <protection locked="0"/>
    </xf>
    <xf numFmtId="0" fontId="0" fillId="33" borderId="0" xfId="0" applyFill="1" applyProtection="1"/>
    <xf numFmtId="0" fontId="21" fillId="33" borderId="11" xfId="0" applyNumberFormat="1" applyFont="1" applyFill="1" applyBorder="1" applyAlignment="1" applyProtection="1">
      <alignment horizontal="center" vertical="center" wrapText="1"/>
    </xf>
    <xf numFmtId="0" fontId="22" fillId="33" borderId="11" xfId="0" applyNumberFormat="1" applyFont="1" applyFill="1" applyBorder="1" applyAlignment="1" applyProtection="1">
      <alignment horizontal="center" vertical="center"/>
    </xf>
    <xf numFmtId="0" fontId="21" fillId="33" borderId="10" xfId="0" applyNumberFormat="1" applyFont="1" applyFill="1" applyBorder="1" applyAlignment="1" applyProtection="1">
      <alignment vertical="center" wrapText="1"/>
    </xf>
    <xf numFmtId="3" fontId="0" fillId="33" borderId="10" xfId="0" applyNumberFormat="1" applyFill="1" applyBorder="1" applyProtection="1"/>
    <xf numFmtId="0" fontId="26" fillId="0" borderId="0" xfId="0" applyFont="1" applyProtection="1"/>
    <xf numFmtId="0" fontId="0" fillId="0" borderId="0" xfId="0" applyBorder="1" applyProtection="1"/>
    <xf numFmtId="0" fontId="21" fillId="0" borderId="16" xfId="0" applyNumberFormat="1" applyFont="1" applyFill="1" applyBorder="1" applyAlignment="1" applyProtection="1">
      <alignment vertical="center" wrapText="1"/>
    </xf>
    <xf numFmtId="0" fontId="21" fillId="0" borderId="10" xfId="0" applyNumberFormat="1" applyFont="1" applyFill="1" applyBorder="1" applyAlignment="1" applyProtection="1">
      <alignment horizontal="center" vertical="center" wrapText="1"/>
    </xf>
    <xf numFmtId="0" fontId="2" fillId="34" borderId="10" xfId="0" applyFont="1" applyFill="1" applyBorder="1"/>
    <xf numFmtId="3" fontId="2" fillId="34" borderId="10" xfId="0" applyNumberFormat="1" applyFont="1" applyFill="1" applyBorder="1"/>
    <xf numFmtId="3" fontId="2" fillId="34" borderId="10" xfId="0" applyNumberFormat="1" applyFont="1" applyFill="1" applyBorder="1" applyAlignment="1">
      <alignment horizontal="right"/>
    </xf>
    <xf numFmtId="3" fontId="2" fillId="34" borderId="22" xfId="0" applyNumberFormat="1" applyFont="1" applyFill="1" applyBorder="1" applyAlignment="1">
      <alignment horizontal="right"/>
    </xf>
    <xf numFmtId="0" fontId="0" fillId="0" borderId="0" xfId="0" applyBorder="1"/>
    <xf numFmtId="0" fontId="0" fillId="0" borderId="10" xfId="0" applyBorder="1"/>
    <xf numFmtId="3" fontId="0" fillId="0" borderId="10" xfId="0" applyNumberFormat="1" applyBorder="1"/>
    <xf numFmtId="0" fontId="1" fillId="34" borderId="10" xfId="0" applyFont="1" applyFill="1" applyBorder="1"/>
    <xf numFmtId="0" fontId="28" fillId="0" borderId="10" xfId="0" applyFont="1" applyBorder="1" applyAlignment="1">
      <alignment vertical="center"/>
    </xf>
    <xf numFmtId="3" fontId="28" fillId="0" borderId="10" xfId="0" applyNumberFormat="1" applyFont="1" applyBorder="1" applyAlignment="1">
      <alignment horizontal="right" vertical="center"/>
    </xf>
    <xf numFmtId="0" fontId="21" fillId="0" borderId="16" xfId="0" applyNumberFormat="1" applyFont="1" applyFill="1" applyBorder="1" applyAlignment="1" applyProtection="1">
      <alignment vertical="center" wrapText="1"/>
    </xf>
    <xf numFmtId="0" fontId="21" fillId="0" borderId="10" xfId="0" applyNumberFormat="1" applyFont="1" applyFill="1" applyBorder="1" applyAlignment="1" applyProtection="1">
      <alignment horizontal="center" vertical="center" wrapText="1"/>
    </xf>
    <xf numFmtId="0" fontId="21" fillId="0" borderId="16" xfId="0" applyNumberFormat="1" applyFont="1" applyFill="1" applyBorder="1" applyAlignment="1" applyProtection="1">
      <alignment vertical="center" wrapText="1"/>
    </xf>
    <xf numFmtId="0" fontId="21" fillId="0" borderId="10" xfId="0" applyNumberFormat="1" applyFont="1" applyFill="1" applyBorder="1" applyAlignment="1" applyProtection="1">
      <alignment horizontal="center" vertical="center" wrapText="1"/>
    </xf>
    <xf numFmtId="0" fontId="28" fillId="0" borderId="10" xfId="0" applyFont="1" applyFill="1" applyBorder="1" applyAlignment="1">
      <alignment vertical="center"/>
    </xf>
    <xf numFmtId="0" fontId="21" fillId="0" borderId="16" xfId="0" applyNumberFormat="1" applyFont="1" applyFill="1" applyBorder="1" applyAlignment="1" applyProtection="1">
      <alignment vertical="center" wrapText="1"/>
    </xf>
    <xf numFmtId="0" fontId="21" fillId="0" borderId="10" xfId="0" applyNumberFormat="1" applyFont="1" applyFill="1" applyBorder="1" applyAlignment="1" applyProtection="1">
      <alignment horizontal="center" vertical="center" wrapText="1"/>
    </xf>
    <xf numFmtId="0" fontId="0" fillId="0" borderId="13" xfId="0" applyBorder="1" applyAlignment="1" applyProtection="1">
      <alignment horizontal="left" wrapText="1"/>
    </xf>
    <xf numFmtId="0" fontId="0" fillId="0" borderId="0" xfId="0" applyBorder="1" applyAlignment="1" applyProtection="1">
      <alignment horizontal="left" wrapText="1"/>
    </xf>
    <xf numFmtId="0" fontId="21" fillId="0" borderId="25" xfId="0" applyNumberFormat="1" applyFont="1" applyFill="1" applyBorder="1" applyAlignment="1" applyProtection="1">
      <alignment horizontal="left" vertical="center" wrapText="1"/>
    </xf>
    <xf numFmtId="0" fontId="21" fillId="0" borderId="14" xfId="0" applyNumberFormat="1" applyFont="1" applyFill="1" applyBorder="1" applyAlignment="1" applyProtection="1">
      <alignment horizontal="left" vertical="center" wrapText="1"/>
    </xf>
    <xf numFmtId="0" fontId="21" fillId="0" borderId="16" xfId="0" applyNumberFormat="1" applyFont="1" applyFill="1" applyBorder="1" applyAlignment="1" applyProtection="1">
      <alignment vertical="center" wrapText="1"/>
    </xf>
    <xf numFmtId="0" fontId="21" fillId="0" borderId="17" xfId="0" applyNumberFormat="1" applyFont="1" applyFill="1" applyBorder="1" applyAlignment="1" applyProtection="1">
      <alignment vertical="center" wrapText="1"/>
    </xf>
    <xf numFmtId="0" fontId="21" fillId="33" borderId="10" xfId="0" applyNumberFormat="1" applyFont="1" applyFill="1" applyBorder="1" applyAlignment="1" applyProtection="1">
      <alignment horizontal="center" vertical="center" wrapText="1"/>
    </xf>
    <xf numFmtId="1" fontId="22" fillId="33" borderId="10" xfId="0" applyNumberFormat="1" applyFont="1" applyFill="1" applyBorder="1" applyAlignment="1" applyProtection="1">
      <alignment horizontal="center" vertical="center" wrapText="1"/>
    </xf>
    <xf numFmtId="1" fontId="22" fillId="33" borderId="10" xfId="0" applyNumberFormat="1" applyFont="1" applyFill="1" applyBorder="1" applyAlignment="1" applyProtection="1">
      <alignment horizontal="center" vertical="center"/>
    </xf>
    <xf numFmtId="0" fontId="21" fillId="0" borderId="16" xfId="0" applyNumberFormat="1" applyFont="1" applyFill="1" applyBorder="1" applyAlignment="1" applyProtection="1">
      <alignment horizontal="justify" vertical="center" wrapText="1"/>
    </xf>
    <xf numFmtId="0" fontId="21" fillId="0" borderId="17" xfId="0" applyNumberFormat="1" applyFont="1" applyFill="1" applyBorder="1" applyAlignment="1" applyProtection="1">
      <alignment horizontal="justify" vertical="center" wrapText="1"/>
    </xf>
    <xf numFmtId="0" fontId="21" fillId="0" borderId="10" xfId="0" applyNumberFormat="1" applyFont="1" applyFill="1" applyBorder="1" applyAlignment="1" applyProtection="1">
      <alignment horizontal="center" vertical="center" wrapText="1"/>
    </xf>
    <xf numFmtId="1" fontId="22" fillId="0" borderId="22" xfId="0" applyNumberFormat="1" applyFont="1" applyFill="1" applyBorder="1" applyAlignment="1" applyProtection="1">
      <alignment horizontal="center" vertical="center"/>
    </xf>
    <xf numFmtId="0" fontId="21" fillId="0" borderId="18" xfId="0" applyNumberFormat="1" applyFont="1" applyFill="1" applyBorder="1" applyAlignment="1" applyProtection="1">
      <alignment horizontal="center" vertical="center" wrapText="1"/>
    </xf>
    <xf numFmtId="0" fontId="22" fillId="0" borderId="19" xfId="0" applyNumberFormat="1" applyFont="1" applyFill="1" applyBorder="1" applyAlignment="1" applyProtection="1">
      <alignment horizontal="center" vertical="center"/>
    </xf>
    <xf numFmtId="0" fontId="22" fillId="0" borderId="22" xfId="0" applyNumberFormat="1" applyFont="1" applyFill="1" applyBorder="1" applyAlignment="1" applyProtection="1">
      <alignment horizontal="center" vertical="center"/>
    </xf>
    <xf numFmtId="0" fontId="21" fillId="0" borderId="14" xfId="0" applyNumberFormat="1" applyFont="1" applyFill="1" applyBorder="1" applyAlignment="1" applyProtection="1">
      <alignment horizontal="center" vertical="center" wrapText="1"/>
    </xf>
    <xf numFmtId="0" fontId="21" fillId="0" borderId="24" xfId="0" applyNumberFormat="1" applyFont="1" applyFill="1" applyBorder="1" applyAlignment="1" applyProtection="1">
      <alignment horizontal="center" vertical="center" wrapText="1"/>
    </xf>
    <xf numFmtId="0" fontId="21" fillId="0" borderId="15" xfId="0" applyNumberFormat="1" applyFont="1" applyFill="1" applyBorder="1" applyAlignment="1" applyProtection="1">
      <alignment horizontal="center" vertical="center" wrapText="1"/>
    </xf>
    <xf numFmtId="0" fontId="23" fillId="0" borderId="0" xfId="0" applyNumberFormat="1" applyFont="1" applyFill="1" applyBorder="1" applyAlignment="1" applyProtection="1">
      <alignment horizontal="left" vertical="center" wrapText="1"/>
    </xf>
    <xf numFmtId="49" fontId="22" fillId="0" borderId="14" xfId="0" applyNumberFormat="1" applyFont="1" applyFill="1" applyBorder="1" applyAlignment="1" applyProtection="1">
      <alignment horizontal="left" vertical="center" wrapText="1"/>
      <protection locked="0"/>
    </xf>
    <xf numFmtId="49" fontId="22" fillId="0" borderId="15" xfId="0" applyNumberFormat="1" applyFont="1" applyFill="1" applyBorder="1" applyAlignment="1" applyProtection="1">
      <alignment horizontal="left" vertical="center" wrapText="1"/>
      <protection locked="0"/>
    </xf>
    <xf numFmtId="1" fontId="22" fillId="0" borderId="10" xfId="0" applyNumberFormat="1" applyFont="1" applyFill="1" applyBorder="1" applyAlignment="1" applyProtection="1">
      <alignment horizontal="left" vertical="center"/>
      <protection locked="0"/>
    </xf>
    <xf numFmtId="1" fontId="22" fillId="0" borderId="10" xfId="0" applyNumberFormat="1" applyFont="1" applyFill="1" applyBorder="1" applyAlignment="1" applyProtection="1">
      <alignment horizontal="left" vertical="center"/>
    </xf>
    <xf numFmtId="0" fontId="22" fillId="0" borderId="12" xfId="0" applyNumberFormat="1" applyFont="1" applyFill="1" applyBorder="1" applyAlignment="1" applyProtection="1">
      <alignment horizontal="center" vertical="center" wrapText="1"/>
    </xf>
    <xf numFmtId="0" fontId="22" fillId="0" borderId="13" xfId="0" applyNumberFormat="1" applyFont="1" applyFill="1" applyBorder="1" applyAlignment="1" applyProtection="1">
      <alignment horizontal="center" vertical="center" wrapText="1"/>
    </xf>
    <xf numFmtId="0" fontId="22" fillId="0" borderId="10" xfId="0" applyNumberFormat="1" applyFont="1" applyFill="1" applyBorder="1" applyAlignment="1" applyProtection="1">
      <alignment horizontal="left" vertical="center"/>
    </xf>
    <xf numFmtId="0" fontId="22" fillId="0" borderId="10" xfId="0" applyNumberFormat="1" applyFont="1" applyFill="1" applyBorder="1" applyAlignment="1" applyProtection="1">
      <alignment horizontal="left" vertical="center" wrapText="1"/>
    </xf>
    <xf numFmtId="49" fontId="22" fillId="0" borderId="14" xfId="0" applyNumberFormat="1" applyFont="1" applyFill="1" applyBorder="1" applyAlignment="1" applyProtection="1">
      <alignment horizontal="left" vertical="center"/>
      <protection locked="0"/>
    </xf>
    <xf numFmtId="49" fontId="22" fillId="0" borderId="15" xfId="0" applyNumberFormat="1" applyFont="1" applyFill="1" applyBorder="1" applyAlignment="1" applyProtection="1">
      <alignment horizontal="left" vertical="center"/>
      <protection locked="0"/>
    </xf>
    <xf numFmtId="0" fontId="21" fillId="0" borderId="10" xfId="42" applyNumberFormat="1" applyFont="1" applyFill="1" applyBorder="1" applyAlignment="1" applyProtection="1">
      <alignment horizontal="center" vertical="center" wrapText="1"/>
    </xf>
    <xf numFmtId="1" fontId="22" fillId="0" borderId="10" xfId="42" applyNumberFormat="1" applyFont="1" applyFill="1" applyBorder="1" applyAlignment="1" applyProtection="1">
      <alignment horizontal="center" vertical="center" wrapText="1"/>
    </xf>
    <xf numFmtId="1" fontId="22" fillId="0" borderId="11" xfId="42" applyNumberFormat="1" applyFont="1" applyFill="1" applyBorder="1" applyAlignment="1" applyProtection="1">
      <alignment horizontal="center" vertical="center"/>
    </xf>
    <xf numFmtId="165" fontId="0" fillId="0" borderId="10" xfId="44" applyNumberFormat="1" applyFont="1" applyBorder="1"/>
    <xf numFmtId="165" fontId="2" fillId="34" borderId="10" xfId="44" applyNumberFormat="1" applyFont="1" applyFill="1" applyBorder="1" applyAlignment="1">
      <alignment horizontal="right"/>
    </xf>
  </cellXfs>
  <cellStyles count="45">
    <cellStyle name="%20 - Vurgu1" xfId="19" builtinId="30" customBuiltin="1"/>
    <cellStyle name="%20 - Vurgu2" xfId="23" builtinId="34" customBuiltin="1"/>
    <cellStyle name="%20 - Vurgu3" xfId="27" builtinId="38" customBuiltin="1"/>
    <cellStyle name="%20 - Vurgu4" xfId="31" builtinId="42" customBuiltin="1"/>
    <cellStyle name="%20 - Vurgu5" xfId="35" builtinId="46" customBuiltin="1"/>
    <cellStyle name="%20 - Vurgu6" xfId="39" builtinId="50" customBuiltin="1"/>
    <cellStyle name="%40 - Vurgu1" xfId="20" builtinId="31" customBuiltin="1"/>
    <cellStyle name="%40 - Vurgu2" xfId="24" builtinId="35" customBuiltin="1"/>
    <cellStyle name="%40 - Vurgu3" xfId="28" builtinId="39" customBuiltin="1"/>
    <cellStyle name="%40 - Vurgu4" xfId="32" builtinId="43" customBuiltin="1"/>
    <cellStyle name="%40 - Vurgu5" xfId="36" builtinId="47" customBuiltin="1"/>
    <cellStyle name="%40 - Vurgu6" xfId="40" builtinId="51" customBuiltin="1"/>
    <cellStyle name="%60 - Vurgu1" xfId="21" builtinId="32" customBuiltin="1"/>
    <cellStyle name="%60 - Vurgu2" xfId="25" builtinId="36" customBuiltin="1"/>
    <cellStyle name="%60 - Vurgu3" xfId="29" builtinId="40" customBuiltin="1"/>
    <cellStyle name="%60 - Vurgu4" xfId="33" builtinId="44" customBuiltin="1"/>
    <cellStyle name="%60 - Vurgu5" xfId="37" builtinId="48" customBuiltin="1"/>
    <cellStyle name="%60 - Vurgu6" xfId="41" builtinId="52" customBuiltin="1"/>
    <cellStyle name="Açıklama Metni" xfId="16" builtinId="53" customBuiltin="1"/>
    <cellStyle name="Ana Başlık" xfId="1" builtinId="15" customBuiltin="1"/>
    <cellStyle name="Bağlı Hücre" xfId="12" builtinId="24" customBuiltin="1"/>
    <cellStyle name="Başlık 1" xfId="2" builtinId="16" customBuiltin="1"/>
    <cellStyle name="Başlık 2" xfId="3" builtinId="17" customBuiltin="1"/>
    <cellStyle name="Başlık 3" xfId="4" builtinId="18" customBuiltin="1"/>
    <cellStyle name="Başlık 4" xfId="5" builtinId="19" customBuiltin="1"/>
    <cellStyle name="Çıkış" xfId="10" builtinId="21" customBuiltin="1"/>
    <cellStyle name="Giriş" xfId="9" builtinId="20" customBuiltin="1"/>
    <cellStyle name="Hesaplama" xfId="11" builtinId="22" customBuiltin="1"/>
    <cellStyle name="İşaretli Hücre" xfId="13" builtinId="23" customBuiltin="1"/>
    <cellStyle name="İyi" xfId="6" builtinId="26" customBuiltin="1"/>
    <cellStyle name="Kötü" xfId="7" builtinId="27" customBuiltin="1"/>
    <cellStyle name="Normal" xfId="0" builtinId="0"/>
    <cellStyle name="Normal 12" xfId="42" xr:uid="{00000000-0005-0000-0000-000020000000}"/>
    <cellStyle name="Normal 2" xfId="43" xr:uid="{00000000-0005-0000-0000-000021000000}"/>
    <cellStyle name="Not" xfId="15" builtinId="10" customBuiltin="1"/>
    <cellStyle name="Nötr" xfId="8" builtinId="28" customBuiltin="1"/>
    <cellStyle name="Toplam" xfId="17" builtinId="25" customBuiltin="1"/>
    <cellStyle name="Uyarı Metni" xfId="14" builtinId="11" customBuiltin="1"/>
    <cellStyle name="Virgül" xfId="44" builtinId="3"/>
    <cellStyle name="Vurgu1" xfId="18" builtinId="29" customBuiltin="1"/>
    <cellStyle name="Vurgu2" xfId="22" builtinId="33" customBuiltin="1"/>
    <cellStyle name="Vurgu3" xfId="26" builtinId="37" customBuiltin="1"/>
    <cellStyle name="Vurgu4" xfId="30" builtinId="41" customBuiltin="1"/>
    <cellStyle name="Vurgu5" xfId="34" builtinId="45" customBuiltin="1"/>
    <cellStyle name="Vurgu6" xfId="38" builtinId="49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?>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?>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2.xml.rels><?xml version="1.0" encoding="UTF-8"?>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U1"/>
  <sheetViews>
    <sheetView tabSelected="1" zoomScale="85" zoomScaleNormal="85" workbookViewId="0">
      <pane ySplit="1" topLeftCell="A2" activePane="bottomLeft" state="frozen"/>
      <selection activeCell="C57" sqref="C57"/>
      <selection pane="bottomLeft" activeCell="E19" sqref="E19"/>
    </sheetView>
  </sheetViews>
  <sheetFormatPr defaultRowHeight="14.25" x14ac:dyDescent="0.45"/>
  <cols>
    <col min="1" max="1" width="11" bestFit="1" customWidth="1"/>
    <col min="2" max="2" width="8.3984375" bestFit="1" customWidth="1"/>
    <col min="3" max="3" width="10" bestFit="1" customWidth="1"/>
    <col min="4" max="4" width="17.73046875" bestFit="1" customWidth="1"/>
    <col min="5" max="5" width="56.86328125" bestFit="1" customWidth="1"/>
    <col min="6" max="6" width="40.265625" bestFit="1" customWidth="1"/>
    <col min="7" max="7" width="15.73046875" bestFit="1" customWidth="1"/>
    <col min="8" max="8" width="13.3984375" bestFit="1" customWidth="1"/>
    <col min="9" max="9" width="17.86328125" bestFit="1" customWidth="1"/>
    <col min="10" max="10" width="15.86328125" bestFit="1" customWidth="1"/>
    <col min="11" max="11" width="28.59765625" bestFit="1" customWidth="1"/>
    <col min="12" max="12" width="31.1328125" bestFit="1" customWidth="1"/>
    <col min="13" max="13" width="14.86328125" bestFit="1" customWidth="1"/>
    <col min="14" max="14" width="33.59765625" bestFit="1" customWidth="1"/>
    <col min="15" max="15" width="33.3984375" bestFit="1" customWidth="1"/>
    <col min="16" max="16" width="34.3984375" bestFit="1" customWidth="1"/>
    <col min="17" max="17" width="34.265625" bestFit="1" customWidth="1"/>
    <col min="18" max="18" width="32.73046875" bestFit="1" customWidth="1"/>
    <col min="19" max="19" width="32.59765625" bestFit="1" customWidth="1"/>
    <col min="20" max="20" width="33.3984375" bestFit="1" customWidth="1"/>
    <col min="21" max="21" width="33.265625" bestFit="1" customWidth="1"/>
  </cols>
  <sheetData>
    <row r="1" spans="1:21" x14ac:dyDescent="0.4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</row>
    <row>
      <c>
        <is>
          <t>1581311</t>
        </is>
      </c>
      <c>
        <v>1</v>
      </c>
      <c>
        <is>
          <t>İZMİR</t>
        </is>
      </c>
      <c>
        <v>NARLIDERE</v>
      </c>
      <c>
        <is>
          <t>K-978 35-07-K00978_35-07-K00978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16.11.2020 09:04:43</t>
        </is>
      </c>
      <c>
        <is>
          <t>16.11.2020 14:02:46</t>
        </is>
      </c>
      <c>
        <v>4.967272222</v>
      </c>
      <c>
        <v>2</v>
      </c>
      <c>
        <v>289</v>
      </c>
      <c>
        <v>0</v>
      </c>
      <c>
        <v>0</v>
      </c>
      <c>
        <v>9.934544</v>
      </c>
      <c>
        <v>1435.541672</v>
      </c>
      <c>
        <v>0</v>
      </c>
      <c>
        <v>0</v>
      </c>
    </row>
    <row>
      <c>
        <is>
          <t>1582314</t>
        </is>
      </c>
      <c>
        <v>1</v>
      </c>
      <c>
        <is>
          <t>İZMİR</t>
        </is>
      </c>
      <c>
        <v>KONAK</v>
      </c>
      <c>
        <is>
          <t>K-782 35-01-K00782_35-01-K00782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18.11.2020 09:05:14</t>
        </is>
      </c>
      <c>
        <is>
          <t>18.11.2020 12:41:25</t>
        </is>
      </c>
      <c>
        <v>3.603055555</v>
      </c>
      <c>
        <v>1</v>
      </c>
      <c>
        <v>451</v>
      </c>
      <c>
        <v>0</v>
      </c>
      <c>
        <v>0</v>
      </c>
      <c>
        <v>3.603056</v>
      </c>
      <c>
        <v>1624.978055</v>
      </c>
      <c>
        <v>0</v>
      </c>
      <c>
        <v>0</v>
      </c>
    </row>
    <row>
      <c>
        <is>
          <t>1583001</t>
        </is>
      </c>
      <c>
        <v>1</v>
      </c>
      <c>
        <is>
          <t>İZMİR</t>
        </is>
      </c>
      <c>
        <v>BUCA</v>
      </c>
      <c>
        <is>
          <t>M-461 35-03-M00461_35-03-M00461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19.11.2020 10:58:24</t>
        </is>
      </c>
      <c>
        <is>
          <t>19.11.2020 11:19:19</t>
        </is>
      </c>
      <c>
        <v>0.348552777</v>
      </c>
      <c>
        <v>1</v>
      </c>
      <c>
        <v>19</v>
      </c>
      <c>
        <v>0</v>
      </c>
      <c>
        <v>15</v>
      </c>
      <c>
        <v>0.348553</v>
      </c>
      <c>
        <v>6.622503</v>
      </c>
      <c>
        <v>0</v>
      </c>
      <c>
        <v>5.228292</v>
      </c>
    </row>
    <row>
      <c>
        <is>
          <t>1577519</t>
        </is>
      </c>
      <c>
        <v>1</v>
      </c>
      <c>
        <is>
          <t>İZMİR</t>
        </is>
      </c>
      <c>
        <v>KEMALPAŞA</v>
      </c>
      <c>
        <is>
          <t>BAĞYURDU KÖK 35-27-L00239_HALİLBEYLİ TR-1 KÖK-L04 L04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08.11.2020 09:45:09</t>
        </is>
      </c>
      <c>
        <is>
          <t>08.11.2020 10:41:06</t>
        </is>
      </c>
      <c>
        <v>0.9325</v>
      </c>
      <c>
        <v>0</v>
      </c>
      <c>
        <v>91</v>
      </c>
      <c>
        <v>44</v>
      </c>
      <c>
        <v>1009</v>
      </c>
      <c>
        <v>0</v>
      </c>
      <c>
        <v>84.8575</v>
      </c>
      <c>
        <v>41.03</v>
      </c>
      <c>
        <v>940.8925</v>
      </c>
    </row>
    <row>
      <c>
        <is>
          <t>1596591</t>
        </is>
      </c>
      <c>
        <v>1</v>
      </c>
      <c>
        <is>
          <t>İZMİR</t>
        </is>
      </c>
      <c>
        <v>MENEMEN</v>
      </c>
      <c>
        <is>
          <t>ULUKENT DM-3/40 35-28-M00048_ b4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26.11.2020 09:00:49</t>
        </is>
      </c>
      <c>
        <is>
          <t>26.11.2020 11:16:10</t>
        </is>
      </c>
      <c>
        <v>2.255706388</v>
      </c>
      <c>
        <v>0</v>
      </c>
      <c>
        <v>10</v>
      </c>
      <c>
        <v>0</v>
      </c>
      <c>
        <v>0</v>
      </c>
      <c>
        <v>0</v>
      </c>
      <c>
        <v>22.557064</v>
      </c>
      <c>
        <v>0</v>
      </c>
      <c>
        <v>0</v>
      </c>
    </row>
    <row>
      <c>
        <is>
          <t>1573533</t>
        </is>
      </c>
      <c>
        <v>1</v>
      </c>
      <c>
        <is>
          <t>İZMİR</t>
        </is>
      </c>
      <c>
        <v>TORBALI</v>
      </c>
      <c>
        <is>
          <t>AGROMARİN KÖK 35-26-M00584_BAMBİ MOBİLYA ÖZEL M07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01.11.2020 09:29:57</t>
        </is>
      </c>
      <c>
        <is>
          <t>01.11.2020 18:44:04</t>
        </is>
      </c>
      <c>
        <v>9.235261111</v>
      </c>
      <c>
        <v>2</v>
      </c>
      <c>
        <v>0</v>
      </c>
      <c>
        <v>0</v>
      </c>
      <c>
        <v>0</v>
      </c>
      <c>
        <v>18.470522</v>
      </c>
      <c>
        <v>0</v>
      </c>
      <c>
        <v>0</v>
      </c>
      <c>
        <v>0</v>
      </c>
    </row>
    <row>
      <c>
        <is>
          <t>1573540</t>
        </is>
      </c>
      <c>
        <v>1</v>
      </c>
      <c>
        <is>
          <t>İZMİR</t>
        </is>
      </c>
      <c>
        <v>TORBALI</v>
      </c>
      <c>
        <is>
          <t>DM-7/7 35-26-M00638_BALKAN SÜT M02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01.11.2020 09:44:45</t>
        </is>
      </c>
      <c>
        <is>
          <t>01.11.2020 16:13:06</t>
        </is>
      </c>
      <c>
        <v>6.472402777</v>
      </c>
      <c>
        <v>20</v>
      </c>
      <c>
        <v>7</v>
      </c>
      <c>
        <v>4</v>
      </c>
      <c>
        <v>0</v>
      </c>
      <c>
        <v>129.448056</v>
      </c>
      <c>
        <v>45.306819</v>
      </c>
      <c>
        <v>25.889611</v>
      </c>
      <c>
        <v>0</v>
      </c>
    </row>
    <row>
      <c>
        <is>
          <t>1574204</t>
        </is>
      </c>
      <c>
        <v>1</v>
      </c>
      <c>
        <is>
          <t>İZMİR</t>
        </is>
      </c>
      <c>
        <v>MENEMEN</v>
      </c>
      <c>
        <is>
          <t>ULUKENT DM-3/3 35-28-M00049_DM-3/2-M01 M01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Bildirimli</v>
      </c>
      <c>
        <is>
          <t>02.11.2020 14:27:20</t>
        </is>
      </c>
      <c>
        <is>
          <t>02.11.2020 14:45:39</t>
        </is>
      </c>
      <c>
        <v>0.305277777</v>
      </c>
      <c>
        <v>14</v>
      </c>
      <c>
        <v>1820</v>
      </c>
      <c>
        <v>0</v>
      </c>
      <c>
        <v>0</v>
      </c>
      <c>
        <v>4.273889</v>
      </c>
      <c>
        <v>555.605554</v>
      </c>
      <c>
        <v>0</v>
      </c>
      <c>
        <v>0</v>
      </c>
    </row>
    <row>
      <c>
        <is>
          <t>1581640</t>
        </is>
      </c>
      <c>
        <v>1</v>
      </c>
      <c>
        <is>
          <t>İZMİR</t>
        </is>
      </c>
      <c>
        <v>KEMALPAŞA</v>
      </c>
      <c>
        <is>
          <t>IŞIK TARIM KÖK 35-27-L00352_ÖREN KÖK  ÇIKIŞI-L03 L03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16.11.2020 17:45:38</t>
        </is>
      </c>
      <c>
        <is>
          <t>16.11.2020 17:46:02</t>
        </is>
      </c>
      <c>
        <v>0.006666666</v>
      </c>
      <c>
        <v>34</v>
      </c>
      <c>
        <v>5196</v>
      </c>
      <c>
        <v>70</v>
      </c>
      <c>
        <v>2217</v>
      </c>
      <c>
        <v>0.226667</v>
      </c>
      <c>
        <v>34.639997</v>
      </c>
      <c>
        <v>0.466667</v>
      </c>
      <c>
        <v>14.779999</v>
      </c>
    </row>
    <row>
      <c>
        <is>
          <t>1575602</t>
        </is>
      </c>
      <c>
        <v>1</v>
      </c>
      <c>
        <is>
          <t>MANİSA</t>
        </is>
      </c>
      <c>
        <v>SALİHLİ</v>
      </c>
      <c>
        <is>
          <t>DOMBAYLI BAHÇELER TR-1 45-78-M00273_Ayırıcı H01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05.11.2020 09:13:22</t>
        </is>
      </c>
      <c>
        <is>
          <t>05.11.2020 17:12:39</t>
        </is>
      </c>
      <c>
        <v>7.988055555</v>
      </c>
      <c>
        <v>2</v>
      </c>
      <c>
        <v>18</v>
      </c>
      <c>
        <v>2</v>
      </c>
      <c>
        <v>40</v>
      </c>
      <c>
        <v>15.976111</v>
      </c>
      <c>
        <v>143.785</v>
      </c>
      <c>
        <v>15.976111</v>
      </c>
      <c>
        <v>319.522222</v>
      </c>
    </row>
    <row>
      <c>
        <is>
          <t>1579671</t>
        </is>
      </c>
      <c>
        <v>1</v>
      </c>
      <c>
        <is>
          <t>İZMİR</t>
        </is>
      </c>
      <c>
        <v>BAYRAKLI</v>
      </c>
      <c>
        <is>
          <t>PİYALE TM 35-02-A00007_PİYALE-17 K23</t>
        </is>
      </c>
      <c>
        <v>Manevra</v>
      </c>
      <c>
        <is>
          <t>Dağıtım-OG</t>
        </is>
      </c>
      <c>
        <v>Kısa</v>
      </c>
      <c>
        <v>Güvenlik</v>
      </c>
      <c>
        <v>Bildirimsiz</v>
      </c>
      <c>
        <is>
          <t>12.11.2020 14:16:29</t>
        </is>
      </c>
      <c>
        <is>
          <t>12.11.2020 14:18:03</t>
        </is>
      </c>
      <c>
        <v>0.026111111</v>
      </c>
      <c>
        <v>7</v>
      </c>
      <c>
        <v>109</v>
      </c>
      <c>
        <v>0</v>
      </c>
      <c>
        <v>0</v>
      </c>
      <c>
        <v>0.182778</v>
      </c>
      <c>
        <v>2.846111</v>
      </c>
      <c>
        <v>0</v>
      </c>
      <c>
        <v>0</v>
      </c>
    </row>
    <row>
      <c>
        <is>
          <t>1597242</t>
        </is>
      </c>
      <c>
        <v>1</v>
      </c>
      <c>
        <is>
          <t>İZMİR</t>
        </is>
      </c>
      <c>
        <v>BUCA</v>
      </c>
      <c>
        <is>
          <t> 35-03-M00998_35-03-M00998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27.11.2020 10:48:31</t>
        </is>
      </c>
      <c>
        <is>
          <t>27.11.2020 12:21:53</t>
        </is>
      </c>
      <c>
        <v>1.556111111</v>
      </c>
      <c>
        <v>1</v>
      </c>
      <c>
        <v>691</v>
      </c>
      <c>
        <v>0</v>
      </c>
      <c>
        <v>0</v>
      </c>
      <c>
        <v>1.556111</v>
      </c>
      <c>
        <v>1075.272778</v>
      </c>
      <c>
        <v>0</v>
      </c>
      <c>
        <v>0</v>
      </c>
    </row>
    <row>
      <c>
        <is>
          <t>1581921</t>
        </is>
      </c>
      <c>
        <v>1</v>
      </c>
      <c>
        <is>
          <t>İZMİR</t>
        </is>
      </c>
      <c>
        <v>BUCA</v>
      </c>
      <c>
        <is>
          <t> 35-03-M01501_35-03-M01501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17.11.2020 11:36:33</t>
        </is>
      </c>
      <c>
        <is>
          <t>17.11.2020 12:25:57</t>
        </is>
      </c>
      <c>
        <v>0.823333333</v>
      </c>
      <c>
        <v>1</v>
      </c>
      <c>
        <v>670</v>
      </c>
      <c>
        <v>0</v>
      </c>
      <c>
        <v>0</v>
      </c>
      <c>
        <v>0.823333</v>
      </c>
      <c>
        <v>551.633333</v>
      </c>
      <c>
        <v>0</v>
      </c>
      <c>
        <v>0</v>
      </c>
    </row>
    <row>
      <c>
        <is>
          <t>1583751</t>
        </is>
      </c>
      <c>
        <v>1</v>
      </c>
      <c>
        <is>
          <t>MANİSA</t>
        </is>
      </c>
      <c>
        <v>GÖRDES</v>
      </c>
      <c>
        <is>
          <t>GÖRDES TR-16 45-75-M00016_Ayırıcı H01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20.11.2020 10:47:19</t>
        </is>
      </c>
      <c>
        <is>
          <t>20.11.2020 18:56:03</t>
        </is>
      </c>
      <c>
        <v>8.145555555</v>
      </c>
      <c>
        <v>5</v>
      </c>
      <c>
        <v>261</v>
      </c>
      <c>
        <v>0</v>
      </c>
      <c>
        <v>0</v>
      </c>
      <c>
        <v>40.727778</v>
      </c>
      <c>
        <v>2125.99</v>
      </c>
      <c>
        <v>0</v>
      </c>
      <c>
        <v>0</v>
      </c>
    </row>
    <row>
      <c>
        <is>
          <t>1579036</t>
        </is>
      </c>
      <c>
        <v>1</v>
      </c>
      <c>
        <is>
          <t>MANİSA</t>
        </is>
      </c>
      <c>
        <v>GÖRDES</v>
      </c>
      <c>
        <is>
          <t>GÖRDES TR-16 45-75-M00016_45-75-M00016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11.11.2020 11:27:12</t>
        </is>
      </c>
      <c>
        <is>
          <t>11.11.2020 17:50:24</t>
        </is>
      </c>
      <c>
        <v>6.386666666</v>
      </c>
      <c>
        <v>1</v>
      </c>
      <c>
        <v>261</v>
      </c>
      <c>
        <v>0</v>
      </c>
      <c>
        <v>0</v>
      </c>
      <c>
        <v>6.386667</v>
      </c>
      <c>
        <v>1666.92</v>
      </c>
      <c>
        <v>0</v>
      </c>
      <c>
        <v>0</v>
      </c>
    </row>
    <row>
      <c>
        <is>
          <t>1577915</t>
        </is>
      </c>
      <c>
        <v>1</v>
      </c>
      <c>
        <is>
          <t>MANİSA</t>
        </is>
      </c>
      <c>
        <v>GÖRDES</v>
      </c>
      <c>
        <is>
          <t>GÖRDES TR-16 45-75-M00016_45-75-M00016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09.11.2020 10:07:12</t>
        </is>
      </c>
      <c>
        <is>
          <t>09.11.2020 17:13:46</t>
        </is>
      </c>
      <c>
        <v>7.109259166</v>
      </c>
      <c>
        <v>1</v>
      </c>
      <c>
        <v>261</v>
      </c>
      <c>
        <v>0</v>
      </c>
      <c>
        <v>0</v>
      </c>
      <c>
        <v>7.109259</v>
      </c>
      <c>
        <v>1855.516642</v>
      </c>
      <c>
        <v>0</v>
      </c>
      <c>
        <v>0</v>
      </c>
    </row>
    <row>
      <c>
        <is>
          <t>1579980</t>
        </is>
      </c>
      <c>
        <v>1</v>
      </c>
      <c>
        <is>
          <t>MANİSA</t>
        </is>
      </c>
      <c>
        <v>GÖRDES</v>
      </c>
      <c>
        <is>
          <t>GÖRDES TR-16 45-75-M00016_45-75-M00016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13.11.2020 08:57:54</t>
        </is>
      </c>
      <c>
        <is>
          <t>13.11.2020 15:35:16</t>
        </is>
      </c>
      <c>
        <v>6.622777777</v>
      </c>
      <c>
        <v>1</v>
      </c>
      <c>
        <v>261</v>
      </c>
      <c>
        <v>0</v>
      </c>
      <c>
        <v>0</v>
      </c>
      <c>
        <v>6.622778</v>
      </c>
      <c>
        <v>1728.545</v>
      </c>
      <c>
        <v>0</v>
      </c>
      <c>
        <v>0</v>
      </c>
    </row>
    <row>
      <c>
        <is>
          <t>1576250</t>
        </is>
      </c>
      <c>
        <v>1</v>
      </c>
      <c>
        <is>
          <t>MANİSA</t>
        </is>
      </c>
      <c>
        <v>GÖRDES</v>
      </c>
      <c>
        <is>
          <t>GÖRDES TR-16 45-75-M00016_Ayırıcı H01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06.11.2020 10:00:43</t>
        </is>
      </c>
      <c>
        <is>
          <t>06.11.2020 16:58:32</t>
        </is>
      </c>
      <c>
        <v>6.963611111</v>
      </c>
      <c>
        <v>5</v>
      </c>
      <c>
        <v>261</v>
      </c>
      <c>
        <v>0</v>
      </c>
      <c>
        <v>0</v>
      </c>
      <c>
        <v>34.818056</v>
      </c>
      <c>
        <v>1817.5025</v>
      </c>
      <c>
        <v>0</v>
      </c>
      <c>
        <v>0</v>
      </c>
    </row>
    <row>
      <c>
        <is>
          <t>1581746</t>
        </is>
      </c>
      <c>
        <v>1</v>
      </c>
      <c>
        <is>
          <t>İZMİR</t>
        </is>
      </c>
      <c>
        <v>MENEMEN</v>
      </c>
      <c>
        <is>
          <t>MENEMEN TR-25 35-28-L00025_35-28-L00025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17.11.2020 08:30:29</t>
        </is>
      </c>
      <c>
        <is>
          <t>17.11.2020 14:39:06</t>
        </is>
      </c>
      <c>
        <v>6.143588888</v>
      </c>
      <c>
        <v>2</v>
      </c>
      <c>
        <v>160</v>
      </c>
      <c>
        <v>0</v>
      </c>
      <c>
        <v>0</v>
      </c>
      <c>
        <v>12.287178</v>
      </c>
      <c>
        <v>982.974222</v>
      </c>
      <c>
        <v>0</v>
      </c>
      <c>
        <v>0</v>
      </c>
    </row>
    <row>
      <c>
        <is>
          <t>1581273</t>
        </is>
      </c>
      <c>
        <v>1</v>
      </c>
      <c>
        <is>
          <t>İZMİR</t>
        </is>
      </c>
      <c>
        <v>MENEMEN</v>
      </c>
      <c>
        <is>
          <t>MENEMEN TR-24 35-28-L00024_35-28-L00024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16.11.2020 08:14:01</t>
        </is>
      </c>
      <c>
        <is>
          <t>16.11.2020 14:53:07</t>
        </is>
      </c>
      <c>
        <v>6.651647222</v>
      </c>
      <c>
        <v>1</v>
      </c>
      <c>
        <v>454</v>
      </c>
      <c>
        <v>0</v>
      </c>
      <c>
        <v>0</v>
      </c>
      <c>
        <v>6.651647</v>
      </c>
      <c>
        <v>3019.847839</v>
      </c>
      <c>
        <v>0</v>
      </c>
      <c>
        <v>0</v>
      </c>
    </row>
    <row>
      <c>
        <is>
          <t>1597180</t>
        </is>
      </c>
      <c>
        <v>1</v>
      </c>
      <c>
        <is>
          <t>İZMİR</t>
        </is>
      </c>
      <c>
        <v>TORBALI</v>
      </c>
      <c>
        <is>
          <t>AHMETLİ TR-1 35-26-L00125_35-26-L00125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27.11.2020 10:05:38</t>
        </is>
      </c>
      <c>
        <is>
          <t>27.11.2020 14:49:16</t>
        </is>
      </c>
      <c>
        <v>4.727203611</v>
      </c>
      <c>
        <v>0</v>
      </c>
      <c>
        <v>0</v>
      </c>
      <c>
        <v>1</v>
      </c>
      <c>
        <v>45</v>
      </c>
      <c>
        <v>0</v>
      </c>
      <c>
        <v>0</v>
      </c>
      <c>
        <v>4.727204</v>
      </c>
      <c>
        <v>212.724162</v>
      </c>
    </row>
    <row>
      <c>
        <is>
          <t>1573905</t>
        </is>
      </c>
      <c>
        <v>1</v>
      </c>
      <c>
        <is>
          <t>İZMİR</t>
        </is>
      </c>
      <c>
        <v>BUCA</v>
      </c>
      <c>
        <is>
          <t>VEZİRKÖPRÜ İM 35-03-A00002_İNKILAP-K01 K01</t>
        </is>
      </c>
      <c>
        <v>Manevra</v>
      </c>
      <c>
        <is>
          <t>Dağıtım-OG</t>
        </is>
      </c>
      <c>
        <v>Kısa</v>
      </c>
      <c>
        <v>Şebeke işletmecisi</v>
      </c>
      <c>
        <v>Bildirimli</v>
      </c>
      <c>
        <is>
          <t>02.11.2020 02:05:14</t>
        </is>
      </c>
      <c>
        <is>
          <t>02.11.2020 02:06:52</t>
        </is>
      </c>
      <c>
        <v>0.027222222</v>
      </c>
      <c>
        <v>7</v>
      </c>
      <c>
        <v>4515</v>
      </c>
      <c>
        <v>0</v>
      </c>
      <c>
        <v>0</v>
      </c>
      <c>
        <v>0.190556</v>
      </c>
      <c>
        <v>122.908332</v>
      </c>
      <c>
        <v>0</v>
      </c>
      <c>
        <v>0</v>
      </c>
    </row>
    <row>
      <c>
        <is>
          <t>1573906</t>
        </is>
      </c>
      <c>
        <v>1</v>
      </c>
      <c>
        <is>
          <t>İZMİR</t>
        </is>
      </c>
      <c>
        <v>BUCA</v>
      </c>
      <c>
        <is>
          <t>VEZİRKÖPRÜ İM 35-03-A00002_SEYHAN-K02 K02</t>
        </is>
      </c>
      <c>
        <v>Manevra</v>
      </c>
      <c>
        <is>
          <t>Dağıtım-OG</t>
        </is>
      </c>
      <c>
        <v>Kısa</v>
      </c>
      <c>
        <v>Şebeke işletmecisi</v>
      </c>
      <c>
        <v>Bildirimli</v>
      </c>
      <c>
        <is>
          <t>02.11.2020 02:05:38</t>
        </is>
      </c>
      <c>
        <is>
          <t>02.11.2020 02:06:32</t>
        </is>
      </c>
      <c>
        <v>0.015</v>
      </c>
      <c>
        <v>10</v>
      </c>
      <c>
        <v>3181</v>
      </c>
      <c>
        <v>0</v>
      </c>
      <c>
        <v>0</v>
      </c>
      <c>
        <v>0.15</v>
      </c>
      <c>
        <v>47.715</v>
      </c>
      <c>
        <v>0</v>
      </c>
      <c>
        <v>0</v>
      </c>
    </row>
    <row>
      <c>
        <is>
          <t>1573907</t>
        </is>
      </c>
      <c>
        <v>1</v>
      </c>
      <c>
        <is>
          <t>İZMİR</t>
        </is>
      </c>
      <c>
        <v>BUCA</v>
      </c>
      <c>
        <is>
          <t>VEZİRKÖPRÜ İM 35-03-A00002_SAFFET ÖZSAN-K03 K03</t>
        </is>
      </c>
      <c>
        <v>Manevra</v>
      </c>
      <c>
        <is>
          <t>Dağıtım-OG</t>
        </is>
      </c>
      <c>
        <v>Kısa</v>
      </c>
      <c>
        <v>Şebeke işletmecisi</v>
      </c>
      <c>
        <v>Bildirimli</v>
      </c>
      <c>
        <is>
          <t>02.11.2020 02:05:27</t>
        </is>
      </c>
      <c>
        <is>
          <t>02.11.2020 02:06:40</t>
        </is>
      </c>
      <c>
        <v>0.020277777</v>
      </c>
      <c>
        <v>12</v>
      </c>
      <c>
        <v>4650</v>
      </c>
      <c>
        <v>0</v>
      </c>
      <c>
        <v>0</v>
      </c>
      <c>
        <v>0.243333</v>
      </c>
      <c>
        <v>94.291663</v>
      </c>
      <c>
        <v>0</v>
      </c>
      <c>
        <v>0</v>
      </c>
    </row>
    <row>
      <c>
        <is>
          <t>1573908</t>
        </is>
      </c>
      <c>
        <v>1</v>
      </c>
      <c>
        <is>
          <t>İZMİR</t>
        </is>
      </c>
      <c>
        <v>BUCA</v>
      </c>
      <c>
        <is>
          <t>VEZİRKÖPRÜ İM 35-03-A00002_TR-1 10.5-K07 K07</t>
        </is>
      </c>
      <c>
        <v>Manevra</v>
      </c>
      <c>
        <is>
          <t>Dağıtım-OG</t>
        </is>
      </c>
      <c>
        <v>Kısa</v>
      </c>
      <c>
        <v>Şebeke işletmecisi</v>
      </c>
      <c>
        <v>Bildirimli</v>
      </c>
      <c>
        <is>
          <t>02.11.2020 02:05:47</t>
        </is>
      </c>
      <c>
        <is>
          <t>02.11.2020 02:08:24</t>
        </is>
      </c>
      <c>
        <v>0.043611111</v>
      </c>
      <c>
        <v>29</v>
      </c>
      <c>
        <v>12346</v>
      </c>
      <c>
        <v>0</v>
      </c>
      <c>
        <v>0</v>
      </c>
      <c>
        <v>1.264722</v>
      </c>
      <c>
        <v>538.422776</v>
      </c>
      <c>
        <v>0</v>
      </c>
      <c>
        <v>0</v>
      </c>
    </row>
    <row>
      <c>
        <is>
          <t>1596814</t>
        </is>
      </c>
      <c>
        <v>1</v>
      </c>
      <c>
        <is>
          <t>MANİSA</t>
        </is>
      </c>
      <c>
        <v>ALAŞEHİR</v>
      </c>
      <c>
        <is>
          <t>AKKEÇİLİ TR-615 TARIMSAL SULAMA 45-73-M00429_45-73-M00429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26.11.2020 13:47:35</t>
        </is>
      </c>
      <c>
        <is>
          <t>26.11.2020 14:45:34</t>
        </is>
      </c>
      <c>
        <v>0.966253611</v>
      </c>
      <c>
        <v>0</v>
      </c>
      <c>
        <v>0</v>
      </c>
      <c>
        <v>0</v>
      </c>
      <c>
        <v>9</v>
      </c>
      <c>
        <v>0</v>
      </c>
      <c>
        <v>0</v>
      </c>
      <c>
        <v>0</v>
      </c>
      <c>
        <v>8.696282</v>
      </c>
    </row>
    <row>
      <c>
        <is>
          <t>1596853</t>
        </is>
      </c>
      <c>
        <v>1</v>
      </c>
      <c>
        <is>
          <t>MANİSA</t>
        </is>
      </c>
      <c>
        <v>ALAŞEHİR</v>
      </c>
      <c>
        <is>
          <t>AKKEÇİLİ TR-2 45-73-M00427_45-73-M00427</t>
        </is>
      </c>
      <c>
        <v>Trafo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26.11.2020 14:51:12</t>
        </is>
      </c>
      <c>
        <is>
          <t>26.11.2020 15:16:00</t>
        </is>
      </c>
      <c>
        <v>0.413333333</v>
      </c>
      <c>
        <v>0</v>
      </c>
      <c>
        <v>0</v>
      </c>
      <c>
        <v>1</v>
      </c>
      <c>
        <v>188</v>
      </c>
      <c>
        <v>0</v>
      </c>
      <c>
        <v>0</v>
      </c>
      <c>
        <v>0.413333</v>
      </c>
      <c>
        <v>77.706667</v>
      </c>
    </row>
    <row>
      <c>
        <is>
          <t>1596621</t>
        </is>
      </c>
      <c>
        <v>1</v>
      </c>
      <c>
        <is>
          <t>MANİSA</t>
        </is>
      </c>
      <c>
        <v>ALAŞEHİR</v>
      </c>
      <c>
        <is>
          <t>AKKEÇİLİ KÖK 45-73-M00239_AKKEÇİLİ M03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26.11.2020 09:00:19</t>
        </is>
      </c>
      <c>
        <is>
          <t>26.11.2020 16:40:56</t>
        </is>
      </c>
      <c>
        <v>7.676944444</v>
      </c>
      <c>
        <v>0</v>
      </c>
      <c>
        <v>0</v>
      </c>
      <c>
        <v>68</v>
      </c>
      <c>
        <v>910</v>
      </c>
      <c>
        <v>0</v>
      </c>
      <c>
        <v>0</v>
      </c>
      <c>
        <v>522.032222</v>
      </c>
      <c>
        <v>6986.019444</v>
      </c>
    </row>
    <row>
      <c>
        <is>
          <t>1596658</t>
        </is>
      </c>
      <c>
        <v>1</v>
      </c>
      <c>
        <is>
          <t>MANİSA</t>
        </is>
      </c>
      <c>
        <v>ALAŞEHİR</v>
      </c>
      <c>
        <is>
          <t>AKKKEÇİLİ TR-437 TARIMSAL SULAMA 45-73-M00412_45-73-M00412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26.11.2020 10:00:53</t>
        </is>
      </c>
      <c>
        <is>
          <t>26.11.2020 10:37:51</t>
        </is>
      </c>
      <c>
        <v>0.615871111</v>
      </c>
      <c>
        <v>0</v>
      </c>
      <c>
        <v>0</v>
      </c>
      <c>
        <v>0</v>
      </c>
      <c>
        <v>25</v>
      </c>
      <c>
        <v>0</v>
      </c>
      <c>
        <v>0</v>
      </c>
      <c>
        <v>0</v>
      </c>
      <c>
        <v>15.396778</v>
      </c>
    </row>
    <row>
      <c>
        <is>
          <t>1596728</t>
        </is>
      </c>
      <c>
        <v>1</v>
      </c>
      <c>
        <is>
          <t>MANİSA</t>
        </is>
      </c>
      <c>
        <v>ALAŞEHİR</v>
      </c>
      <c>
        <is>
          <t>AKKEÇİLİ TR-1 45-73-M00422_45-73-M00422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26.11.2020 11:25:10</t>
        </is>
      </c>
      <c>
        <is>
          <t>26.11.2020 11:41:01</t>
        </is>
      </c>
      <c>
        <v>0.263961944</v>
      </c>
      <c>
        <v>0</v>
      </c>
      <c>
        <v>0</v>
      </c>
      <c>
        <v>1</v>
      </c>
      <c>
        <v>148</v>
      </c>
      <c>
        <v>0</v>
      </c>
      <c>
        <v>0</v>
      </c>
      <c>
        <v>0.263962</v>
      </c>
      <c>
        <v>39.066368</v>
      </c>
    </row>
    <row>
      <c>
        <is>
          <t>1596747</t>
        </is>
      </c>
      <c>
        <v>1</v>
      </c>
      <c>
        <is>
          <t>MANİSA</t>
        </is>
      </c>
      <c>
        <v>ALAŞEHİR</v>
      </c>
      <c>
        <is>
          <t>AKKEÇİLİ TR-5 45-73-M00420_45-73-M00420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26.11.2020 11:47:35</t>
        </is>
      </c>
      <c>
        <is>
          <t>26.11.2020 12:06:16</t>
        </is>
      </c>
      <c>
        <v>0.311325</v>
      </c>
      <c>
        <v>0</v>
      </c>
      <c>
        <v>0</v>
      </c>
      <c>
        <v>2</v>
      </c>
      <c>
        <v>54</v>
      </c>
      <c>
        <v>0</v>
      </c>
      <c>
        <v>0</v>
      </c>
      <c>
        <v>0.62265</v>
      </c>
      <c>
        <v>16.81155</v>
      </c>
    </row>
    <row>
      <c>
        <is>
          <t>1594785</t>
        </is>
      </c>
      <c>
        <v>1</v>
      </c>
      <c>
        <is>
          <t>MANİSA</t>
        </is>
      </c>
      <c>
        <v>ALAŞEHİR</v>
      </c>
      <c>
        <is>
          <t>AKKEÇİLİ KÖK 45-73-M00239_AKKEÇİLİ-M03 M03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22.11.2020 12:54:25</t>
        </is>
      </c>
      <c>
        <is>
          <t>22.11.2020 12:54:48</t>
        </is>
      </c>
      <c>
        <v>0.006388888</v>
      </c>
      <c>
        <v>0</v>
      </c>
      <c>
        <v>0</v>
      </c>
      <c>
        <v>69</v>
      </c>
      <c>
        <v>1098</v>
      </c>
      <c>
        <v>0</v>
      </c>
      <c>
        <v>0</v>
      </c>
      <c>
        <v>0.440833</v>
      </c>
      <c>
        <v>7.014999</v>
      </c>
    </row>
    <row>
      <c>
        <is>
          <t>1584366</t>
        </is>
      </c>
      <c>
        <v>1</v>
      </c>
      <c>
        <is>
          <t>MANİSA</t>
        </is>
      </c>
      <c>
        <v>GÖRDES</v>
      </c>
      <c>
        <is>
          <t>BODAMAS TR-2 45-75-M00325_Ayırıcı H01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21.11.2020 12:57:57</t>
        </is>
      </c>
      <c>
        <is>
          <t>21.11.2020 17:30:08</t>
        </is>
      </c>
      <c>
        <v>4.536388888</v>
      </c>
      <c>
        <v>0</v>
      </c>
      <c>
        <v>0</v>
      </c>
      <c>
        <v>2</v>
      </c>
      <c>
        <v>28</v>
      </c>
      <c>
        <v>0</v>
      </c>
      <c>
        <v>0</v>
      </c>
      <c>
        <v>9.072778</v>
      </c>
      <c>
        <v>127.018889</v>
      </c>
    </row>
    <row>
      <c>
        <is>
          <t>1596759</t>
        </is>
      </c>
      <c>
        <v>1</v>
      </c>
      <c>
        <is>
          <t>İZMİR</t>
        </is>
      </c>
      <c>
        <v>KARŞIYAKA</v>
      </c>
      <c>
        <is>
          <t>K-277 35-04-K00277_35-04-K00277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26.11.2020 12:11:15</t>
        </is>
      </c>
      <c>
        <is>
          <t>26.11.2020 12:45:28</t>
        </is>
      </c>
      <c>
        <v>0.570121111</v>
      </c>
      <c>
        <v>1</v>
      </c>
      <c>
        <v>641</v>
      </c>
      <c>
        <v>0</v>
      </c>
      <c>
        <v>0</v>
      </c>
      <c>
        <v>0.570121</v>
      </c>
      <c>
        <v>365.447632</v>
      </c>
      <c>
        <v>0</v>
      </c>
      <c>
        <v>0</v>
      </c>
    </row>
    <row>
      <c>
        <is>
          <t>1598684</t>
        </is>
      </c>
      <c>
        <v>1</v>
      </c>
      <c>
        <is>
          <t>MANİSA</t>
        </is>
      </c>
      <c>
        <v>SALİHLİ</v>
      </c>
      <c>
        <is>
          <t>SALİHLİ TR-91 45-78-L00720_45-78-L00720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30.11.2020 13:37:21</t>
        </is>
      </c>
      <c>
        <is>
          <t>30.11.2020 16:44:20</t>
        </is>
      </c>
      <c>
        <v>3.116388888</v>
      </c>
      <c>
        <v>1</v>
      </c>
      <c>
        <v>231</v>
      </c>
      <c>
        <v>0</v>
      </c>
      <c>
        <v>0</v>
      </c>
      <c>
        <v>3.116389</v>
      </c>
      <c>
        <v>719.885833</v>
      </c>
      <c>
        <v>0</v>
      </c>
      <c>
        <v>0</v>
      </c>
    </row>
    <row>
      <c>
        <is>
          <t>1577532</t>
        </is>
      </c>
      <c>
        <v>1</v>
      </c>
      <c>
        <is>
          <t>İZMİR</t>
        </is>
      </c>
      <c>
        <v>BEYDAĞ</v>
      </c>
      <c>
        <is>
          <t>BEYDAĞ İM 35-32-A00001_YEŞİLKÖY L13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08.11.2020 10:04:35</t>
        </is>
      </c>
      <c>
        <is>
          <t>08.11.2020 13:33:20</t>
        </is>
      </c>
      <c>
        <v>3.479166666</v>
      </c>
      <c>
        <v>0</v>
      </c>
      <c>
        <v>0</v>
      </c>
      <c>
        <v>16</v>
      </c>
      <c>
        <v>247</v>
      </c>
      <c>
        <v>0</v>
      </c>
      <c>
        <v>0</v>
      </c>
      <c>
        <v>55.666667</v>
      </c>
      <c>
        <v>859.354167</v>
      </c>
    </row>
    <row>
      <c>
        <is>
          <t>1595691</t>
        </is>
      </c>
      <c>
        <v>1</v>
      </c>
      <c>
        <is>
          <t>İZMİR</t>
        </is>
      </c>
      <c>
        <v>GAZİEMİR</v>
      </c>
      <c>
        <is>
          <t>K-3643 35-08-K03643_35-08-K03643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24.11.2020 11:58:20</t>
        </is>
      </c>
      <c>
        <is>
          <t>24.11.2020 13:18:32</t>
        </is>
      </c>
      <c>
        <v>1.336544444</v>
      </c>
      <c>
        <v>1</v>
      </c>
      <c>
        <v>718</v>
      </c>
      <c>
        <v>0</v>
      </c>
      <c>
        <v>0</v>
      </c>
      <c>
        <v>1.336544</v>
      </c>
      <c>
        <v>959.638911</v>
      </c>
      <c>
        <v>0</v>
      </c>
      <c>
        <v>0</v>
      </c>
    </row>
    <row>
      <c>
        <is>
          <t>1595603</t>
        </is>
      </c>
      <c>
        <v>1</v>
      </c>
      <c>
        <is>
          <t>İZMİR</t>
        </is>
      </c>
      <c>
        <v>ÇEŞME</v>
      </c>
      <c>
        <is>
          <t>ALAÇATI TM 35-18-A00005_ÇİFTLİK-M22 M22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24.11.2020 10:04:56</t>
        </is>
      </c>
      <c>
        <is>
          <t>24.11.2020 13:13:36</t>
        </is>
      </c>
      <c>
        <v>3.144238888</v>
      </c>
      <c>
        <v>46</v>
      </c>
      <c>
        <v>3029</v>
      </c>
      <c>
        <v>14</v>
      </c>
      <c>
        <v>29</v>
      </c>
      <c>
        <v>144.634989</v>
      </c>
      <c>
        <v>9523.899592</v>
      </c>
      <c>
        <v>44.019344</v>
      </c>
      <c>
        <v>91.182928</v>
      </c>
    </row>
    <row>
      <c>
        <is>
          <t>1581764</t>
        </is>
      </c>
      <c>
        <v>1</v>
      </c>
      <c>
        <is>
          <t>İZMİR</t>
        </is>
      </c>
      <c>
        <v>KARŞIYAKA</v>
      </c>
      <c>
        <is>
          <t>K-3109 35-04-K03109_35-04-K03109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17.11.2020 09:01:50</t>
        </is>
      </c>
      <c>
        <is>
          <t>17.11.2020 11:09:20</t>
        </is>
      </c>
      <c>
        <v>2.124929444</v>
      </c>
      <c>
        <v>0</v>
      </c>
      <c>
        <v>1280</v>
      </c>
      <c>
        <v>0</v>
      </c>
      <c>
        <v>0</v>
      </c>
      <c>
        <v>0</v>
      </c>
      <c>
        <v>2719.909688</v>
      </c>
      <c>
        <v>0</v>
      </c>
      <c>
        <v>0</v>
      </c>
    </row>
    <row>
      <c>
        <is>
          <t>1580592</t>
        </is>
      </c>
      <c>
        <v>1</v>
      </c>
      <c>
        <is>
          <t>İZMİR</t>
        </is>
      </c>
      <c>
        <v>KARŞIYAKA</v>
      </c>
      <c>
        <is>
          <t>K-288 35-04-K00288_35-04-K00288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14.11.2020 10:15:45</t>
        </is>
      </c>
      <c>
        <is>
          <t>14.11.2020 11:07:50</t>
        </is>
      </c>
      <c>
        <v>0.868055555</v>
      </c>
      <c>
        <v>1</v>
      </c>
      <c>
        <v>907</v>
      </c>
      <c>
        <v>0</v>
      </c>
      <c>
        <v>0</v>
      </c>
      <c>
        <v>0.868056</v>
      </c>
      <c>
        <v>787.326388</v>
      </c>
      <c>
        <v>0</v>
      </c>
      <c>
        <v>0</v>
      </c>
    </row>
    <row>
      <c>
        <is>
          <t>1579565</t>
        </is>
      </c>
      <c>
        <v>1</v>
      </c>
      <c>
        <is>
          <t>İZMİR</t>
        </is>
      </c>
      <c>
        <v>KARŞIYAKA</v>
      </c>
      <c>
        <is>
          <t>K-3109 35-04-K03109_35-04-K03109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12.11.2020 11:28:27</t>
        </is>
      </c>
      <c>
        <is>
          <t>12.11.2020 13:09:17</t>
        </is>
      </c>
      <c>
        <v>1.680555555</v>
      </c>
      <c>
        <v>3</v>
      </c>
      <c>
        <v>0</v>
      </c>
      <c>
        <v>0</v>
      </c>
      <c>
        <v>0</v>
      </c>
      <c>
        <v>5.041667</v>
      </c>
      <c>
        <v>0</v>
      </c>
      <c>
        <v>0</v>
      </c>
      <c>
        <v>0</v>
      </c>
    </row>
    <row>
      <c>
        <is>
          <t>1579577</t>
        </is>
      </c>
      <c>
        <v>1</v>
      </c>
      <c>
        <is>
          <t>İZMİR</t>
        </is>
      </c>
      <c>
        <v>KARŞIYAKA</v>
      </c>
      <c>
        <is>
          <t>K-288 35-04-K00288_35-04-K00288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12.11.2020 11:12:26</t>
        </is>
      </c>
      <c>
        <is>
          <t>12.11.2020 13:02:06</t>
        </is>
      </c>
      <c>
        <v>1.827672222</v>
      </c>
      <c>
        <v>1</v>
      </c>
      <c>
        <v>907</v>
      </c>
      <c>
        <v>0</v>
      </c>
      <c>
        <v>0</v>
      </c>
      <c>
        <v>1.827672</v>
      </c>
      <c>
        <v>1657.698705</v>
      </c>
      <c>
        <v>0</v>
      </c>
      <c>
        <v>0</v>
      </c>
    </row>
    <row>
      <c>
        <is>
          <t>1594992</t>
        </is>
      </c>
      <c>
        <v>1</v>
      </c>
      <c>
        <is>
          <t>İZMİR</t>
        </is>
      </c>
      <c>
        <v>KARABAĞLAR</v>
      </c>
      <c>
        <is>
          <t>M-1226 35-01-M01226_M-1326-M02 M02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23.11.2020 03:30:09</t>
        </is>
      </c>
      <c>
        <is>
          <t>23.11.2020 03:36:09</t>
        </is>
      </c>
      <c>
        <v>0.1</v>
      </c>
      <c>
        <v>13</v>
      </c>
      <c>
        <v>3434</v>
      </c>
      <c>
        <v>0</v>
      </c>
      <c>
        <v>0</v>
      </c>
      <c>
        <v>1.3</v>
      </c>
      <c>
        <v>343.4</v>
      </c>
      <c>
        <v>0</v>
      </c>
      <c>
        <v>0</v>
      </c>
    </row>
    <row>
      <c>
        <is>
          <t>1576956</t>
        </is>
      </c>
      <c>
        <v>1</v>
      </c>
      <c>
        <is>
          <t>MANİSA</t>
        </is>
      </c>
      <c>
        <v>SALİHLİ</v>
      </c>
      <c>
        <is>
          <t>ALLAHDİYEN TR-2 45-78-L00281_45-78-L00281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07.11.2020 09:01:59</t>
        </is>
      </c>
      <c>
        <is>
          <t>07.11.2020 17:03:42</t>
        </is>
      </c>
      <c>
        <v>8.028611111</v>
      </c>
      <c>
        <v>0</v>
      </c>
      <c>
        <v>0</v>
      </c>
      <c>
        <v>1</v>
      </c>
      <c>
        <v>189</v>
      </c>
      <c>
        <v>0</v>
      </c>
      <c>
        <v>0</v>
      </c>
      <c>
        <v>8.028611</v>
      </c>
      <c>
        <v>1517.4075</v>
      </c>
    </row>
    <row>
      <c>
        <is>
          <t>1576228</t>
        </is>
      </c>
      <c>
        <v>1</v>
      </c>
      <c>
        <is>
          <t>MANİSA</t>
        </is>
      </c>
      <c>
        <v>SALİHLİ</v>
      </c>
      <c>
        <is>
          <t>ALLAHDİYEN TR-1 45-78-L00279_45-78-L00279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06.11.2020 09:07:13</t>
        </is>
      </c>
      <c>
        <is>
          <t>06.11.2020 16:55:26</t>
        </is>
      </c>
      <c>
        <v>7.803611111</v>
      </c>
      <c>
        <v>0</v>
      </c>
      <c>
        <v>0</v>
      </c>
      <c>
        <v>1</v>
      </c>
      <c>
        <v>149</v>
      </c>
      <c>
        <v>0</v>
      </c>
      <c>
        <v>0</v>
      </c>
      <c>
        <v>7.803611</v>
      </c>
      <c>
        <v>1162.738056</v>
      </c>
    </row>
    <row>
      <c>
        <is>
          <t>1594668</t>
        </is>
      </c>
      <c>
        <v>1</v>
      </c>
      <c>
        <is>
          <t>İZMİR</t>
        </is>
      </c>
      <c>
        <v>KONAK</v>
      </c>
      <c>
        <is>
          <t>K-2535 35-01-K02535_35-01-K02535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22.11.2020 09:08:58</t>
        </is>
      </c>
      <c>
        <is>
          <t>22.11.2020 12:02:16</t>
        </is>
      </c>
      <c>
        <v>2.888313888</v>
      </c>
      <c>
        <v>1</v>
      </c>
      <c>
        <v>268</v>
      </c>
      <c>
        <v>0</v>
      </c>
      <c>
        <v>0</v>
      </c>
      <c>
        <v>2.888314</v>
      </c>
      <c>
        <v>774.068122</v>
      </c>
      <c>
        <v>0</v>
      </c>
      <c>
        <v>0</v>
      </c>
    </row>
    <row>
      <c>
        <is>
          <t>1580055</t>
        </is>
      </c>
      <c>
        <v>1</v>
      </c>
      <c>
        <is>
          <t>İZMİR</t>
        </is>
      </c>
      <c>
        <v>NARLIDERE</v>
      </c>
      <c>
        <is>
          <t>K-986 35-07-K00986_35-07-K00986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13.11.2020 10:07:47</t>
        </is>
      </c>
      <c>
        <is>
          <t>13.11.2020 11:29:16</t>
        </is>
      </c>
      <c>
        <v>1.358055555</v>
      </c>
      <c>
        <v>1</v>
      </c>
      <c>
        <v>41</v>
      </c>
      <c>
        <v>0</v>
      </c>
      <c>
        <v>0</v>
      </c>
      <c>
        <v>1.358056</v>
      </c>
      <c>
        <v>55.680278</v>
      </c>
      <c>
        <v>0</v>
      </c>
      <c>
        <v>0</v>
      </c>
    </row>
    <row>
      <c>
        <is>
          <t>1595606</t>
        </is>
      </c>
      <c>
        <v>1</v>
      </c>
      <c>
        <is>
          <t>İZMİR</t>
        </is>
      </c>
      <c>
        <v>ÇEŞME</v>
      </c>
      <c>
        <is>
          <t>ÇİFTLİK İM 35-18-A00003_SAĞLIKÇILAR-L06 L06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24.11.2020 09:59:07</t>
        </is>
      </c>
      <c>
        <is>
          <t>24.11.2020 13:15:29</t>
        </is>
      </c>
      <c>
        <v>3.272777777</v>
      </c>
      <c>
        <v>2</v>
      </c>
      <c>
        <v>33</v>
      </c>
      <c>
        <v>56</v>
      </c>
      <c>
        <v>1078</v>
      </c>
      <c>
        <v>6.545556</v>
      </c>
      <c>
        <v>108.001667</v>
      </c>
      <c>
        <v>183.275556</v>
      </c>
      <c>
        <v>3528.054444</v>
      </c>
    </row>
    <row>
      <c>
        <is>
          <t>1595058</t>
        </is>
      </c>
      <c>
        <v>1</v>
      </c>
      <c>
        <is>
          <t>İZMİR</t>
        </is>
      </c>
      <c>
        <v>URLA</v>
      </c>
      <c>
        <is>
          <t>YASEMİN DM 35-19-M00002_ÖZBEK-M03 M03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23.11.2020 09:03:06</t>
        </is>
      </c>
      <c>
        <is>
          <t>23.11.2020 13:06:04</t>
        </is>
      </c>
      <c>
        <v>4.049444444</v>
      </c>
      <c>
        <v>1</v>
      </c>
      <c>
        <v>4</v>
      </c>
      <c>
        <v>44</v>
      </c>
      <c>
        <v>1657</v>
      </c>
      <c>
        <v>4.049444</v>
      </c>
      <c>
        <v>16.197778</v>
      </c>
      <c>
        <v>178.175556</v>
      </c>
      <c>
        <v>6709.929444</v>
      </c>
    </row>
    <row>
      <c>
        <is>
          <t>1577012</t>
        </is>
      </c>
      <c>
        <v>1</v>
      </c>
      <c>
        <is>
          <t>İZMİR</t>
        </is>
      </c>
      <c>
        <v>MENDERES</v>
      </c>
      <c>
        <is>
          <t>ALTIN TOHUMCULUK ÖZEL 35-22-M00317Ö_-M01 M01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07.11.2020 10:00:48</t>
        </is>
      </c>
      <c>
        <is>
          <t>07.11.2020 13:39:26</t>
        </is>
      </c>
      <c>
        <v>3.643888888</v>
      </c>
      <c>
        <v>0</v>
      </c>
      <c>
        <v>0</v>
      </c>
      <c>
        <v>1</v>
      </c>
      <c>
        <v>0</v>
      </c>
      <c>
        <v>0</v>
      </c>
      <c>
        <v>0</v>
      </c>
      <c>
        <v>3.643889</v>
      </c>
      <c>
        <v>0</v>
      </c>
    </row>
    <row>
      <c>
        <is>
          <t>1581762</t>
        </is>
      </c>
      <c>
        <v>1</v>
      </c>
      <c>
        <is>
          <t>İZMİR</t>
        </is>
      </c>
      <c>
        <v>ÇEŞME</v>
      </c>
      <c>
        <is>
          <t>L-245 35-18-L00245_35-18-L00245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17.11.2020 09:01:09</t>
        </is>
      </c>
      <c>
        <is>
          <t>17.11.2020 13:53:32</t>
        </is>
      </c>
      <c>
        <v>4.872863888</v>
      </c>
      <c>
        <v>2</v>
      </c>
      <c>
        <v>342</v>
      </c>
      <c>
        <v>0</v>
      </c>
      <c>
        <v>0</v>
      </c>
      <c>
        <v>9.745728</v>
      </c>
      <c>
        <v>1666.51945</v>
      </c>
      <c>
        <v>0</v>
      </c>
      <c>
        <v>0</v>
      </c>
    </row>
    <row>
      <c>
        <is>
          <t>1580166</t>
        </is>
      </c>
      <c>
        <v>1</v>
      </c>
      <c>
        <is>
          <t>İZMİR</t>
        </is>
      </c>
      <c>
        <v>KARABAĞLAR</v>
      </c>
      <c>
        <is>
          <t>K-499 35-01-K00499_35-01-K00499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13.11.2020 13:03:08</t>
        </is>
      </c>
      <c>
        <is>
          <t>13.11.2020 14:53:08</t>
        </is>
      </c>
      <c>
        <v>1.833333333</v>
      </c>
      <c>
        <v>1</v>
      </c>
      <c>
        <v>922</v>
      </c>
      <c>
        <v>0</v>
      </c>
      <c>
        <v>0</v>
      </c>
      <c>
        <v>1.833333</v>
      </c>
      <c>
        <v>1690.333333</v>
      </c>
      <c>
        <v>0</v>
      </c>
      <c>
        <v>0</v>
      </c>
    </row>
    <row>
      <c>
        <is>
          <t>1598428</t>
        </is>
      </c>
      <c>
        <v>1</v>
      </c>
      <c>
        <is>
          <t>MANİSA</t>
        </is>
      </c>
      <c>
        <v>KÖPRÜBAŞI</v>
      </c>
      <c>
        <is>
          <t>GÖKVELİLER KÖYÜ TR-1 45-86-M00172_Ayırıcı H01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30.11.2020 09:00:50</t>
        </is>
      </c>
      <c>
        <is>
          <t>30.11.2020 16:56:27</t>
        </is>
      </c>
      <c>
        <v>7.926728611</v>
      </c>
      <c>
        <v>0</v>
      </c>
      <c>
        <v>0</v>
      </c>
      <c>
        <v>2</v>
      </c>
      <c>
        <v>82</v>
      </c>
      <c>
        <v>0</v>
      </c>
      <c>
        <v>0</v>
      </c>
      <c>
        <v>15.853457</v>
      </c>
      <c>
        <v>649.991746</v>
      </c>
    </row>
    <row>
      <c>
        <is>
          <t>1597620</t>
        </is>
      </c>
      <c>
        <v>1</v>
      </c>
      <c>
        <is>
          <t>MANİSA</t>
        </is>
      </c>
      <c>
        <v>KÖPRÜBAŞI</v>
      </c>
      <c>
        <is>
          <t>GÖKVELİLER KÖYÜ TR-1 45-86-M00172_Ayırıcı H01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28.11.2020 09:06:47</t>
        </is>
      </c>
      <c>
        <is>
          <t>28.11.2020 16:53:46</t>
        </is>
      </c>
      <c>
        <v>7.782885</v>
      </c>
      <c>
        <v>0</v>
      </c>
      <c>
        <v>0</v>
      </c>
      <c>
        <v>2</v>
      </c>
      <c>
        <v>82</v>
      </c>
      <c>
        <v>0</v>
      </c>
      <c>
        <v>0</v>
      </c>
      <c>
        <v>15.56577</v>
      </c>
      <c>
        <v>638.19657</v>
      </c>
    </row>
    <row>
      <c>
        <is>
          <t>1598093</t>
        </is>
      </c>
      <c>
        <v>1</v>
      </c>
      <c>
        <is>
          <t>İZMİR</t>
        </is>
      </c>
      <c>
        <v>TORBALI</v>
      </c>
      <c>
        <is>
          <t>ARSLANLAR TM 35-26-A00004_DAĞKIZILCA-2-M07 M07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29.11.2020 10:15:06</t>
        </is>
      </c>
      <c>
        <is>
          <t>29.11.2020 11:42:06</t>
        </is>
      </c>
      <c>
        <v>1.45</v>
      </c>
      <c>
        <v>20</v>
      </c>
      <c>
        <v>1611</v>
      </c>
      <c>
        <v>302</v>
      </c>
      <c>
        <v>5875</v>
      </c>
      <c>
        <v>29</v>
      </c>
      <c>
        <v>2335.95</v>
      </c>
      <c>
        <v>437.9</v>
      </c>
      <c>
        <v>8518.75</v>
      </c>
    </row>
    <row>
      <c>
        <is>
          <t>1581806</t>
        </is>
      </c>
      <c>
        <v>1</v>
      </c>
      <c>
        <is>
          <t>İZMİR</t>
        </is>
      </c>
      <c>
        <v>ÖDEMİŞ</v>
      </c>
      <c>
        <is>
          <t>SUBATAN TR-5 35-15-L00340_35-15-L00340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17.11.2020 09:27:31</t>
        </is>
      </c>
      <c>
        <is>
          <t>17.11.2020 15:58:57</t>
        </is>
      </c>
      <c>
        <v>6.523769444</v>
      </c>
      <c>
        <v>0</v>
      </c>
      <c>
        <v>0</v>
      </c>
      <c>
        <v>1</v>
      </c>
      <c>
        <v>49</v>
      </c>
      <c>
        <v>0</v>
      </c>
      <c>
        <v>0</v>
      </c>
      <c>
        <v>6.523769</v>
      </c>
      <c>
        <v>319.664703</v>
      </c>
    </row>
    <row>
      <c>
        <is>
          <t>1575855</t>
        </is>
      </c>
      <c>
        <v>1</v>
      </c>
      <c>
        <is>
          <t>İZMİR</t>
        </is>
      </c>
      <c>
        <v>BERGAMA</v>
      </c>
      <c>
        <is>
          <t>AŞAĞICUMA DM 35-16-M00103_BERGAMA TM-GERİLİM-M05 M05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05.11.2020 15:12:52</t>
        </is>
      </c>
      <c>
        <is>
          <t>05.11.2020 15:15:16</t>
        </is>
      </c>
      <c>
        <v>0.04</v>
      </c>
      <c>
        <v>0</v>
      </c>
      <c>
        <v>0</v>
      </c>
      <c>
        <v>98</v>
      </c>
      <c>
        <v>2293</v>
      </c>
      <c>
        <v>0</v>
      </c>
      <c>
        <v>0</v>
      </c>
      <c>
        <v>3.92</v>
      </c>
      <c>
        <v>91.72</v>
      </c>
    </row>
    <row>
      <c>
        <is>
          <t>1573573</t>
        </is>
      </c>
      <c>
        <v>1</v>
      </c>
      <c>
        <is>
          <t>İZMİR</t>
        </is>
      </c>
      <c>
        <v>KEMALPAŞA</v>
      </c>
      <c>
        <is>
          <t>ARMUTLU TR-24 35-27-L00338_35-27-L00338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01.11.2020 10:32:09</t>
        </is>
      </c>
      <c>
        <is>
          <t>01.11.2020 12:51:43</t>
        </is>
      </c>
      <c>
        <v>2.325994444</v>
      </c>
      <c>
        <v>0</v>
      </c>
      <c>
        <v>0</v>
      </c>
      <c>
        <v>1</v>
      </c>
      <c>
        <v>57</v>
      </c>
      <c>
        <v>0</v>
      </c>
      <c>
        <v>0</v>
      </c>
      <c>
        <v>2.325994</v>
      </c>
      <c>
        <v>132.581683</v>
      </c>
    </row>
    <row>
      <c>
        <is>
          <t>1597104</t>
        </is>
      </c>
      <c>
        <v>1</v>
      </c>
      <c>
        <is>
          <t>İZMİR</t>
        </is>
      </c>
      <c>
        <v>ÇİĞLİ</v>
      </c>
      <c>
        <is>
          <t>M-2083 35-09-M02083_35-09-M02083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27.11.2020 09:09:27</t>
        </is>
      </c>
      <c>
        <is>
          <t>27.11.2020 13:56:13</t>
        </is>
      </c>
      <c>
        <v>4.779198055</v>
      </c>
      <c>
        <v>1</v>
      </c>
      <c>
        <v>0</v>
      </c>
      <c>
        <v>0</v>
      </c>
      <c>
        <v>0</v>
      </c>
      <c>
        <v>4.779198</v>
      </c>
      <c>
        <v>0</v>
      </c>
      <c>
        <v>0</v>
      </c>
      <c>
        <v>0</v>
      </c>
    </row>
    <row>
      <c>
        <is>
          <t>1577482</t>
        </is>
      </c>
      <c>
        <v>1</v>
      </c>
      <c>
        <is>
          <t>İZMİR</t>
        </is>
      </c>
      <c>
        <v>ALİAĞA</v>
      </c>
      <c>
        <is>
          <t>ALİAĞA GIS TM 35-17-A00014_EGE GÜBRE-2 (1H07) M07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Bildirimli</v>
      </c>
      <c>
        <is>
          <t>08.11.2020 09:06:47</t>
        </is>
      </c>
      <c>
        <is>
          <t>08.11.2020 09:13:00</t>
        </is>
      </c>
      <c>
        <v>0.1033425</v>
      </c>
      <c>
        <v>0</v>
      </c>
      <c>
        <v>0</v>
      </c>
      <c>
        <v>3</v>
      </c>
      <c>
        <v>0</v>
      </c>
      <c>
        <v>0</v>
      </c>
      <c>
        <v>0</v>
      </c>
      <c>
        <v>0.310028</v>
      </c>
      <c>
        <v>0</v>
      </c>
    </row>
    <row>
      <c>
        <is>
          <t>1577492</t>
        </is>
      </c>
      <c>
        <v>1</v>
      </c>
      <c>
        <is>
          <t>İZMİR</t>
        </is>
      </c>
      <c>
        <v>ALİAĞA</v>
      </c>
      <c>
        <is>
          <t>ALİAĞA GIS TM 35-17-A00014_EGE GÜBRE-2 (1H07) M07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08.11.2020 09:13:04</t>
        </is>
      </c>
      <c>
        <is>
          <t>08.11.2020 14:33:41</t>
        </is>
      </c>
      <c>
        <v>5.343341666</v>
      </c>
      <c>
        <v>0</v>
      </c>
      <c>
        <v>0</v>
      </c>
      <c>
        <v>3</v>
      </c>
      <c>
        <v>0</v>
      </c>
      <c>
        <v>0</v>
      </c>
      <c>
        <v>0</v>
      </c>
      <c>
        <v>16.030025</v>
      </c>
      <c>
        <v>0</v>
      </c>
    </row>
    <row>
      <c>
        <is>
          <t>1580167</t>
        </is>
      </c>
      <c>
        <v>1</v>
      </c>
      <c>
        <is>
          <t>İZMİR</t>
        </is>
      </c>
      <c>
        <v>BUCA</v>
      </c>
      <c>
        <is>
          <t> 35-03-K01734_35-03-K01734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13.11.2020 13:08:27</t>
        </is>
      </c>
      <c>
        <is>
          <t>13.11.2020 14:21:53</t>
        </is>
      </c>
      <c>
        <v>1.223839722</v>
      </c>
      <c>
        <v>1</v>
      </c>
      <c>
        <v>429</v>
      </c>
      <c>
        <v>0</v>
      </c>
      <c>
        <v>0</v>
      </c>
      <c>
        <v>1.22384</v>
      </c>
      <c>
        <v>525.027241</v>
      </c>
      <c>
        <v>0</v>
      </c>
      <c>
        <v>0</v>
      </c>
    </row>
    <row>
      <c>
        <is>
          <t>1582334</t>
        </is>
      </c>
      <c>
        <v>1</v>
      </c>
      <c>
        <is>
          <t>İZMİR</t>
        </is>
      </c>
      <c>
        <v>BUCA</v>
      </c>
      <c>
        <is>
          <t>M-2325 35-03-M02325_35-03-M02325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18.11.2020 09:14:13</t>
        </is>
      </c>
      <c>
        <is>
          <t>18.11.2020 10:13:58</t>
        </is>
      </c>
      <c>
        <v>0.995833333</v>
      </c>
      <c>
        <v>1</v>
      </c>
      <c>
        <v>748</v>
      </c>
      <c>
        <v>0</v>
      </c>
      <c>
        <v>0</v>
      </c>
      <c>
        <v>0.995833</v>
      </c>
      <c>
        <v>744.883333</v>
      </c>
      <c>
        <v>0</v>
      </c>
      <c>
        <v>0</v>
      </c>
    </row>
    <row>
      <c>
        <is>
          <t>1578094</t>
        </is>
      </c>
      <c>
        <v>1</v>
      </c>
      <c>
        <is>
          <t>İZMİR</t>
        </is>
      </c>
      <c>
        <v>GAZİEMİR</v>
      </c>
      <c>
        <is>
          <t> 35-08-K03267_35-08-K03267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09.11.2020 14:41:34</t>
        </is>
      </c>
      <c>
        <is>
          <t>09.11.2020 17:02:27</t>
        </is>
      </c>
      <c>
        <v>2.347938888</v>
      </c>
      <c>
        <v>2</v>
      </c>
      <c>
        <v>876</v>
      </c>
      <c>
        <v>0</v>
      </c>
      <c>
        <v>1</v>
      </c>
      <c>
        <v>4.695878</v>
      </c>
      <c>
        <v>2056.794466</v>
      </c>
      <c>
        <v>0</v>
      </c>
      <c>
        <v>2.347939</v>
      </c>
    </row>
    <row>
      <c>
        <is>
          <t>1577401</t>
        </is>
      </c>
      <c>
        <v>1</v>
      </c>
      <c>
        <is>
          <t>MANİSA</t>
        </is>
      </c>
      <c>
        <v>GÖLMARMARA</v>
      </c>
      <c>
        <is>
          <t>GÖLMARMARA İM 45-85-A00001_TR-A (15.8)-L19 L19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07.11.2020 21:50:04</t>
        </is>
      </c>
      <c>
        <is>
          <t>07.11.2020 21:54:04</t>
        </is>
      </c>
      <c>
        <v>0.066666666</v>
      </c>
      <c>
        <v>46</v>
      </c>
      <c>
        <v>4439</v>
      </c>
      <c>
        <v>313</v>
      </c>
      <c>
        <v>808</v>
      </c>
      <c>
        <v>3.066667</v>
      </c>
      <c>
        <v>295.93333</v>
      </c>
      <c>
        <v>20.866666</v>
      </c>
      <c>
        <v>53.866666</v>
      </c>
    </row>
    <row>
      <c>
        <is>
          <t>1597645</t>
        </is>
      </c>
      <c>
        <v>1</v>
      </c>
      <c>
        <is>
          <t>İZMİR</t>
        </is>
      </c>
      <c>
        <v>GÜZELBAHÇE</v>
      </c>
      <c>
        <is>
          <t>K-4097 35-10-K04097_35-10-K04097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28.11.2020 09:24:32</t>
        </is>
      </c>
      <c>
        <is>
          <t>28.11.2020 14:22:22</t>
        </is>
      </c>
      <c>
        <v>4.963888888</v>
      </c>
      <c>
        <v>1</v>
      </c>
      <c>
        <v>57</v>
      </c>
      <c>
        <v>0</v>
      </c>
      <c>
        <v>0</v>
      </c>
      <c>
        <v>4.963889</v>
      </c>
      <c>
        <v>282.941667</v>
      </c>
      <c>
        <v>0</v>
      </c>
      <c>
        <v>0</v>
      </c>
    </row>
    <row>
      <c>
        <is>
          <t>1579090</t>
        </is>
      </c>
      <c>
        <v>1</v>
      </c>
      <c>
        <is>
          <t>İZMİR</t>
        </is>
      </c>
      <c>
        <v>MENEMEN</v>
      </c>
      <c>
        <is>
          <t>MENEMEN TR-4 35-28-L00004_35-28-L00004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11.11.2020 13:13:55</t>
        </is>
      </c>
      <c>
        <is>
          <t>11.11.2020 15:21:00</t>
        </is>
      </c>
      <c>
        <v>2.117937777</v>
      </c>
      <c>
        <v>2</v>
      </c>
      <c>
        <v>244</v>
      </c>
      <c>
        <v>0</v>
      </c>
      <c>
        <v>0</v>
      </c>
      <c>
        <v>4.235876</v>
      </c>
      <c>
        <v>516.776818</v>
      </c>
      <c>
        <v>0</v>
      </c>
      <c>
        <v>0</v>
      </c>
    </row>
    <row>
      <c>
        <is>
          <t>1578404</t>
        </is>
      </c>
      <c>
        <v>1</v>
      </c>
      <c>
        <is>
          <t>MANİSA</t>
        </is>
      </c>
      <c>
        <v>SARUHANLI</v>
      </c>
      <c>
        <is>
          <t>SARUHANLI TR-7 45-80-M00007_45-80-M00007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10.11.2020 10:15:04</t>
        </is>
      </c>
      <c>
        <is>
          <t>10.11.2020 16:59:35</t>
        </is>
      </c>
      <c>
        <v>6.741712777</v>
      </c>
      <c>
        <v>1</v>
      </c>
      <c>
        <v>634</v>
      </c>
      <c>
        <v>0</v>
      </c>
      <c>
        <v>2</v>
      </c>
      <c>
        <v>6.741713</v>
      </c>
      <c>
        <v>4274.245901</v>
      </c>
      <c>
        <v>0</v>
      </c>
      <c>
        <v>13.483426</v>
      </c>
    </row>
    <row>
      <c>
        <is>
          <t>1573516</t>
        </is>
      </c>
      <c>
        <v>1</v>
      </c>
      <c>
        <is>
          <t>MANİSA</t>
        </is>
      </c>
      <c>
        <v>SARUHANLI</v>
      </c>
      <c>
        <is>
          <t>SARUHANLI TR-7 45-80-M00007_45-80-M00007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01.11.2020 09:09:26</t>
        </is>
      </c>
      <c>
        <is>
          <t>01.11.2020 11:28:26</t>
        </is>
      </c>
      <c>
        <v>2.316497222</v>
      </c>
      <c>
        <v>1</v>
      </c>
      <c>
        <v>634</v>
      </c>
      <c>
        <v>0</v>
      </c>
      <c>
        <v>2</v>
      </c>
      <c>
        <v>2.316497</v>
      </c>
      <c>
        <v>1468.659239</v>
      </c>
      <c>
        <v>0</v>
      </c>
      <c>
        <v>4.632994</v>
      </c>
    </row>
    <row>
      <c>
        <is>
          <t>1573969</t>
        </is>
      </c>
      <c>
        <v>1</v>
      </c>
      <c>
        <is>
          <t>MANİSA</t>
        </is>
      </c>
      <c>
        <v>SARUHANLI</v>
      </c>
      <c>
        <is>
          <t>SARUHANLI TR-7 45-80-M00007_45-80-M00007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02.11.2020 09:07:26</t>
        </is>
      </c>
      <c>
        <is>
          <t>02.11.2020 16:46:19</t>
        </is>
      </c>
      <c>
        <v>7.647919444</v>
      </c>
      <c>
        <v>1</v>
      </c>
      <c>
        <v>634</v>
      </c>
      <c>
        <v>0</v>
      </c>
      <c>
        <v>2</v>
      </c>
      <c>
        <v>7.647919</v>
      </c>
      <c>
        <v>4848.780927</v>
      </c>
      <c>
        <v>0</v>
      </c>
      <c>
        <v>15.295839</v>
      </c>
    </row>
    <row>
      <c>
        <is>
          <t>1598039</t>
        </is>
      </c>
      <c>
        <v>1</v>
      </c>
      <c>
        <is>
          <t>MANİSA</t>
        </is>
      </c>
      <c>
        <v>SARUHANLI</v>
      </c>
      <c>
        <is>
          <t>SARUHANLI TR-10 45-80-M00010_45-80-M00010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29.11.2020 09:16:05</t>
        </is>
      </c>
      <c>
        <is>
          <t>29.11.2020 14:59:40</t>
        </is>
      </c>
      <c>
        <v>5.726147222</v>
      </c>
      <c>
        <v>2</v>
      </c>
      <c>
        <v>143</v>
      </c>
      <c>
        <v>0</v>
      </c>
      <c>
        <v>1</v>
      </c>
      <c>
        <v>11.452294</v>
      </c>
      <c>
        <v>818.839053</v>
      </c>
      <c>
        <v>0</v>
      </c>
      <c>
        <v>5.726147</v>
      </c>
    </row>
    <row>
      <c>
        <is>
          <t>1578932</t>
        </is>
      </c>
      <c>
        <v>1</v>
      </c>
      <c>
        <is>
          <t>İZMİR</t>
        </is>
      </c>
      <c>
        <v>SELÇUK</v>
      </c>
      <c>
        <is>
          <t>DM-3/TR-9 35-13-L00055_TR-18-L01 L01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11.11.2020 09:59:12</t>
        </is>
      </c>
      <c>
        <is>
          <t>11.11.2020 11:46:21</t>
        </is>
      </c>
      <c>
        <v>1.785833333</v>
      </c>
      <c>
        <v>15</v>
      </c>
      <c>
        <v>2947</v>
      </c>
      <c>
        <v>0</v>
      </c>
      <c>
        <v>3</v>
      </c>
      <c>
        <v>26.7875</v>
      </c>
      <c>
        <v>5262.850832</v>
      </c>
      <c>
        <v>0</v>
      </c>
      <c>
        <v>5.3575</v>
      </c>
    </row>
    <row>
      <c>
        <is>
          <t>1580041</t>
        </is>
      </c>
      <c>
        <v>1</v>
      </c>
      <c>
        <is>
          <t>İZMİR</t>
        </is>
      </c>
      <c>
        <v>SELÇUK</v>
      </c>
      <c>
        <is>
          <t>OTELLER KÖK 35-13-M00013_SELÇUK İ.M-M02 M02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13.11.2020 09:42:14</t>
        </is>
      </c>
      <c>
        <is>
          <t>13.11.2020 18:13:36</t>
        </is>
      </c>
      <c>
        <v>8.522777777</v>
      </c>
      <c>
        <v>6</v>
      </c>
      <c>
        <v>0</v>
      </c>
      <c>
        <v>1</v>
      </c>
      <c>
        <v>0</v>
      </c>
      <c>
        <v>51.136667</v>
      </c>
      <c>
        <v>0</v>
      </c>
      <c>
        <v>8.522778</v>
      </c>
      <c>
        <v>0</v>
      </c>
    </row>
    <row>
      <c>
        <is>
          <t>1580545</t>
        </is>
      </c>
      <c>
        <v>1</v>
      </c>
      <c>
        <is>
          <t>İZMİR</t>
        </is>
      </c>
      <c>
        <v>SELÇUK</v>
      </c>
      <c>
        <is>
          <t>GÖÇTUR-İBRAHİM KUBUR ÖZEL TR 35-13-L00225Ö_Ayırıcı H01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14.11.2020 09:25:10</t>
        </is>
      </c>
      <c>
        <is>
          <t>14.11.2020 16:44:05</t>
        </is>
      </c>
      <c>
        <v>7.315216666</v>
      </c>
      <c>
        <v>0</v>
      </c>
      <c>
        <v>0</v>
      </c>
      <c>
        <v>3</v>
      </c>
      <c>
        <v>0</v>
      </c>
      <c>
        <v>0</v>
      </c>
      <c>
        <v>0</v>
      </c>
      <c>
        <v>21.94565</v>
      </c>
      <c>
        <v>0</v>
      </c>
    </row>
    <row>
      <c>
        <is>
          <t>1580782</t>
        </is>
      </c>
      <c>
        <v>1</v>
      </c>
      <c>
        <is>
          <t>MANİSA</t>
        </is>
      </c>
      <c>
        <v>SOMA</v>
      </c>
      <c>
        <is>
          <t>SOMA TR-12 45-82-M00012_-M04 M04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14.11.2020 16:21:53</t>
        </is>
      </c>
      <c>
        <is>
          <t>14.11.2020 18:33:43</t>
        </is>
      </c>
      <c>
        <v>2.197222222</v>
      </c>
      <c>
        <v>2</v>
      </c>
      <c>
        <v>1019</v>
      </c>
      <c>
        <v>0</v>
      </c>
      <c>
        <v>0</v>
      </c>
      <c>
        <v>4.394444</v>
      </c>
      <c>
        <v>2238.969444</v>
      </c>
      <c>
        <v>0</v>
      </c>
      <c>
        <v>0</v>
      </c>
    </row>
    <row>
      <c>
        <is>
          <t>1579915</t>
        </is>
      </c>
      <c>
        <v>1</v>
      </c>
      <c>
        <is>
          <t>İZMİR</t>
        </is>
      </c>
      <c>
        <v>TİRE</v>
      </c>
      <c>
        <is>
          <t>TİRE TM 35-29-A00003_TİRE-3 M08</t>
        </is>
      </c>
      <c>
        <v>Manevra</v>
      </c>
      <c>
        <is>
          <t>İletim</t>
        </is>
      </c>
      <c>
        <v>Kısa</v>
      </c>
      <c>
        <v>Şebeke işletmecisi</v>
      </c>
      <c>
        <v>Bildirimli</v>
      </c>
      <c>
        <is>
          <t>13.11.2020 01:12:41</t>
        </is>
      </c>
      <c>
        <is>
          <t>13.11.2020 01:13:44</t>
        </is>
      </c>
      <c>
        <v>0.0175</v>
      </c>
      <c>
        <v>63</v>
      </c>
      <c>
        <v>2365</v>
      </c>
      <c>
        <v>889</v>
      </c>
      <c>
        <v>10298</v>
      </c>
      <c>
        <v>1.1025</v>
      </c>
      <c>
        <v>41.3875</v>
      </c>
      <c>
        <v>15.5575</v>
      </c>
      <c>
        <v>180.215</v>
      </c>
    </row>
    <row>
      <c>
        <is>
          <t>1577160</t>
        </is>
      </c>
      <c>
        <v>1</v>
      </c>
      <c>
        <is>
          <t>İZMİR</t>
        </is>
      </c>
      <c>
        <v>TİRE</v>
      </c>
      <c>
        <is>
          <t>TİRE İM-DM-1 35-29-A00001_DM-2-M06 M06</t>
        </is>
      </c>
      <c>
        <v>Üçüncü Şahısların Vermiş Olduğu Hasarlar</v>
      </c>
      <c>
        <is>
          <t>Dağıtım-OG</t>
        </is>
      </c>
      <c>
        <v>Uzun</v>
      </c>
      <c>
        <v>Dışsal</v>
      </c>
      <c>
        <v>Bildirimsiz</v>
      </c>
      <c>
        <is>
          <t>07.11.2020 14:18:18</t>
        </is>
      </c>
      <c>
        <is>
          <t>07.11.2020 14:49:00</t>
        </is>
      </c>
      <c>
        <v>0.511666666</v>
      </c>
      <c>
        <v>73</v>
      </c>
      <c>
        <v>13806</v>
      </c>
      <c>
        <v>0</v>
      </c>
      <c>
        <v>2</v>
      </c>
      <c>
        <v>37.351667</v>
      </c>
      <c>
        <v>7064.069991</v>
      </c>
      <c>
        <v>0</v>
      </c>
      <c>
        <v>1.023333</v>
      </c>
    </row>
    <row>
      <c>
        <is>
          <t>1596522</t>
        </is>
      </c>
      <c>
        <v>1</v>
      </c>
      <c>
        <is>
          <t>İZMİR</t>
        </is>
      </c>
      <c>
        <v>TİRE</v>
      </c>
      <c>
        <is>
          <t>TİRE İM-DM-1 35-29-A00001_DM-1/66-M04 M04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25.11.2020 21:18:59</t>
        </is>
      </c>
      <c>
        <is>
          <t>25.11.2020 21:52:00</t>
        </is>
      </c>
      <c>
        <v>0.550277777</v>
      </c>
      <c>
        <v>1</v>
      </c>
      <c>
        <v>201</v>
      </c>
      <c>
        <v>36</v>
      </c>
      <c>
        <v>133</v>
      </c>
      <c>
        <v>0.550278</v>
      </c>
      <c>
        <v>110.605833</v>
      </c>
      <c>
        <v>19.81</v>
      </c>
      <c>
        <v>73.186944</v>
      </c>
    </row>
    <row>
      <c>
        <is>
          <t>1573567</t>
        </is>
      </c>
      <c>
        <v>1</v>
      </c>
      <c>
        <is>
          <t>MANİSA</t>
        </is>
      </c>
      <c>
        <v>TURGUTLU</v>
      </c>
      <c>
        <is>
          <t>TR-1/43 45-83-M00043_ÖZEL -M01 M01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01.11.2020 10:19:44</t>
        </is>
      </c>
      <c>
        <is>
          <t>01.11.2020 12:39:31</t>
        </is>
      </c>
      <c>
        <v>2.329512777</v>
      </c>
      <c>
        <v>4</v>
      </c>
      <c>
        <v>0</v>
      </c>
      <c>
        <v>0</v>
      </c>
      <c>
        <v>0</v>
      </c>
      <c>
        <v>9.318051</v>
      </c>
      <c>
        <v>0</v>
      </c>
      <c>
        <v>0</v>
      </c>
      <c>
        <v>0</v>
      </c>
    </row>
    <row>
      <c>
        <is>
          <t>1576874</t>
        </is>
      </c>
      <c>
        <v>1</v>
      </c>
      <c>
        <is>
          <t>İZMİR</t>
        </is>
      </c>
      <c>
        <v>ÇİĞLİ</v>
      </c>
      <c>
        <is>
          <t>EBSO TM 35-09-A00001_DEGAJ M08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07.11.2020 04:55:08</t>
        </is>
      </c>
      <c>
        <is>
          <t>07.11.2020 06:27:36</t>
        </is>
      </c>
      <c>
        <v>1.541175833</v>
      </c>
      <c>
        <v>7</v>
      </c>
      <c>
        <v>223</v>
      </c>
      <c>
        <v>27</v>
      </c>
      <c>
        <v>606</v>
      </c>
      <c>
        <v>10.788231</v>
      </c>
      <c>
        <v>343.682211</v>
      </c>
      <c>
        <v>41.611747</v>
      </c>
      <c>
        <v>933.952555</v>
      </c>
    </row>
    <row>
      <c>
        <is>
          <t>1576892</t>
        </is>
      </c>
      <c>
        <v>1</v>
      </c>
      <c>
        <is>
          <t>İZMİR</t>
        </is>
      </c>
      <c>
        <v>ÇİĞLİ</v>
      </c>
      <c>
        <is>
          <t>EBSO TM 35-09-A00001_DEGAJ M08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07.11.2020 07:42:49</t>
        </is>
      </c>
      <c>
        <is>
          <t>07.11.2020 07:47:04</t>
        </is>
      </c>
      <c>
        <v>0.070833333</v>
      </c>
      <c>
        <v>3</v>
      </c>
      <c>
        <v>0</v>
      </c>
      <c>
        <v>25</v>
      </c>
      <c>
        <v>605</v>
      </c>
      <c>
        <v>0.2125</v>
      </c>
      <c>
        <v>0</v>
      </c>
      <c>
        <v>1.770833</v>
      </c>
      <c>
        <v>42.854166</v>
      </c>
    </row>
    <row>
      <c>
        <is>
          <t>1577968</t>
        </is>
      </c>
      <c>
        <v>1</v>
      </c>
      <c>
        <is>
          <t>İZMİR</t>
        </is>
      </c>
      <c>
        <v>ÇİĞLİ</v>
      </c>
      <c>
        <is>
          <t>EBSO TM 35-09-A00001_EBSO-12 K42</t>
        </is>
      </c>
      <c>
        <v>Üçüncü Şahısların Vermiş Olduğu Hasarlar</v>
      </c>
      <c>
        <is>
          <t>Dağıtım-OG</t>
        </is>
      </c>
      <c>
        <v>Uzun</v>
      </c>
      <c>
        <v>Dışsal</v>
      </c>
      <c>
        <v>Bildirimsiz</v>
      </c>
      <c>
        <is>
          <t>09.11.2020 11:15:49</t>
        </is>
      </c>
      <c>
        <is>
          <t>09.11.2020 21:29:51</t>
        </is>
      </c>
      <c>
        <v>10.233888888</v>
      </c>
      <c>
        <v>20</v>
      </c>
      <c>
        <v>3716</v>
      </c>
      <c>
        <v>0</v>
      </c>
      <c>
        <v>92</v>
      </c>
      <c>
        <v>204.677778</v>
      </c>
      <c>
        <v>38029.131108</v>
      </c>
      <c>
        <v>0</v>
      </c>
      <c>
        <v>941.517778</v>
      </c>
    </row>
    <row>
      <c>
        <is>
          <t>1596610</t>
        </is>
      </c>
      <c>
        <v>1</v>
      </c>
      <c>
        <is>
          <t>İZMİR</t>
        </is>
      </c>
      <c>
        <v>ÇİĞLİ</v>
      </c>
      <c>
        <is>
          <t>EBSO TM 35-09-A00001_DEGAJ M08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26.11.2020 09:08:37</t>
        </is>
      </c>
      <c>
        <is>
          <t>26.11.2020 13:59:28</t>
        </is>
      </c>
      <c>
        <v>4.8475</v>
      </c>
      <c>
        <v>7</v>
      </c>
      <c>
        <v>223</v>
      </c>
      <c>
        <v>27</v>
      </c>
      <c>
        <v>606</v>
      </c>
      <c>
        <v>33.9325</v>
      </c>
      <c>
        <v>1080.9925</v>
      </c>
      <c>
        <v>130.8825</v>
      </c>
      <c>
        <v>2937.585</v>
      </c>
    </row>
    <row>
      <c>
        <is>
          <t>1598427</t>
        </is>
      </c>
      <c>
        <v>1</v>
      </c>
      <c>
        <is>
          <t>İZMİR</t>
        </is>
      </c>
      <c>
        <v>GAZİEMİR</v>
      </c>
      <c>
        <is>
          <t>K-3104 35-08-K03104_35-08-K03104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30.11.2020 09:01:22</t>
        </is>
      </c>
      <c>
        <is>
          <t>30.11.2020 10:42:25</t>
        </is>
      </c>
      <c>
        <v>1.684166666</v>
      </c>
      <c>
        <v>1</v>
      </c>
      <c>
        <v>280</v>
      </c>
      <c>
        <v>0</v>
      </c>
      <c>
        <v>0</v>
      </c>
      <c>
        <v>1.684167</v>
      </c>
      <c>
        <v>471.566666</v>
      </c>
      <c>
        <v>0</v>
      </c>
      <c>
        <v>0</v>
      </c>
    </row>
    <row>
      <c>
        <is>
          <t>1595181</t>
        </is>
      </c>
      <c>
        <v>1</v>
      </c>
      <c>
        <is>
          <t>İZMİR</t>
        </is>
      </c>
      <c>
        <v>GAZİEMİR</v>
      </c>
      <c>
        <is>
          <t>K-3752 35-08-K03752_35-08-K03752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23.11.2020 12:06:41</t>
        </is>
      </c>
      <c>
        <is>
          <t>23.11.2020 13:36:51</t>
        </is>
      </c>
      <c>
        <v>1.502777777</v>
      </c>
      <c>
        <v>1</v>
      </c>
      <c>
        <v>13</v>
      </c>
      <c>
        <v>0</v>
      </c>
      <c>
        <v>0</v>
      </c>
      <c>
        <v>1.502778</v>
      </c>
      <c>
        <v>19.536111</v>
      </c>
      <c>
        <v>0</v>
      </c>
      <c>
        <v>0</v>
      </c>
    </row>
    <row>
      <c>
        <is>
          <t>1584394</t>
        </is>
      </c>
      <c>
        <v>1</v>
      </c>
      <c>
        <is>
          <t>İZMİR</t>
        </is>
      </c>
      <c>
        <v>GAZİEMİR</v>
      </c>
      <c>
        <is>
          <t> 35-08-K02966_35-08-K02966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21.11.2020 13:57:36</t>
        </is>
      </c>
      <c>
        <is>
          <t>21.11.2020 15:07:50</t>
        </is>
      </c>
      <c>
        <v>1.170425</v>
      </c>
      <c>
        <v>2</v>
      </c>
      <c>
        <v>426</v>
      </c>
      <c>
        <v>0</v>
      </c>
      <c>
        <v>0</v>
      </c>
      <c>
        <v>2.34085</v>
      </c>
      <c>
        <v>498.60105</v>
      </c>
      <c>
        <v>0</v>
      </c>
      <c>
        <v>0</v>
      </c>
    </row>
    <row>
      <c>
        <is>
          <t>1574562</t>
        </is>
      </c>
      <c>
        <v>1</v>
      </c>
      <c>
        <is>
          <t>MANİSA</t>
        </is>
      </c>
      <c>
        <v>SOMA</v>
      </c>
      <c>
        <is>
          <t>AVDAN TR-5 KÖK 45-82-M00130_KADIDEĞİRMENİ KÖK-M03 M03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03.11.2020 09:59:29</t>
        </is>
      </c>
      <c>
        <is>
          <t>03.11.2020 09:59:49</t>
        </is>
      </c>
      <c>
        <v>0.005555555</v>
      </c>
      <c>
        <v>26</v>
      </c>
      <c>
        <v>2666</v>
      </c>
      <c>
        <v>47</v>
      </c>
      <c>
        <v>566</v>
      </c>
      <c>
        <v>0.144444</v>
      </c>
      <c>
        <v>14.81111</v>
      </c>
      <c>
        <v>0.261111</v>
      </c>
      <c>
        <v>3.144444</v>
      </c>
    </row>
    <row>
      <c>
        <is>
          <t>1576511</t>
        </is>
      </c>
      <c>
        <v>1</v>
      </c>
      <c>
        <is>
          <t>MANİSA</t>
        </is>
      </c>
      <c>
        <v>SARIGÖL</v>
      </c>
      <c>
        <is>
          <t>SARIGÖL DM 45-79-M00069_SELİMİYE FİDERİ-M18 M18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06.11.2020 14:17:11</t>
        </is>
      </c>
      <c>
        <is>
          <t>06.11.2020 14:17:40</t>
        </is>
      </c>
      <c>
        <v>0.008055555</v>
      </c>
      <c>
        <v>0</v>
      </c>
      <c>
        <v>0</v>
      </c>
      <c>
        <v>42</v>
      </c>
      <c>
        <v>1318</v>
      </c>
      <c>
        <v>0</v>
      </c>
      <c>
        <v>0</v>
      </c>
      <c>
        <v>0.338333</v>
      </c>
      <c>
        <v>10.617221</v>
      </c>
    </row>
    <row>
      <c>
        <is>
          <t>1576512</t>
        </is>
      </c>
      <c>
        <v>1</v>
      </c>
      <c>
        <is>
          <t>MANİSA</t>
        </is>
      </c>
      <c>
        <v>SARIGÖL</v>
      </c>
      <c>
        <is>
          <t>SARIGÖL DM 45-79-M00069_SELİMİYE FİDERİ-M18 M18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06.11.2020 14:18:23</t>
        </is>
      </c>
      <c>
        <is>
          <t>06.11.2020 14:18:47</t>
        </is>
      </c>
      <c>
        <v>0.006666666</v>
      </c>
      <c>
        <v>0</v>
      </c>
      <c>
        <v>0</v>
      </c>
      <c>
        <v>42</v>
      </c>
      <c>
        <v>1318</v>
      </c>
      <c>
        <v>0</v>
      </c>
      <c>
        <v>0</v>
      </c>
      <c>
        <v>0.28</v>
      </c>
      <c>
        <v>8.786666</v>
      </c>
    </row>
    <row>
      <c>
        <is>
          <t>1577850</t>
        </is>
      </c>
      <c>
        <v>1</v>
      </c>
      <c>
        <is>
          <t>MANİSA</t>
        </is>
      </c>
      <c>
        <v>SARIGÖL</v>
      </c>
      <c>
        <is>
          <t>SARIGÖL DM 45-79-M00069_ESKİ KÖYLER FİDERİ-M05 M05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09.11.2020 09:11:09</t>
        </is>
      </c>
      <c>
        <is>
          <t>09.11.2020 09:11:33</t>
        </is>
      </c>
      <c>
        <v>0.006666666</v>
      </c>
      <c>
        <v>0</v>
      </c>
      <c>
        <v>0</v>
      </c>
      <c>
        <v>212</v>
      </c>
      <c>
        <v>3166</v>
      </c>
      <c>
        <v>0</v>
      </c>
      <c>
        <v>0</v>
      </c>
      <c>
        <v>1.413333</v>
      </c>
      <c>
        <v>21.106665</v>
      </c>
    </row>
    <row>
      <c>
        <is>
          <t>1578327</t>
        </is>
      </c>
      <c>
        <v>1</v>
      </c>
      <c>
        <is>
          <t>MANİSA</t>
        </is>
      </c>
      <c>
        <v>SARIGÖL</v>
      </c>
      <c>
        <is>
          <t>SARIGÖL DM 45-79-M00069_SELİMİYE FİDERİ-M18 M18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10.11.2020 08:58:20</t>
        </is>
      </c>
      <c>
        <is>
          <t>10.11.2020 08:58:49</t>
        </is>
      </c>
      <c>
        <v>0.008055555</v>
      </c>
      <c>
        <v>0</v>
      </c>
      <c>
        <v>0</v>
      </c>
      <c>
        <v>42</v>
      </c>
      <c>
        <v>1318</v>
      </c>
      <c>
        <v>0</v>
      </c>
      <c>
        <v>0</v>
      </c>
      <c>
        <v>0.338333</v>
      </c>
      <c>
        <v>10.617221</v>
      </c>
    </row>
    <row>
      <c>
        <is>
          <t>1581782</t>
        </is>
      </c>
      <c>
        <v>1</v>
      </c>
      <c>
        <is>
          <t>MANİSA</t>
        </is>
      </c>
      <c>
        <v>SARIGÖL</v>
      </c>
      <c>
        <is>
          <t>SARIGÖL DM 45-79-M00069_HatBaşıAyırıcı_53134266 M18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17.11.2020 09:07:49</t>
        </is>
      </c>
      <c>
        <is>
          <t>17.11.2020 16:03:13</t>
        </is>
      </c>
      <c>
        <v>6.923333333</v>
      </c>
      <c>
        <v>0</v>
      </c>
      <c>
        <v>0</v>
      </c>
      <c>
        <v>9</v>
      </c>
      <c>
        <v>442</v>
      </c>
      <c>
        <v>0</v>
      </c>
      <c>
        <v>0</v>
      </c>
      <c>
        <v>62.31</v>
      </c>
      <c>
        <v>3060.113333</v>
      </c>
    </row>
    <row>
      <c>
        <is>
          <t>1594681</t>
        </is>
      </c>
      <c>
        <v>1</v>
      </c>
      <c>
        <is>
          <t>MANİSA</t>
        </is>
      </c>
      <c>
        <v>SARIGÖL</v>
      </c>
      <c>
        <is>
          <t>SARIGÖL DM 45-79-M00069_DADAĞLI FİDERİ-M17 M17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22.11.2020 09:30:18</t>
        </is>
      </c>
      <c>
        <is>
          <t>22.11.2020 09:30:46</t>
        </is>
      </c>
      <c>
        <v>0.007777777</v>
      </c>
      <c>
        <v>0</v>
      </c>
      <c>
        <v>0</v>
      </c>
      <c>
        <v>75</v>
      </c>
      <c>
        <v>667</v>
      </c>
      <c>
        <v>0</v>
      </c>
      <c>
        <v>0</v>
      </c>
      <c>
        <v>0.583333</v>
      </c>
      <c>
        <v>5.187777</v>
      </c>
    </row>
    <row>
      <c>
        <is>
          <t>1594684</t>
        </is>
      </c>
      <c>
        <v>1</v>
      </c>
      <c>
        <is>
          <t>MANİSA</t>
        </is>
      </c>
      <c>
        <v>SARIGÖL</v>
      </c>
      <c>
        <is>
          <t>SARIGÖL DM 45-79-M00069_DADAĞLI FİDERİ-M17 M17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22.11.2020 09:31:28</t>
        </is>
      </c>
      <c>
        <is>
          <t>22.11.2020 09:31:48</t>
        </is>
      </c>
      <c>
        <v>0.005555555</v>
      </c>
      <c>
        <v>0</v>
      </c>
      <c>
        <v>0</v>
      </c>
      <c>
        <v>75</v>
      </c>
      <c>
        <v>667</v>
      </c>
      <c>
        <v>0</v>
      </c>
      <c>
        <v>0</v>
      </c>
      <c>
        <v>0.416667</v>
      </c>
      <c>
        <v>3.705555</v>
      </c>
    </row>
    <row>
      <c>
        <is>
          <t>1582815</t>
        </is>
      </c>
      <c>
        <v>1</v>
      </c>
      <c>
        <is>
          <t>MANİSA</t>
        </is>
      </c>
      <c>
        <v>SARIGÖL</v>
      </c>
      <c>
        <is>
          <t>SARIGÖL DM 45-79-M00069_DİNDARLI FİDERİ-M19 M19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18.11.2020 23:58:48</t>
        </is>
      </c>
      <c>
        <is>
          <t>18.11.2020 23:59:31</t>
        </is>
      </c>
      <c>
        <v>0.011944444</v>
      </c>
      <c>
        <v>0</v>
      </c>
      <c>
        <v>0</v>
      </c>
      <c>
        <v>336</v>
      </c>
      <c>
        <v>3083</v>
      </c>
      <c>
        <v>0</v>
      </c>
      <c>
        <v>0</v>
      </c>
      <c>
        <v>4.013333</v>
      </c>
      <c>
        <v>36.824721</v>
      </c>
    </row>
    <row>
      <c>
        <is>
          <t>1598548</t>
        </is>
      </c>
      <c>
        <v>1</v>
      </c>
      <c>
        <is>
          <t>MANİSA</t>
        </is>
      </c>
      <c>
        <v>SARIGÖL</v>
      </c>
      <c>
        <is>
          <t>SARIGÖL DM 45-79-M00069_DADAĞLI FİDERİ-M17 M17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30.11.2020 10:57:37</t>
        </is>
      </c>
      <c>
        <is>
          <t>30.11.2020 11:11:06</t>
        </is>
      </c>
      <c>
        <v>0.224722222</v>
      </c>
      <c>
        <v>0</v>
      </c>
      <c>
        <v>0</v>
      </c>
      <c>
        <v>75</v>
      </c>
      <c>
        <v>667</v>
      </c>
      <c>
        <v>0</v>
      </c>
      <c>
        <v>0</v>
      </c>
      <c>
        <v>16.854167</v>
      </c>
      <c>
        <v>149.889722</v>
      </c>
    </row>
    <row>
      <c>
        <is>
          <t>1596979</t>
        </is>
      </c>
      <c>
        <v>1</v>
      </c>
      <c>
        <is>
          <t>MANİSA</t>
        </is>
      </c>
      <c>
        <v>SARIGÖL</v>
      </c>
      <c>
        <is>
          <t>SARIGÖL DM 45-79-M00069_ESKİ KÖYLER FİDERİ-M05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26.11.2020 18:21:56</t>
        </is>
      </c>
      <c>
        <is>
          <t>26.11.2020 18:27:33</t>
        </is>
      </c>
      <c>
        <v>0.093611111</v>
      </c>
      <c>
        <v>0</v>
      </c>
      <c>
        <v>0</v>
      </c>
      <c>
        <v>212</v>
      </c>
      <c>
        <v>3166</v>
      </c>
      <c>
        <v>0</v>
      </c>
      <c>
        <v>0</v>
      </c>
      <c>
        <v>19.845556</v>
      </c>
      <c>
        <v>296.372777</v>
      </c>
    </row>
    <row>
      <c>
        <is>
          <t>1598001</t>
        </is>
      </c>
      <c>
        <v>1</v>
      </c>
      <c>
        <is>
          <t>MANİSA</t>
        </is>
      </c>
      <c>
        <v>SARIGÖL</v>
      </c>
      <c>
        <is>
          <t>SARIGÖL DM 45-79-M00069_DADAĞLI FİDERİ-M17 M17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29.11.2020 01:48:12</t>
        </is>
      </c>
      <c>
        <is>
          <t>29.11.2020 01:48:46</t>
        </is>
      </c>
      <c>
        <v>0.009444444</v>
      </c>
      <c>
        <v>0</v>
      </c>
      <c>
        <v>0</v>
      </c>
      <c>
        <v>75</v>
      </c>
      <c>
        <v>667</v>
      </c>
      <c>
        <v>0</v>
      </c>
      <c>
        <v>0</v>
      </c>
      <c>
        <v>0.708333</v>
      </c>
      <c>
        <v>6.299444</v>
      </c>
    </row>
    <row>
      <c>
        <is>
          <t>1576590</t>
        </is>
      </c>
      <c>
        <v>1</v>
      </c>
      <c>
        <is>
          <t>İZMİR</t>
        </is>
      </c>
      <c>
        <v>BERGAMA</v>
      </c>
      <c>
        <is>
          <t>AYASKENT DM-2 (TR-1) 35-16-M00011_ÖZBATILILAR BELEDİYE-AZİZİYE-PAŞAKÖY-M05 M05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06.11.2020 15:48:07</t>
        </is>
      </c>
      <c>
        <is>
          <t>06.11.2020 15:49:03</t>
        </is>
      </c>
      <c>
        <v>0.015555555</v>
      </c>
      <c>
        <v>6</v>
      </c>
      <c>
        <v>474</v>
      </c>
      <c>
        <v>6</v>
      </c>
      <c>
        <v>40</v>
      </c>
      <c>
        <v>0.093333</v>
      </c>
      <c>
        <v>7.373333</v>
      </c>
      <c>
        <v>0.093333</v>
      </c>
      <c>
        <v>0.622222</v>
      </c>
    </row>
    <row>
      <c>
        <is>
          <t>1595031</t>
        </is>
      </c>
      <c>
        <v>1</v>
      </c>
      <c>
        <is>
          <t>İZMİR</t>
        </is>
      </c>
      <c>
        <v>KARABAĞLAR</v>
      </c>
      <c>
        <is>
          <t>K-655 35-01-K00655_35-01-K00655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23.11.2020 08:54:32</t>
        </is>
      </c>
      <c>
        <is>
          <t>23.11.2020 13:04:17</t>
        </is>
      </c>
      <c>
        <v>4.162290555</v>
      </c>
      <c>
        <v>1</v>
      </c>
      <c>
        <v>851</v>
      </c>
      <c>
        <v>0</v>
      </c>
      <c>
        <v>0</v>
      </c>
      <c>
        <v>4.162291</v>
      </c>
      <c>
        <v>3542.109262</v>
      </c>
      <c>
        <v>0</v>
      </c>
      <c>
        <v>0</v>
      </c>
    </row>
    <row>
      <c>
        <is>
          <t>1597293</t>
        </is>
      </c>
      <c>
        <v>1</v>
      </c>
      <c>
        <is>
          <t>İZMİR</t>
        </is>
      </c>
      <c>
        <v>BUCA</v>
      </c>
      <c>
        <is>
          <t>M-1216 35-03-M01216_35-03-M01216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27.11.2020 12:44:35</t>
        </is>
      </c>
      <c>
        <is>
          <t>27.11.2020 14:42:27</t>
        </is>
      </c>
      <c>
        <v>1.964359166</v>
      </c>
      <c>
        <v>2</v>
      </c>
      <c>
        <v>297</v>
      </c>
      <c>
        <v>0</v>
      </c>
      <c>
        <v>0</v>
      </c>
      <c>
        <v>3.928718</v>
      </c>
      <c>
        <v>583.414672</v>
      </c>
      <c>
        <v>0</v>
      </c>
      <c>
        <v>0</v>
      </c>
    </row>
    <row>
      <c>
        <is>
          <t>1578709</t>
        </is>
      </c>
      <c>
        <v>1</v>
      </c>
      <c>
        <is>
          <t>İZMİR</t>
        </is>
      </c>
      <c>
        <v>ALİAĞA</v>
      </c>
      <c>
        <is>
          <t>HELVACI DM-2 35-17-M00359_HELVACI-M04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10.11.2020 17:57:43</t>
        </is>
      </c>
      <c>
        <is>
          <t>10.11.2020 18:00:52</t>
        </is>
      </c>
      <c>
        <v>0.0525</v>
      </c>
      <c>
        <v>10</v>
      </c>
      <c>
        <v>2167</v>
      </c>
      <c>
        <v>1</v>
      </c>
      <c>
        <v>11</v>
      </c>
      <c>
        <v>0.525</v>
      </c>
      <c>
        <v>113.7675</v>
      </c>
      <c>
        <v>0.0525</v>
      </c>
      <c>
        <v>0.5775</v>
      </c>
    </row>
    <row>
      <c>
        <is>
          <t>1577829</t>
        </is>
      </c>
      <c>
        <v>1</v>
      </c>
      <c>
        <is>
          <t>İZMİR</t>
        </is>
      </c>
      <c>
        <v>ÖDEMİŞ</v>
      </c>
      <c>
        <is>
          <t>BADEMLİ TR-1 DM 35-15-L01010_ÜÇ CEVİZLER (TR-26)-L02 L02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09.11.2020 08:43:26</t>
        </is>
      </c>
      <c>
        <is>
          <t>09.11.2020 09:18:33</t>
        </is>
      </c>
      <c>
        <v>0.585277777</v>
      </c>
      <c>
        <v>0</v>
      </c>
      <c>
        <v>0</v>
      </c>
      <c>
        <v>20</v>
      </c>
      <c>
        <v>493</v>
      </c>
      <c>
        <v>0</v>
      </c>
      <c>
        <v>0</v>
      </c>
      <c>
        <v>11.705556</v>
      </c>
      <c>
        <v>288.541944</v>
      </c>
    </row>
    <row>
      <c>
        <is>
          <t>1597856</t>
        </is>
      </c>
      <c>
        <v>1</v>
      </c>
      <c>
        <is>
          <t>İZMİR</t>
        </is>
      </c>
      <c>
        <v>ÖDEMİŞ</v>
      </c>
      <c>
        <is>
          <t>BADEMLİ TR-1 DM 35-15-L01010_KUBLAJ-L07 L07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28.11.2020 16:13:22</t>
        </is>
      </c>
      <c>
        <is>
          <t>28.11.2020 16:17:42</t>
        </is>
      </c>
      <c>
        <v>0.072222222</v>
      </c>
      <c>
        <v>4</v>
      </c>
      <c>
        <v>340</v>
      </c>
      <c>
        <v>72</v>
      </c>
      <c>
        <v>2201</v>
      </c>
      <c>
        <v>0.288889</v>
      </c>
      <c>
        <v>24.555555</v>
      </c>
      <c>
        <v>5.2</v>
      </c>
      <c>
        <v>158.961111</v>
      </c>
    </row>
    <row>
      <c>
        <is>
          <t>1580506</t>
        </is>
      </c>
      <c>
        <v>1</v>
      </c>
      <c>
        <is>
          <t>MANİSA</t>
        </is>
      </c>
      <c>
        <v>ALAŞEHİR</v>
      </c>
      <c>
        <is>
          <t>BADINCA KÖK 45-73-M00341_AS STAR-M01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14.11.2020 08:49:25</t>
        </is>
      </c>
      <c>
        <is>
          <t>14.11.2020 09:32:19</t>
        </is>
      </c>
      <c>
        <v>0.715</v>
      </c>
      <c>
        <v>0</v>
      </c>
      <c>
        <v>14</v>
      </c>
      <c>
        <v>88</v>
      </c>
      <c>
        <v>1610</v>
      </c>
      <c>
        <v>0</v>
      </c>
      <c>
        <v>10.01</v>
      </c>
      <c>
        <v>62.92</v>
      </c>
      <c>
        <v>1151.15</v>
      </c>
    </row>
    <row>
      <c>
        <is>
          <t>1574631</t>
        </is>
      </c>
      <c>
        <v>1</v>
      </c>
      <c>
        <is>
          <t>MANİSA</t>
        </is>
      </c>
      <c>
        <v>YUNUSEMRE</v>
      </c>
      <c>
        <is>
          <t>YAĞCILAR KÖK 45-71-M00179_HatBaşıAyırıcı_53135847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03.11.2020 11:43:43</t>
        </is>
      </c>
      <c>
        <is>
          <t>03.11.2020 11:48:19</t>
        </is>
      </c>
      <c>
        <v>0.076666666</v>
      </c>
      <c>
        <v>7</v>
      </c>
      <c>
        <v>467</v>
      </c>
      <c>
        <v>11</v>
      </c>
      <c>
        <v>181</v>
      </c>
      <c>
        <v>0.536667</v>
      </c>
      <c>
        <v>35.803333</v>
      </c>
      <c>
        <v>0.843333</v>
      </c>
      <c>
        <v>13.876667</v>
      </c>
    </row>
    <row>
      <c>
        <is>
          <t>1597632</t>
        </is>
      </c>
      <c>
        <v>1</v>
      </c>
      <c>
        <is>
          <t>MANİSA</t>
        </is>
      </c>
      <c>
        <v>YUNUSEMRE</v>
      </c>
      <c>
        <is>
          <t>YAĞCILAR KÖK 45-71-M00179_HatBaşıAyırıcı_53135847 M04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28.11.2020 09:15:22</t>
        </is>
      </c>
      <c>
        <is>
          <t>28.11.2020 09:15:35</t>
        </is>
      </c>
      <c>
        <v>0.003611111</v>
      </c>
      <c>
        <v>7</v>
      </c>
      <c>
        <v>467</v>
      </c>
      <c>
        <v>11</v>
      </c>
      <c>
        <v>181</v>
      </c>
      <c>
        <v>0.025278</v>
      </c>
      <c>
        <v>1.686389</v>
      </c>
      <c>
        <v>0.039722</v>
      </c>
      <c>
        <v>0.653611</v>
      </c>
    </row>
    <row>
      <c>
        <is>
          <t>1597379</t>
        </is>
      </c>
      <c>
        <v>1</v>
      </c>
      <c>
        <is>
          <t>MANİSA</t>
        </is>
      </c>
      <c>
        <v>YUNUSEMRE</v>
      </c>
      <c>
        <is>
          <t>YAĞCILAR KÖK 45-71-M00179_HatBaşıAyırıcı_53135847 M04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27.11.2020 15:18:14</t>
        </is>
      </c>
      <c>
        <is>
          <t>27.11.2020 15:18:41</t>
        </is>
      </c>
      <c>
        <v>0.0075</v>
      </c>
      <c>
        <v>7</v>
      </c>
      <c>
        <v>467</v>
      </c>
      <c>
        <v>11</v>
      </c>
      <c>
        <v>181</v>
      </c>
      <c>
        <v>0.0525</v>
      </c>
      <c>
        <v>3.5025</v>
      </c>
      <c>
        <v>0.0825</v>
      </c>
      <c>
        <v>1.3575</v>
      </c>
    </row>
    <row>
      <c>
        <is>
          <t>1597296</t>
        </is>
      </c>
      <c>
        <v>1</v>
      </c>
      <c>
        <is>
          <t>MANİSA</t>
        </is>
      </c>
      <c>
        <v>YUNUSEMRE</v>
      </c>
      <c>
        <is>
          <t>YAĞCILAR KÖK 45-71-M00179_HatBaşıAyırıcı_53135847 M04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27.11.2020 12:53:54</t>
        </is>
      </c>
      <c>
        <is>
          <t>27.11.2020 12:54:11</t>
        </is>
      </c>
      <c>
        <v>0.004722222</v>
      </c>
      <c>
        <v>7</v>
      </c>
      <c>
        <v>467</v>
      </c>
      <c>
        <v>11</v>
      </c>
      <c>
        <v>181</v>
      </c>
      <c>
        <v>0.033056</v>
      </c>
      <c>
        <v>2.205278</v>
      </c>
      <c>
        <v>0.051944</v>
      </c>
      <c>
        <v>0.854722</v>
      </c>
    </row>
    <row>
      <c>
        <is>
          <t>1582934</t>
        </is>
      </c>
      <c>
        <v>1</v>
      </c>
      <c>
        <is>
          <t>MANİSA</t>
        </is>
      </c>
      <c>
        <v>YUNUSEMRE</v>
      </c>
      <c>
        <is>
          <t>YAĞCILAR KÖK 45-71-M00179_HatBaşıAyırıcı_53135847 M04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19.11.2020 09:53:51</t>
        </is>
      </c>
      <c>
        <is>
          <t>19.11.2020 09:54:11</t>
        </is>
      </c>
      <c>
        <v>0.005555555</v>
      </c>
      <c>
        <v>7</v>
      </c>
      <c>
        <v>467</v>
      </c>
      <c>
        <v>11</v>
      </c>
      <c>
        <v>181</v>
      </c>
      <c>
        <v>0.038889</v>
      </c>
      <c>
        <v>2.594444</v>
      </c>
      <c>
        <v>0.061111</v>
      </c>
      <c>
        <v>1.005555</v>
      </c>
    </row>
    <row>
      <c>
        <is>
          <t>1583930</t>
        </is>
      </c>
      <c>
        <v>1</v>
      </c>
      <c>
        <is>
          <t>MANİSA</t>
        </is>
      </c>
      <c>
        <v>YUNUSEMRE</v>
      </c>
      <c>
        <is>
          <t>YAĞCILAR KÖK 45-71-M00179_HatBaşıAyırıcı_53135847 M04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20.11.2020 15:58:26</t>
        </is>
      </c>
      <c>
        <is>
          <t>20.11.2020 15:59:06</t>
        </is>
      </c>
      <c>
        <v>0.011111111</v>
      </c>
      <c>
        <v>7</v>
      </c>
      <c>
        <v>467</v>
      </c>
      <c>
        <v>11</v>
      </c>
      <c>
        <v>181</v>
      </c>
      <c>
        <v>0.077778</v>
      </c>
      <c>
        <v>5.188889</v>
      </c>
      <c>
        <v>0.122222</v>
      </c>
      <c>
        <v>2.011111</v>
      </c>
    </row>
    <row>
      <c>
        <is>
          <t>1597254</t>
        </is>
      </c>
      <c>
        <v>1</v>
      </c>
      <c>
        <is>
          <t>İZMİR</t>
        </is>
      </c>
      <c>
        <v>KARŞIYAKA</v>
      </c>
      <c>
        <is>
          <t>K-627 35-04-K00627_35-04-K00627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27.11.2020 11:26:12</t>
        </is>
      </c>
      <c>
        <is>
          <t>27.11.2020 12:33:57</t>
        </is>
      </c>
      <c>
        <v>1.128958333</v>
      </c>
      <c>
        <v>1</v>
      </c>
      <c>
        <v>957</v>
      </c>
      <c>
        <v>0</v>
      </c>
      <c>
        <v>0</v>
      </c>
      <c>
        <v>1.128958</v>
      </c>
      <c>
        <v>1080.413125</v>
      </c>
      <c>
        <v>0</v>
      </c>
      <c>
        <v>0</v>
      </c>
    </row>
    <row>
      <c>
        <is>
          <t>1595562</t>
        </is>
      </c>
      <c>
        <v>1</v>
      </c>
      <c>
        <is>
          <t>MANİSA</t>
        </is>
      </c>
      <c>
        <v>SARIGÖL</v>
      </c>
      <c>
        <is>
          <t>BAHARLAR TR-1 45-79-M00161_45-79-M00161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24.11.2020 09:30:25</t>
        </is>
      </c>
      <c>
        <is>
          <t>24.11.2020 11:32:18</t>
        </is>
      </c>
      <c>
        <v>2.031334166</v>
      </c>
      <c>
        <v>0</v>
      </c>
      <c>
        <v>0</v>
      </c>
      <c>
        <v>1</v>
      </c>
      <c>
        <v>113</v>
      </c>
      <c>
        <v>0</v>
      </c>
      <c>
        <v>0</v>
      </c>
      <c>
        <v>2.031334</v>
      </c>
      <c>
        <v>229.540761</v>
      </c>
    </row>
    <row>
      <c>
        <is>
          <t>1595726</t>
        </is>
      </c>
      <c>
        <v>1</v>
      </c>
      <c>
        <is>
          <t>MANİSA</t>
        </is>
      </c>
      <c>
        <v>SARIGÖL</v>
      </c>
      <c>
        <is>
          <t>BAHARLAR TR-3 45-79-M00134_45-79-M00134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24.11.2020 13:06:33</t>
        </is>
      </c>
      <c>
        <is>
          <t>24.11.2020 14:01:41</t>
        </is>
      </c>
      <c>
        <v>0.918666666</v>
      </c>
      <c>
        <v>0</v>
      </c>
      <c>
        <v>0</v>
      </c>
      <c>
        <v>0</v>
      </c>
      <c>
        <v>19</v>
      </c>
      <c>
        <v>0</v>
      </c>
      <c>
        <v>0</v>
      </c>
      <c>
        <v>0</v>
      </c>
      <c>
        <v>17.454667</v>
      </c>
    </row>
    <row>
      <c>
        <is>
          <t>1595638</t>
        </is>
      </c>
      <c>
        <v>1</v>
      </c>
      <c>
        <is>
          <t>MANİSA</t>
        </is>
      </c>
      <c>
        <v>SARIGÖL</v>
      </c>
      <c>
        <is>
          <t>BAHARLAR TR-2 45-79-M00162_45-79-M00162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24.11.2020 10:41:47</t>
        </is>
      </c>
      <c>
        <is>
          <t>24.11.2020 12:49:44</t>
        </is>
      </c>
      <c>
        <v>2.1325</v>
      </c>
      <c>
        <v>0</v>
      </c>
      <c>
        <v>0</v>
      </c>
      <c>
        <v>1</v>
      </c>
      <c>
        <v>200</v>
      </c>
      <c>
        <v>0</v>
      </c>
      <c>
        <v>0</v>
      </c>
      <c>
        <v>2.1325</v>
      </c>
      <c>
        <v>426.5</v>
      </c>
    </row>
    <row>
      <c>
        <is>
          <t>1597669</t>
        </is>
      </c>
      <c>
        <v>1</v>
      </c>
      <c>
        <is>
          <t>İZMİR</t>
        </is>
      </c>
      <c>
        <v>KARŞIYAKA</v>
      </c>
      <c>
        <is>
          <t>K-1590 35-04-K01590_35-04-K01590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28.11.2020 09:58:30</t>
        </is>
      </c>
      <c>
        <is>
          <t>28.11.2020 11:23:58</t>
        </is>
      </c>
      <c>
        <v>1.424212777</v>
      </c>
      <c>
        <v>1</v>
      </c>
      <c>
        <v>843</v>
      </c>
      <c>
        <v>0</v>
      </c>
      <c>
        <v>0</v>
      </c>
      <c>
        <v>1.424213</v>
      </c>
      <c>
        <v>1200.611371</v>
      </c>
      <c>
        <v>0</v>
      </c>
      <c>
        <v>0</v>
      </c>
    </row>
    <row>
      <c>
        <is>
          <t>1597736</t>
        </is>
      </c>
      <c>
        <v>1</v>
      </c>
      <c>
        <is>
          <t>İZMİR</t>
        </is>
      </c>
      <c>
        <v>KARŞIYAKA</v>
      </c>
      <c>
        <is>
          <t>K-1285 35-04-K01285_35-04-K01285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28.11.2020 11:35:32</t>
        </is>
      </c>
      <c>
        <is>
          <t>28.11.2020 12:36:14</t>
        </is>
      </c>
      <c>
        <v>1.011666666</v>
      </c>
      <c>
        <v>1</v>
      </c>
      <c>
        <v>620</v>
      </c>
      <c>
        <v>0</v>
      </c>
      <c>
        <v>0</v>
      </c>
      <c>
        <v>1.011667</v>
      </c>
      <c>
        <v>627.233333</v>
      </c>
      <c>
        <v>0</v>
      </c>
      <c>
        <v>0</v>
      </c>
    </row>
    <row>
      <c>
        <is>
          <t>1598573</t>
        </is>
      </c>
      <c>
        <v>1</v>
      </c>
      <c>
        <is>
          <t>İZMİR</t>
        </is>
      </c>
      <c>
        <v>KARŞIYAKA</v>
      </c>
      <c>
        <is>
          <t>K-1758 35-04-K01758_35-04-K01758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30.11.2020 11:27:19</t>
        </is>
      </c>
      <c>
        <is>
          <t>30.11.2020 12:14:01</t>
        </is>
      </c>
      <c>
        <v>0.778291666</v>
      </c>
      <c>
        <v>2</v>
      </c>
      <c>
        <v>352</v>
      </c>
      <c>
        <v>0</v>
      </c>
      <c>
        <v>0</v>
      </c>
      <c>
        <v>1.556583</v>
      </c>
      <c>
        <v>273.958666</v>
      </c>
      <c>
        <v>0</v>
      </c>
      <c>
        <v>0</v>
      </c>
    </row>
    <row>
      <c>
        <is>
          <t>1580541</t>
        </is>
      </c>
      <c>
        <v>1</v>
      </c>
      <c>
        <is>
          <t>İZMİR</t>
        </is>
      </c>
      <c>
        <v>KARŞIYAKA</v>
      </c>
      <c>
        <is>
          <t>K-1285 35-04-K01285_35-04-K01285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14.11.2020 09:18:38</t>
        </is>
      </c>
      <c>
        <is>
          <t>14.11.2020 10:38:28</t>
        </is>
      </c>
      <c>
        <v>1.330555555</v>
      </c>
      <c>
        <v>1</v>
      </c>
      <c>
        <v>620</v>
      </c>
      <c>
        <v>0</v>
      </c>
      <c>
        <v>0</v>
      </c>
      <c>
        <v>1.330556</v>
      </c>
      <c>
        <v>824.944444</v>
      </c>
      <c>
        <v>0</v>
      </c>
      <c>
        <v>0</v>
      </c>
    </row>
    <row>
      <c>
        <is>
          <t>1580612</t>
        </is>
      </c>
      <c>
        <v>1</v>
      </c>
      <c>
        <is>
          <t>İZMİR</t>
        </is>
      </c>
      <c>
        <v>KARŞIYAKA</v>
      </c>
      <c>
        <is>
          <t>K-2875 35-04-K02875_35-04-K02875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14.11.2020 10:41:37</t>
        </is>
      </c>
      <c>
        <is>
          <t>14.11.2020 12:35:23</t>
        </is>
      </c>
      <c>
        <v>1.895869444</v>
      </c>
      <c>
        <v>1</v>
      </c>
      <c>
        <v>577</v>
      </c>
      <c>
        <v>0</v>
      </c>
      <c>
        <v>0</v>
      </c>
      <c>
        <v>1.895869</v>
      </c>
      <c>
        <v>1093.916669</v>
      </c>
      <c>
        <v>0</v>
      </c>
      <c>
        <v>0</v>
      </c>
    </row>
    <row>
      <c>
        <is>
          <t>1584171</t>
        </is>
      </c>
      <c>
        <v>1</v>
      </c>
      <c>
        <is>
          <t>MANİSA</t>
        </is>
      </c>
      <c>
        <v>KIRKAĞAÇ</v>
      </c>
      <c>
        <is>
          <t>BAKIR TR-1 45-76-M00052_BAKIR TR-2/TR-3/TR-4/TR-6-M02 M02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21.11.2020 08:03:53</t>
        </is>
      </c>
      <c>
        <is>
          <t>21.11.2020 14:59:26</t>
        </is>
      </c>
      <c>
        <v>6.925833333</v>
      </c>
      <c>
        <v>8</v>
      </c>
      <c>
        <v>1181</v>
      </c>
      <c>
        <v>2</v>
      </c>
      <c>
        <v>8</v>
      </c>
      <c>
        <v>55.406667</v>
      </c>
      <c>
        <v>8179.409166</v>
      </c>
      <c>
        <v>13.851667</v>
      </c>
      <c>
        <v>55.406667</v>
      </c>
    </row>
    <row>
      <c>
        <is>
          <t>1579529</t>
        </is>
      </c>
      <c>
        <v>1</v>
      </c>
      <c>
        <is>
          <t>İZMİR</t>
        </is>
      </c>
      <c>
        <v>BEYDAĞ</v>
      </c>
      <c>
        <is>
          <t>BAKIR TR-4 35-32-L00145_35-32-L00145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12.11.2020 10:30:46</t>
        </is>
      </c>
      <c>
        <is>
          <t>12.11.2020 13:20:05</t>
        </is>
      </c>
      <c>
        <v>2.821916666</v>
      </c>
      <c>
        <v>0</v>
      </c>
      <c>
        <v>0</v>
      </c>
      <c>
        <v>1</v>
      </c>
      <c>
        <v>50</v>
      </c>
      <c>
        <v>0</v>
      </c>
      <c>
        <v>0</v>
      </c>
      <c>
        <v>2.821917</v>
      </c>
      <c>
        <v>141.095833</v>
      </c>
    </row>
    <row>
      <c>
        <is>
          <t>1580680</t>
        </is>
      </c>
      <c>
        <v>1</v>
      </c>
      <c>
        <is>
          <t>İZMİR</t>
        </is>
      </c>
      <c>
        <v>ÖDEMİŞ</v>
      </c>
      <c>
        <is>
          <t>BALABANLI FİKRET TEKELİ SULAMA GRB TR-6 35-15-M00335_35-15-M00335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14.11.2020 12:56:27</t>
        </is>
      </c>
      <c>
        <is>
          <t>14.11.2020 15:37:16</t>
        </is>
      </c>
      <c>
        <v>2.680180555</v>
      </c>
      <c>
        <v>0</v>
      </c>
      <c>
        <v>0</v>
      </c>
      <c>
        <v>0</v>
      </c>
      <c>
        <v>27</v>
      </c>
      <c>
        <v>0</v>
      </c>
      <c>
        <v>0</v>
      </c>
      <c>
        <v>0</v>
      </c>
      <c>
        <v>72.364875</v>
      </c>
    </row>
    <row>
      <c>
        <is>
          <t>1581027</t>
        </is>
      </c>
      <c>
        <v>1</v>
      </c>
      <c>
        <is>
          <t>İZMİR</t>
        </is>
      </c>
      <c>
        <v>ÖDEMİŞ</v>
      </c>
      <c>
        <is>
          <t>BALABANLI DM 35-15-M00280_KIZILCAAVLU M05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15.11.2020 10:46:03</t>
        </is>
      </c>
      <c>
        <is>
          <t>15.11.2020 14:24:42</t>
        </is>
      </c>
      <c>
        <v>3.6440175</v>
      </c>
      <c>
        <v>0</v>
      </c>
      <c>
        <v>0</v>
      </c>
      <c>
        <v>42</v>
      </c>
      <c>
        <v>133</v>
      </c>
      <c>
        <v>0</v>
      </c>
      <c>
        <v>0</v>
      </c>
      <c>
        <v>153.048735</v>
      </c>
      <c>
        <v>484.654328</v>
      </c>
    </row>
    <row>
      <c>
        <is>
          <t>1594709</t>
        </is>
      </c>
      <c>
        <v>1</v>
      </c>
      <c>
        <is>
          <t>MANİSA</t>
        </is>
      </c>
      <c>
        <v>KULA</v>
      </c>
      <c>
        <is>
          <t>BALIBEY ÇOLAKLAR TR-2 45-77-L00413_Ayırıcı H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22.11.2020 10:14:11</t>
        </is>
      </c>
      <c>
        <is>
          <t>22.11.2020 13:32:59</t>
        </is>
      </c>
      <c>
        <v>3.313311111</v>
      </c>
      <c>
        <v>0</v>
      </c>
      <c>
        <v>0</v>
      </c>
      <c>
        <v>2</v>
      </c>
      <c>
        <v>26</v>
      </c>
      <c>
        <v>0</v>
      </c>
      <c>
        <v>0</v>
      </c>
      <c>
        <v>6.626622</v>
      </c>
      <c>
        <v>86.146089</v>
      </c>
    </row>
    <row>
      <c>
        <is>
          <t>1597622</t>
        </is>
      </c>
      <c>
        <v>1</v>
      </c>
      <c>
        <is>
          <t>İZMİR</t>
        </is>
      </c>
      <c>
        <v>URLA</v>
      </c>
      <c>
        <is>
          <t>BALIKLIOVA TR-1 35-19-L00271_7290203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28.11.2020 09:08:46</t>
        </is>
      </c>
      <c>
        <is>
          <t>28.11.2020 17:12:18</t>
        </is>
      </c>
      <c>
        <v>8.058682222</v>
      </c>
      <c>
        <v>0</v>
      </c>
      <c>
        <v>0</v>
      </c>
      <c>
        <v>0</v>
      </c>
      <c>
        <v>62</v>
      </c>
      <c>
        <v>0</v>
      </c>
      <c>
        <v>0</v>
      </c>
      <c>
        <v>0</v>
      </c>
      <c>
        <v>499.638298</v>
      </c>
    </row>
    <row>
      <c>
        <is>
          <t>1595098</t>
        </is>
      </c>
      <c>
        <v>1</v>
      </c>
      <c>
        <is>
          <t>MANİSA</t>
        </is>
      </c>
      <c>
        <v>AHMETLİ</v>
      </c>
      <c>
        <is>
          <t>AHMETLİ TR-25 45-84-L00025_TR-30-L04 L04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23.11.2020 09:57:56</t>
        </is>
      </c>
      <c>
        <is>
          <t>23.11.2020 09:58:46</t>
        </is>
      </c>
      <c>
        <v>0.013888888</v>
      </c>
      <c>
        <v>13</v>
      </c>
      <c>
        <v>320</v>
      </c>
      <c>
        <v>1</v>
      </c>
      <c>
        <v>0</v>
      </c>
      <c>
        <v>0.180556</v>
      </c>
      <c>
        <v>4.444444</v>
      </c>
      <c>
        <v>0.013889</v>
      </c>
      <c>
        <v>0</v>
      </c>
    </row>
    <row>
      <c>
        <is>
          <t>1576952</t>
        </is>
      </c>
      <c>
        <v>1</v>
      </c>
      <c>
        <is>
          <t>İZMİR</t>
        </is>
      </c>
      <c>
        <v>MENDERES</v>
      </c>
      <c>
        <is>
          <t>TR-6 35-22-M00006_35-22-M00006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07.11.2020 09:01:46</t>
        </is>
      </c>
      <c>
        <is>
          <t>07.11.2020 14:28:50</t>
        </is>
      </c>
      <c>
        <v>5.451005555</v>
      </c>
      <c>
        <v>1</v>
      </c>
      <c>
        <v>420</v>
      </c>
      <c>
        <v>0</v>
      </c>
      <c>
        <v>0</v>
      </c>
      <c>
        <v>5.451006</v>
      </c>
      <c>
        <v>2289.422333</v>
      </c>
      <c>
        <v>0</v>
      </c>
      <c>
        <v>0</v>
      </c>
    </row>
    <row>
      <c>
        <is>
          <t>1597050</t>
        </is>
      </c>
      <c>
        <v>1</v>
      </c>
      <c>
        <is>
          <t>İZMİR</t>
        </is>
      </c>
      <c>
        <v>KARABAĞLAR</v>
      </c>
      <c>
        <is>
          <t>HATAY TM 35-01-A00009_HATAY-2-K02 K02</t>
        </is>
      </c>
      <c>
        <v>Manevra</v>
      </c>
      <c>
        <is>
          <t>İletim</t>
        </is>
      </c>
      <c>
        <v>Uzun</v>
      </c>
      <c>
        <v>Şebeke işletmecisi</v>
      </c>
      <c>
        <v>Bildirimli</v>
      </c>
      <c>
        <is>
          <t>27.11.2020 01:25:44</t>
        </is>
      </c>
      <c>
        <is>
          <t>27.11.2020 01:28:52</t>
        </is>
      </c>
      <c>
        <v>0.052222222</v>
      </c>
      <c>
        <v>9</v>
      </c>
      <c>
        <v>4865</v>
      </c>
      <c>
        <v>0</v>
      </c>
      <c>
        <v>0</v>
      </c>
      <c>
        <v>0.47</v>
      </c>
      <c>
        <v>254.06111</v>
      </c>
      <c>
        <v>0</v>
      </c>
      <c>
        <v>0</v>
      </c>
    </row>
    <row>
      <c>
        <is>
          <t>1597053</t>
        </is>
      </c>
      <c>
        <v>1</v>
      </c>
      <c>
        <is>
          <t>İZMİR</t>
        </is>
      </c>
      <c>
        <v>KARABAĞLAR</v>
      </c>
      <c>
        <is>
          <t>HATAY TM 35-01-A00009_HATAY-3-K03 K03</t>
        </is>
      </c>
      <c>
        <v>Manevra</v>
      </c>
      <c>
        <is>
          <t>İletim</t>
        </is>
      </c>
      <c>
        <v>Kısa</v>
      </c>
      <c>
        <v>Şebeke işletmecisi</v>
      </c>
      <c>
        <v>Bildirimli</v>
      </c>
      <c>
        <is>
          <t>27.11.2020 01:26:03</t>
        </is>
      </c>
      <c>
        <is>
          <t>27.11.2020 01:28:34</t>
        </is>
      </c>
      <c>
        <v>0.041919444</v>
      </c>
      <c>
        <v>13</v>
      </c>
      <c>
        <v>4618</v>
      </c>
      <c>
        <v>0</v>
      </c>
      <c>
        <v>0</v>
      </c>
      <c>
        <v>0.544953</v>
      </c>
      <c>
        <v>193.583992</v>
      </c>
      <c>
        <v>0</v>
      </c>
      <c>
        <v>0</v>
      </c>
    </row>
    <row>
      <c>
        <is>
          <t>1597054</t>
        </is>
      </c>
      <c>
        <v>1</v>
      </c>
      <c>
        <is>
          <t>İZMİR</t>
        </is>
      </c>
      <c>
        <v>KARABAĞLAR</v>
      </c>
      <c>
        <is>
          <t>HATAY TM 35-01-A00009_HATAY-1-K01 K01</t>
        </is>
      </c>
      <c>
        <v>Manevra</v>
      </c>
      <c>
        <is>
          <t>İletim</t>
        </is>
      </c>
      <c>
        <v>Uzun</v>
      </c>
      <c>
        <v>Şebeke işletmecisi</v>
      </c>
      <c>
        <v>Bildirimli</v>
      </c>
      <c>
        <is>
          <t>27.11.2020 01:46:56</t>
        </is>
      </c>
      <c>
        <is>
          <t>27.11.2020 01:50:43</t>
        </is>
      </c>
      <c>
        <v>0.062783333</v>
      </c>
      <c>
        <v>6</v>
      </c>
      <c>
        <v>1373</v>
      </c>
      <c>
        <v>0</v>
      </c>
      <c>
        <v>0</v>
      </c>
      <c>
        <v>0.3767</v>
      </c>
      <c>
        <v>86.201516</v>
      </c>
      <c>
        <v>0</v>
      </c>
      <c>
        <v>0</v>
      </c>
    </row>
    <row>
      <c>
        <is>
          <t>1597055</t>
        </is>
      </c>
      <c>
        <v>1</v>
      </c>
      <c>
        <is>
          <t>İZMİR</t>
        </is>
      </c>
      <c>
        <v>KARABAĞLAR</v>
      </c>
      <c>
        <is>
          <t>HATAY TM 35-01-A00009_HATAY-4-K04 K04</t>
        </is>
      </c>
      <c>
        <v>Manevra</v>
      </c>
      <c>
        <is>
          <t>İletim</t>
        </is>
      </c>
      <c>
        <v>Kısa</v>
      </c>
      <c>
        <v>Şebeke işletmecisi</v>
      </c>
      <c>
        <v>Bildirimli</v>
      </c>
      <c>
        <is>
          <t>27.11.2020 01:48:00</t>
        </is>
      </c>
      <c>
        <is>
          <t>27.11.2020 01:50:24</t>
        </is>
      </c>
      <c>
        <v>0.04</v>
      </c>
      <c>
        <v>10</v>
      </c>
      <c>
        <v>6607</v>
      </c>
      <c>
        <v>0</v>
      </c>
      <c>
        <v>0</v>
      </c>
      <c>
        <v>0.4</v>
      </c>
      <c>
        <v>264.28</v>
      </c>
      <c>
        <v>0</v>
      </c>
      <c>
        <v>0</v>
      </c>
    </row>
    <row>
      <c>
        <is>
          <t>1597058</t>
        </is>
      </c>
      <c>
        <v>1</v>
      </c>
      <c>
        <is>
          <t>İZMİR</t>
        </is>
      </c>
      <c>
        <v>KARABAĞLAR</v>
      </c>
      <c>
        <is>
          <t>HATAY TM 35-01-A00009_HATAY-6-K13 K13</t>
        </is>
      </c>
      <c>
        <v>Manevra</v>
      </c>
      <c>
        <is>
          <t>İletim</t>
        </is>
      </c>
      <c>
        <v>Uzun</v>
      </c>
      <c>
        <v>Şebeke işletmecisi</v>
      </c>
      <c>
        <v>Bildirimli</v>
      </c>
      <c>
        <is>
          <t>27.11.2020 02:06:46</t>
        </is>
      </c>
      <c>
        <is>
          <t>27.11.2020 02:10:27</t>
        </is>
      </c>
      <c>
        <v>0.061387777</v>
      </c>
      <c>
        <v>15</v>
      </c>
      <c>
        <v>5453</v>
      </c>
      <c>
        <v>0</v>
      </c>
      <c>
        <v>0</v>
      </c>
      <c>
        <v>0.920817</v>
      </c>
      <c>
        <v>334.747548</v>
      </c>
      <c>
        <v>0</v>
      </c>
      <c>
        <v>0</v>
      </c>
    </row>
    <row>
      <c>
        <is>
          <t>1597059</t>
        </is>
      </c>
      <c>
        <v>1</v>
      </c>
      <c>
        <is>
          <t>İZMİR</t>
        </is>
      </c>
      <c>
        <v>KARABAĞLAR</v>
      </c>
      <c>
        <is>
          <t>HATAY TM 35-01-A00009_HATAY-5-K05 K05</t>
        </is>
      </c>
      <c>
        <v>Manevra</v>
      </c>
      <c>
        <is>
          <t>İletim</t>
        </is>
      </c>
      <c>
        <v>Kısa</v>
      </c>
      <c>
        <v>Şebeke işletmecisi</v>
      </c>
      <c>
        <v>Bildirimli</v>
      </c>
      <c>
        <is>
          <t>27.11.2020 02:07:43</t>
        </is>
      </c>
      <c>
        <is>
          <t>27.11.2020 02:09:46</t>
        </is>
      </c>
      <c>
        <v>0.034166666</v>
      </c>
      <c>
        <v>11</v>
      </c>
      <c>
        <v>3826</v>
      </c>
      <c>
        <v>0</v>
      </c>
      <c>
        <v>0</v>
      </c>
      <c>
        <v>0.375833</v>
      </c>
      <c>
        <v>130.721664</v>
      </c>
      <c>
        <v>0</v>
      </c>
      <c>
        <v>0</v>
      </c>
    </row>
    <row>
      <c>
        <is>
          <t>1597060</t>
        </is>
      </c>
      <c>
        <v>1</v>
      </c>
      <c>
        <is>
          <t>İZMİR</t>
        </is>
      </c>
      <c>
        <v>KARABAĞLAR</v>
      </c>
      <c>
        <is>
          <t>HATAY TM 35-01-A00009_HATAY-10 K17</t>
        </is>
      </c>
      <c>
        <v>Manevra</v>
      </c>
      <c>
        <is>
          <t>İletim</t>
        </is>
      </c>
      <c>
        <v>Kısa</v>
      </c>
      <c>
        <v>Şebeke işletmecisi</v>
      </c>
      <c>
        <v>Bildirimli</v>
      </c>
      <c>
        <is>
          <t>27.11.2020 02:22:34</t>
        </is>
      </c>
      <c>
        <is>
          <t>27.11.2020 02:24:53</t>
        </is>
      </c>
      <c>
        <v>0.038611111</v>
      </c>
      <c>
        <v>9</v>
      </c>
      <c>
        <v>5342</v>
      </c>
      <c>
        <v>0</v>
      </c>
      <c>
        <v>0</v>
      </c>
      <c>
        <v>0.3475</v>
      </c>
      <c>
        <v>206.260555</v>
      </c>
      <c>
        <v>0</v>
      </c>
      <c>
        <v>0</v>
      </c>
    </row>
    <row>
      <c>
        <is>
          <t>1597061</t>
        </is>
      </c>
      <c>
        <v>1</v>
      </c>
      <c>
        <is>
          <t>İZMİR</t>
        </is>
      </c>
      <c>
        <v>KARABAĞLAR</v>
      </c>
      <c>
        <is>
          <t>HATAY TM 35-01-A00009_HATAY-7-K14 K14</t>
        </is>
      </c>
      <c>
        <v>Manevra</v>
      </c>
      <c>
        <is>
          <t>İletim</t>
        </is>
      </c>
      <c>
        <v>Kısa</v>
      </c>
      <c>
        <v>Şebeke işletmecisi</v>
      </c>
      <c>
        <v>Bildirimli</v>
      </c>
      <c>
        <is>
          <t>27.11.2020 02:22:30</t>
        </is>
      </c>
      <c>
        <is>
          <t>27.11.2020 02:24:27</t>
        </is>
      </c>
      <c>
        <v>0.0325</v>
      </c>
      <c>
        <v>14</v>
      </c>
      <c>
        <v>4540</v>
      </c>
      <c>
        <v>0</v>
      </c>
      <c>
        <v>0</v>
      </c>
      <c>
        <v>0.455</v>
      </c>
      <c>
        <v>147.55</v>
      </c>
      <c>
        <v>0</v>
      </c>
      <c>
        <v>0</v>
      </c>
    </row>
    <row>
      <c>
        <is>
          <t>1597063</t>
        </is>
      </c>
      <c>
        <v>1</v>
      </c>
      <c>
        <is>
          <t>İZMİR</t>
        </is>
      </c>
      <c>
        <v>KARABAĞLAR</v>
      </c>
      <c>
        <is>
          <t>HATAY TM 35-01-A00009_HATAY-8-K15 K15</t>
        </is>
      </c>
      <c>
        <v>Manevra</v>
      </c>
      <c>
        <is>
          <t>İletim</t>
        </is>
      </c>
      <c>
        <v>Kısa</v>
      </c>
      <c>
        <v>Şebeke işletmecisi</v>
      </c>
      <c>
        <v>Bildirimli</v>
      </c>
      <c>
        <is>
          <t>27.11.2020 02:41:20</t>
        </is>
      </c>
      <c>
        <is>
          <t>27.11.2020 02:44:05</t>
        </is>
      </c>
      <c>
        <v>0.045833333</v>
      </c>
      <c>
        <v>19</v>
      </c>
      <c>
        <v>5011</v>
      </c>
      <c>
        <v>0</v>
      </c>
      <c>
        <v>0</v>
      </c>
      <c>
        <v>0.870833</v>
      </c>
      <c>
        <v>229.670832</v>
      </c>
      <c>
        <v>0</v>
      </c>
      <c>
        <v>0</v>
      </c>
    </row>
    <row>
      <c>
        <is>
          <t>1597064</t>
        </is>
      </c>
      <c>
        <v>1</v>
      </c>
      <c>
        <is>
          <t>İZMİR</t>
        </is>
      </c>
      <c>
        <v>KARABAĞLAR</v>
      </c>
      <c>
        <is>
          <t>HATAY TM 35-01-A00009_HATAY-9-K16 K16</t>
        </is>
      </c>
      <c>
        <v>Manevra</v>
      </c>
      <c>
        <is>
          <t>İletim</t>
        </is>
      </c>
      <c>
        <v>Uzun</v>
      </c>
      <c>
        <v>Şebeke işletmecisi</v>
      </c>
      <c>
        <v>Bildirimli</v>
      </c>
      <c>
        <is>
          <t>27.11.2020 02:41:14</t>
        </is>
      </c>
      <c>
        <is>
          <t>27.11.2020 02:44:24</t>
        </is>
      </c>
      <c>
        <v>0.052777777</v>
      </c>
      <c>
        <v>10</v>
      </c>
      <c>
        <v>4905</v>
      </c>
      <c>
        <v>0</v>
      </c>
      <c>
        <v>0</v>
      </c>
      <c>
        <v>0.527778</v>
      </c>
      <c>
        <v>258.874996</v>
      </c>
      <c>
        <v>0</v>
      </c>
      <c>
        <v>0</v>
      </c>
    </row>
    <row>
      <c>
        <is>
          <t>1597065</t>
        </is>
      </c>
      <c>
        <v>1</v>
      </c>
      <c>
        <is>
          <t>İZMİR</t>
        </is>
      </c>
      <c>
        <v>KARABAĞLAR</v>
      </c>
      <c>
        <is>
          <t>HATAY TM 35-01-A00009_HATAY-11 K18</t>
        </is>
      </c>
      <c>
        <v>Manevra</v>
      </c>
      <c>
        <is>
          <t>İletim</t>
        </is>
      </c>
      <c>
        <v>Uzun</v>
      </c>
      <c>
        <v>Şebeke işletmecisi</v>
      </c>
      <c>
        <v>Bildirimli</v>
      </c>
      <c>
        <is>
          <t>27.11.2020 02:57:40</t>
        </is>
      </c>
      <c>
        <is>
          <t>27.11.2020 03:00:57</t>
        </is>
      </c>
      <c>
        <v>0.054722222</v>
      </c>
      <c>
        <v>10</v>
      </c>
      <c>
        <v>3502</v>
      </c>
      <c>
        <v>0</v>
      </c>
      <c>
        <v>0</v>
      </c>
      <c>
        <v>0.547222</v>
      </c>
      <c>
        <v>191.637221</v>
      </c>
      <c>
        <v>0</v>
      </c>
      <c>
        <v>0</v>
      </c>
    </row>
    <row>
      <c>
        <is>
          <t>1597067</t>
        </is>
      </c>
      <c>
        <v>1</v>
      </c>
      <c>
        <is>
          <t>İZMİR</t>
        </is>
      </c>
      <c>
        <v>KARABAĞLAR</v>
      </c>
      <c>
        <is>
          <t>HATAY TM 35-01-A00009_HATAY-12 K19</t>
        </is>
      </c>
      <c>
        <v>Manevra</v>
      </c>
      <c>
        <is>
          <t>İletim</t>
        </is>
      </c>
      <c>
        <v>Uzun</v>
      </c>
      <c>
        <v>Şebeke işletmecisi</v>
      </c>
      <c>
        <v>Bildirimli</v>
      </c>
      <c>
        <is>
          <t>27.11.2020 03:25:40</t>
        </is>
      </c>
      <c>
        <is>
          <t>27.11.2020 03:35:11</t>
        </is>
      </c>
      <c>
        <v>0.158553611</v>
      </c>
      <c>
        <v>31</v>
      </c>
      <c>
        <v>11222</v>
      </c>
      <c>
        <v>0</v>
      </c>
      <c>
        <v>0</v>
      </c>
      <c>
        <v>4.915162</v>
      </c>
      <c>
        <v>1779.288623</v>
      </c>
      <c>
        <v>0</v>
      </c>
      <c>
        <v>0</v>
      </c>
    </row>
    <row>
      <c>
        <is>
          <t>1598381</t>
        </is>
      </c>
      <c>
        <v>1</v>
      </c>
      <c>
        <is>
          <t>İZMİR</t>
        </is>
      </c>
      <c>
        <v>KARABAĞLAR</v>
      </c>
      <c>
        <is>
          <t>HATAY TM 35-01-A00009_HATAY-8 K15</t>
        </is>
      </c>
      <c>
        <v>Manevra</v>
      </c>
      <c>
        <is>
          <t>İletim</t>
        </is>
      </c>
      <c>
        <v>Kısa</v>
      </c>
      <c>
        <v>Şebeke işletmecisi</v>
      </c>
      <c>
        <v>Bildirimli</v>
      </c>
      <c>
        <is>
          <t>30.11.2020 03:01:32</t>
        </is>
      </c>
      <c>
        <is>
          <t>30.11.2020 03:03:39</t>
        </is>
      </c>
      <c>
        <v>0.035277777</v>
      </c>
      <c>
        <v>19</v>
      </c>
      <c>
        <v>5011</v>
      </c>
      <c>
        <v>0</v>
      </c>
      <c>
        <v>0</v>
      </c>
      <c>
        <v>0.670278</v>
      </c>
      <c>
        <v>176.776941</v>
      </c>
      <c>
        <v>0</v>
      </c>
      <c>
        <v>0</v>
      </c>
    </row>
    <row>
      <c>
        <is>
          <t>1598382</t>
        </is>
      </c>
      <c>
        <v>1</v>
      </c>
      <c>
        <is>
          <t>İZMİR</t>
        </is>
      </c>
      <c>
        <v>KARABAĞLAR</v>
      </c>
      <c>
        <is>
          <t>HATAY TM 35-01-A00009_HATAY-9 K16</t>
        </is>
      </c>
      <c>
        <v>Manevra</v>
      </c>
      <c>
        <is>
          <t>İletim</t>
        </is>
      </c>
      <c>
        <v>Kısa</v>
      </c>
      <c>
        <v>Şebeke işletmecisi</v>
      </c>
      <c>
        <v>Bildirimli</v>
      </c>
      <c>
        <is>
          <t>30.11.2020 03:00:57</t>
        </is>
      </c>
      <c>
        <is>
          <t>30.11.2020 03:03:51</t>
        </is>
      </c>
      <c>
        <v>0.048333333</v>
      </c>
      <c>
        <v>10</v>
      </c>
      <c>
        <v>4905</v>
      </c>
      <c>
        <v>0</v>
      </c>
      <c>
        <v>0</v>
      </c>
      <c>
        <v>0.483333</v>
      </c>
      <c>
        <v>237.074998</v>
      </c>
      <c>
        <v>0</v>
      </c>
      <c>
        <v>0</v>
      </c>
    </row>
    <row>
      <c>
        <is>
          <t>1598384</t>
        </is>
      </c>
      <c>
        <v>1</v>
      </c>
      <c>
        <is>
          <t>İZMİR</t>
        </is>
      </c>
      <c>
        <v>KARABAĞLAR</v>
      </c>
      <c>
        <is>
          <t>HATAY TM 35-01-A00009_HATAY-11 K18</t>
        </is>
      </c>
      <c>
        <v>Manevra</v>
      </c>
      <c>
        <is>
          <t>İletim</t>
        </is>
      </c>
      <c>
        <v>Uzun</v>
      </c>
      <c>
        <v>Şebeke işletmecisi</v>
      </c>
      <c>
        <v>Bildirimli</v>
      </c>
      <c>
        <is>
          <t>30.11.2020 03:15:52</t>
        </is>
      </c>
      <c>
        <is>
          <t>30.11.2020 03:20:11</t>
        </is>
      </c>
      <c>
        <v>0.071798888</v>
      </c>
      <c>
        <v>10</v>
      </c>
      <c>
        <v>3502</v>
      </c>
      <c>
        <v>0</v>
      </c>
      <c>
        <v>0</v>
      </c>
      <c>
        <v>0.717989</v>
      </c>
      <c>
        <v>251.439706</v>
      </c>
      <c>
        <v>0</v>
      </c>
      <c>
        <v>0</v>
      </c>
    </row>
    <row>
      <c>
        <is>
          <t>1598385</t>
        </is>
      </c>
      <c>
        <v>1</v>
      </c>
      <c>
        <is>
          <t>İZMİR</t>
        </is>
      </c>
      <c>
        <v>KARABAĞLAR</v>
      </c>
      <c>
        <is>
          <t>HATAY TM 35-01-A00009_HATAY-10 K17</t>
        </is>
      </c>
      <c>
        <v>Manevra</v>
      </c>
      <c>
        <is>
          <t>İletim</t>
        </is>
      </c>
      <c>
        <v>Kısa</v>
      </c>
      <c>
        <v>Şebeke işletmecisi</v>
      </c>
      <c>
        <v>Bildirimli</v>
      </c>
      <c>
        <is>
          <t>30.11.2020 03:16:42</t>
        </is>
      </c>
      <c>
        <is>
          <t>30.11.2020 03:18:59</t>
        </is>
      </c>
      <c>
        <v>0.038055555</v>
      </c>
      <c>
        <v>9</v>
      </c>
      <c>
        <v>5342</v>
      </c>
      <c>
        <v>0</v>
      </c>
      <c>
        <v>0</v>
      </c>
      <c>
        <v>0.3425</v>
      </c>
      <c>
        <v>203.292775</v>
      </c>
      <c>
        <v>0</v>
      </c>
      <c>
        <v>0</v>
      </c>
    </row>
    <row>
      <c>
        <is>
          <t>1598386</t>
        </is>
      </c>
      <c>
        <v>1</v>
      </c>
      <c>
        <is>
          <t>İZMİR</t>
        </is>
      </c>
      <c>
        <v>KARABAĞLAR</v>
      </c>
      <c>
        <is>
          <t>HATAY TM 35-01-A00009_HATAY-12 K19</t>
        </is>
      </c>
      <c>
        <v>Manevra</v>
      </c>
      <c>
        <is>
          <t>İletim</t>
        </is>
      </c>
      <c>
        <v>Uzun</v>
      </c>
      <c>
        <v>Şebeke işletmecisi</v>
      </c>
      <c>
        <v>Bildirimli</v>
      </c>
      <c>
        <is>
          <t>30.11.2020 03:37:12</t>
        </is>
      </c>
      <c>
        <is>
          <t>30.11.2020 03:47:40</t>
        </is>
      </c>
      <c>
        <v>0.174444444</v>
      </c>
      <c>
        <v>31</v>
      </c>
      <c>
        <v>11222</v>
      </c>
      <c>
        <v>0</v>
      </c>
      <c>
        <v>0</v>
      </c>
      <c>
        <v>5.407778</v>
      </c>
      <c>
        <v>1957.615551</v>
      </c>
      <c>
        <v>0</v>
      </c>
      <c>
        <v>0</v>
      </c>
    </row>
    <row>
      <c>
        <is>
          <t>1598376</t>
        </is>
      </c>
      <c>
        <v>1</v>
      </c>
      <c>
        <is>
          <t>İZMİR</t>
        </is>
      </c>
      <c>
        <v>KARABAĞLAR</v>
      </c>
      <c>
        <is>
          <t>HATAY TM 35-01-A00009_HATAY-4 K04</t>
        </is>
      </c>
      <c>
        <v>Manevra</v>
      </c>
      <c>
        <is>
          <t>İletim</t>
        </is>
      </c>
      <c>
        <v>Uzun</v>
      </c>
      <c>
        <v>Şebeke işletmecisi</v>
      </c>
      <c>
        <v>Bildirimli</v>
      </c>
      <c>
        <is>
          <t>30.11.2020 02:18:12</t>
        </is>
      </c>
      <c>
        <is>
          <t>30.11.2020 02:21:48</t>
        </is>
      </c>
      <c>
        <v>0.06</v>
      </c>
      <c>
        <v>10</v>
      </c>
      <c>
        <v>6607</v>
      </c>
      <c>
        <v>0</v>
      </c>
      <c>
        <v>0</v>
      </c>
      <c>
        <v>0.6</v>
      </c>
      <c>
        <v>396.42</v>
      </c>
      <c>
        <v>0</v>
      </c>
      <c>
        <v>0</v>
      </c>
    </row>
    <row>
      <c>
        <is>
          <t>1598377</t>
        </is>
      </c>
      <c>
        <v>1</v>
      </c>
      <c>
        <is>
          <t>İZMİR</t>
        </is>
      </c>
      <c>
        <v>KARABAĞLAR</v>
      </c>
      <c>
        <is>
          <t>HATAY TM 35-01-A00009_HATAY-2 K02</t>
        </is>
      </c>
      <c>
        <v>Manevra</v>
      </c>
      <c>
        <is>
          <t>İletim</t>
        </is>
      </c>
      <c>
        <v>Uzun</v>
      </c>
      <c>
        <v>Şebeke işletmecisi</v>
      </c>
      <c>
        <v>Bildirimli</v>
      </c>
      <c>
        <is>
          <t>30.11.2020 02:17:25</t>
        </is>
      </c>
      <c>
        <is>
          <t>30.11.2020 02:21:19</t>
        </is>
      </c>
      <c>
        <v>0.064861111</v>
      </c>
      <c>
        <v>9</v>
      </c>
      <c>
        <v>4865</v>
      </c>
      <c>
        <v>0</v>
      </c>
      <c>
        <v>0</v>
      </c>
      <c>
        <v>0.58375</v>
      </c>
      <c>
        <v>315.549305</v>
      </c>
      <c>
        <v>0</v>
      </c>
      <c>
        <v>0</v>
      </c>
    </row>
    <row>
      <c>
        <is>
          <t>1598378</t>
        </is>
      </c>
      <c>
        <v>1</v>
      </c>
      <c>
        <is>
          <t>İZMİR</t>
        </is>
      </c>
      <c>
        <v>KARABAĞLAR</v>
      </c>
      <c>
        <is>
          <t>HATAY TM 35-01-A00009_HATAY-5 K05</t>
        </is>
      </c>
      <c>
        <v>Manevra</v>
      </c>
      <c>
        <is>
          <t>İletim</t>
        </is>
      </c>
      <c>
        <v>Kısa</v>
      </c>
      <c>
        <v>Şebeke işletmecisi</v>
      </c>
      <c>
        <v>Bildirimli</v>
      </c>
      <c>
        <is>
          <t>30.11.2020 02:47:32</t>
        </is>
      </c>
      <c>
        <is>
          <t>30.11.2020 02:49:50</t>
        </is>
      </c>
      <c>
        <v>0.038333333</v>
      </c>
      <c>
        <v>11</v>
      </c>
      <c>
        <v>3826</v>
      </c>
      <c>
        <v>0</v>
      </c>
      <c>
        <v>0</v>
      </c>
      <c>
        <v>0.421667</v>
      </c>
      <c>
        <v>146.663332</v>
      </c>
      <c>
        <v>0</v>
      </c>
      <c>
        <v>0</v>
      </c>
    </row>
    <row>
      <c>
        <is>
          <t>1598379</t>
        </is>
      </c>
      <c>
        <v>1</v>
      </c>
      <c>
        <is>
          <t>İZMİR</t>
        </is>
      </c>
      <c>
        <v>KARABAĞLAR</v>
      </c>
      <c>
        <is>
          <t>HATAY TM 35-01-A00009_HATAY-7 K14</t>
        </is>
      </c>
      <c>
        <v>Manevra</v>
      </c>
      <c>
        <is>
          <t>İletim</t>
        </is>
      </c>
      <c>
        <v>Uzun</v>
      </c>
      <c>
        <v>Şebeke işletmecisi</v>
      </c>
      <c>
        <v>Bildirimli</v>
      </c>
      <c>
        <is>
          <t>30.11.2020 02:47:03</t>
        </is>
      </c>
      <c>
        <is>
          <t>30.11.2020 02:50:45</t>
        </is>
      </c>
      <c>
        <v>0.061666666</v>
      </c>
      <c>
        <v>14</v>
      </c>
      <c>
        <v>4540</v>
      </c>
      <c>
        <v>0</v>
      </c>
      <c>
        <v>0</v>
      </c>
      <c>
        <v>0.863333</v>
      </c>
      <c>
        <v>279.966664</v>
      </c>
      <c>
        <v>0</v>
      </c>
      <c>
        <v>0</v>
      </c>
    </row>
    <row>
      <c>
        <is>
          <t>1597364</t>
        </is>
      </c>
      <c>
        <v>1</v>
      </c>
      <c>
        <is>
          <t>MANİSA</t>
        </is>
      </c>
      <c>
        <v>KULA</v>
      </c>
      <c>
        <is>
          <t>BAŞIBÜYÜK KÖK 45-77-L00158_EVCİLER ÇIKIŞI-L03 L03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27.11.2020 15:01:51</t>
        </is>
      </c>
      <c>
        <is>
          <t>27.11.2020 15:02:34</t>
        </is>
      </c>
      <c>
        <v>0.011944444</v>
      </c>
      <c>
        <v>0</v>
      </c>
      <c>
        <v>0</v>
      </c>
      <c>
        <v>104</v>
      </c>
      <c>
        <v>422</v>
      </c>
      <c>
        <v>0</v>
      </c>
      <c>
        <v>0</v>
      </c>
      <c>
        <v>1.242222</v>
      </c>
      <c>
        <v>5.040555</v>
      </c>
    </row>
    <row>
      <c>
        <is>
          <t>1596518</t>
        </is>
      </c>
      <c>
        <v>1</v>
      </c>
      <c>
        <is>
          <t>MANİSA</t>
        </is>
      </c>
      <c>
        <v>KULA</v>
      </c>
      <c>
        <is>
          <t>BAŞIBÜYÜK KÖK 45-77-L00158_TATLIÇEŞME ÇIKIŞI-L04 L04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25.11.2020 21:12:02</t>
        </is>
      </c>
      <c>
        <is>
          <t>25.11.2020 21:12:29</t>
        </is>
      </c>
      <c>
        <v>0.0075</v>
      </c>
      <c>
        <v>0</v>
      </c>
      <c>
        <v>0</v>
      </c>
      <c>
        <v>53</v>
      </c>
      <c>
        <v>967</v>
      </c>
      <c>
        <v>0</v>
      </c>
      <c>
        <v>0</v>
      </c>
      <c>
        <v>0.3975</v>
      </c>
      <c>
        <v>7.2525</v>
      </c>
    </row>
    <row>
      <c>
        <is>
          <t>1596536</t>
        </is>
      </c>
      <c>
        <v>1</v>
      </c>
      <c>
        <is>
          <t>MANİSA</t>
        </is>
      </c>
      <c>
        <v>KULA</v>
      </c>
      <c>
        <is>
          <t>BAŞIBÜYÜK KÖK 45-77-L00158_TATLIÇEŞME ÇIKIŞI-L04 L04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25.11.2020 22:35:09</t>
        </is>
      </c>
      <c>
        <is>
          <t>25.11.2020 22:35:39</t>
        </is>
      </c>
      <c>
        <v>0.008333333</v>
      </c>
      <c>
        <v>0</v>
      </c>
      <c>
        <v>0</v>
      </c>
      <c>
        <v>53</v>
      </c>
      <c>
        <v>967</v>
      </c>
      <c>
        <v>0</v>
      </c>
      <c>
        <v>0</v>
      </c>
      <c>
        <v>0.441667</v>
      </c>
      <c>
        <v>8.058333</v>
      </c>
    </row>
    <row>
      <c>
        <is>
          <t>1597848</t>
        </is>
      </c>
      <c>
        <v>1</v>
      </c>
      <c>
        <is>
          <t>MANİSA</t>
        </is>
      </c>
      <c>
        <v>KULA</v>
      </c>
      <c>
        <is>
          <t>BAŞIBÜYÜK KÖK 45-77-L00158_EVCİLER ÇIKIŞI-L03 L03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28.11.2020 15:34:46</t>
        </is>
      </c>
      <c>
        <is>
          <t>28.11.2020 15:35:16</t>
        </is>
      </c>
      <c>
        <v>0.008333333</v>
      </c>
      <c>
        <v>0</v>
      </c>
      <c>
        <v>0</v>
      </c>
      <c>
        <v>104</v>
      </c>
      <c>
        <v>422</v>
      </c>
      <c>
        <v>0</v>
      </c>
      <c>
        <v>0</v>
      </c>
      <c>
        <v>0.866667</v>
      </c>
      <c>
        <v>3.516667</v>
      </c>
    </row>
    <row>
      <c>
        <is>
          <t>1582484</t>
        </is>
      </c>
      <c>
        <v>1</v>
      </c>
      <c>
        <is>
          <t>MANİSA</t>
        </is>
      </c>
      <c>
        <v>KULA</v>
      </c>
      <c>
        <is>
          <t>BAŞIBÜYÜK KÖK 45-77-L00158_EVCİLER ÇIKIŞI-L03 L03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18.11.2020 11:44:00</t>
        </is>
      </c>
      <c>
        <is>
          <t>18.11.2020 11:44:30</t>
        </is>
      </c>
      <c>
        <v>0.008333333</v>
      </c>
      <c>
        <v>0</v>
      </c>
      <c>
        <v>0</v>
      </c>
      <c>
        <v>104</v>
      </c>
      <c>
        <v>422</v>
      </c>
      <c>
        <v>0</v>
      </c>
      <c>
        <v>0</v>
      </c>
      <c>
        <v>0.866667</v>
      </c>
      <c>
        <v>3.516667</v>
      </c>
    </row>
    <row>
      <c>
        <is>
          <t>1576229</t>
        </is>
      </c>
      <c>
        <v>1</v>
      </c>
      <c>
        <is>
          <t>MANİSA</t>
        </is>
      </c>
      <c>
        <v>KULA</v>
      </c>
      <c>
        <is>
          <t>AHMET GÖK ÖZEL TR 45-77-L00226Ö_Ayırıcı H01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06.11.2020 09:26:34</t>
        </is>
      </c>
      <c>
        <is>
          <t>06.11.2020 12:10:48</t>
        </is>
      </c>
      <c>
        <v>2.737058333</v>
      </c>
      <c>
        <v>0</v>
      </c>
      <c>
        <v>0</v>
      </c>
      <c>
        <v>2</v>
      </c>
      <c>
        <v>0</v>
      </c>
      <c>
        <v>0</v>
      </c>
      <c>
        <v>0</v>
      </c>
      <c>
        <v>5.474117</v>
      </c>
      <c>
        <v>0</v>
      </c>
    </row>
    <row>
      <c>
        <is>
          <t>1575796</t>
        </is>
      </c>
      <c>
        <v>1</v>
      </c>
      <c>
        <is>
          <t>MANİSA</t>
        </is>
      </c>
      <c>
        <v>KULA</v>
      </c>
      <c>
        <is>
          <t>BAŞIBÜYÜK KÖK 45-77-L00158_EVCİLER ÇIKIŞI-L03 L03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05.11.2020 13:45:02</t>
        </is>
      </c>
      <c>
        <is>
          <t>05.11.2020 13:45:32</t>
        </is>
      </c>
      <c>
        <v>0.008333333</v>
      </c>
      <c>
        <v>0</v>
      </c>
      <c>
        <v>0</v>
      </c>
      <c>
        <v>104</v>
      </c>
      <c>
        <v>422</v>
      </c>
      <c>
        <v>0</v>
      </c>
      <c>
        <v>0</v>
      </c>
      <c>
        <v>0.866667</v>
      </c>
      <c>
        <v>3.516667</v>
      </c>
    </row>
    <row>
      <c>
        <is>
          <t>1580010</t>
        </is>
      </c>
      <c>
        <v>1</v>
      </c>
      <c>
        <is>
          <t>MANİSA</t>
        </is>
      </c>
      <c>
        <v>KULA</v>
      </c>
      <c>
        <is>
          <t>BAŞIBÜYÜK KIRLILAR TR-1 45-77-L00229_45-77-L00229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13.11.2020 09:18:28</t>
        </is>
      </c>
      <c>
        <is>
          <t>13.11.2020 12:21:51</t>
        </is>
      </c>
      <c>
        <v>3.056225833</v>
      </c>
      <c>
        <v>0</v>
      </c>
      <c>
        <v>0</v>
      </c>
      <c>
        <v>0</v>
      </c>
      <c>
        <v>49</v>
      </c>
      <c>
        <v>0</v>
      </c>
      <c>
        <v>0</v>
      </c>
      <c>
        <v>0</v>
      </c>
      <c>
        <v>149.755066</v>
      </c>
    </row>
    <row>
      <c>
        <is>
          <t>1580358</t>
        </is>
      </c>
      <c>
        <v>1</v>
      </c>
      <c>
        <is>
          <t>MANİSA</t>
        </is>
      </c>
      <c>
        <v>KULA</v>
      </c>
      <c>
        <is>
          <t>BAŞIBÜYÜK KÖK 45-77-L00158_EVCİLER ÇIKIŞI-L03 L03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13.11.2020 17:41:04</t>
        </is>
      </c>
      <c>
        <is>
          <t>13.11.2020 17:41:34</t>
        </is>
      </c>
      <c>
        <v>0.008333333</v>
      </c>
      <c>
        <v>0</v>
      </c>
      <c>
        <v>0</v>
      </c>
      <c>
        <v>104</v>
      </c>
      <c>
        <v>422</v>
      </c>
      <c>
        <v>0</v>
      </c>
      <c>
        <v>0</v>
      </c>
      <c>
        <v>0.866667</v>
      </c>
      <c>
        <v>3.516667</v>
      </c>
    </row>
    <row>
      <c>
        <is>
          <t>1579018</t>
        </is>
      </c>
      <c>
        <v>1</v>
      </c>
      <c>
        <is>
          <t>MANİSA</t>
        </is>
      </c>
      <c>
        <v>KULA</v>
      </c>
      <c>
        <is>
          <t>BAŞIBÜYÜK KÖK 45-77-L00158_TATLIÇEŞME ÇIKIŞI-L04 L04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11.11.2020 11:06:32</t>
        </is>
      </c>
      <c>
        <is>
          <t>11.11.2020 11:06:52</t>
        </is>
      </c>
      <c>
        <v>0.005555555</v>
      </c>
      <c>
        <v>0</v>
      </c>
      <c>
        <v>0</v>
      </c>
      <c>
        <v>53</v>
      </c>
      <c>
        <v>967</v>
      </c>
      <c>
        <v>0</v>
      </c>
      <c>
        <v>0</v>
      </c>
      <c>
        <v>0.294444</v>
      </c>
      <c>
        <v>5.372222</v>
      </c>
    </row>
    <row>
      <c>
        <is>
          <t>1583112</t>
        </is>
      </c>
      <c>
        <v>1</v>
      </c>
      <c>
        <is>
          <t>İZMİR</t>
        </is>
      </c>
      <c>
        <v>BUCA</v>
      </c>
      <c>
        <is>
          <t>M-2241 BELENBAŞI TR-1 35-03-M02241_35-03-M02241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19.11.2020 11:37:32</t>
        </is>
      </c>
      <c>
        <is>
          <t>19.11.2020 12:45:49</t>
        </is>
      </c>
      <c>
        <v>1.138055555</v>
      </c>
      <c>
        <v>0</v>
      </c>
      <c>
        <v>0</v>
      </c>
      <c>
        <v>1</v>
      </c>
      <c>
        <v>421</v>
      </c>
      <c>
        <v>0</v>
      </c>
      <c>
        <v>0</v>
      </c>
      <c>
        <v>1.138056</v>
      </c>
      <c>
        <v>479.121389</v>
      </c>
    </row>
    <row>
      <c>
        <is>
          <t>1581385</t>
        </is>
      </c>
      <c>
        <v>1</v>
      </c>
      <c>
        <is>
          <t>İZMİR</t>
        </is>
      </c>
      <c>
        <v>SELÇUK</v>
      </c>
      <c>
        <is>
          <t>BELEVİ TR-1 35-13-L00060_DAĞITIM TRAFO BELEVİ TR-1-L04 L04</t>
        </is>
      </c>
      <c>
        <v>Trafo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16.11.2020 10:39:50</t>
        </is>
      </c>
      <c>
        <is>
          <t>16.11.2020 13:42:42</t>
        </is>
      </c>
      <c>
        <v>3.047611111</v>
      </c>
      <c>
        <v>0</v>
      </c>
      <c>
        <v>46</v>
      </c>
      <c>
        <v>2</v>
      </c>
      <c>
        <v>11</v>
      </c>
      <c>
        <v>0</v>
      </c>
      <c>
        <v>140.190111</v>
      </c>
      <c>
        <v>6.095222</v>
      </c>
      <c>
        <v>33.523722</v>
      </c>
    </row>
    <row>
      <c>
        <is>
          <t>1597445</t>
        </is>
      </c>
      <c>
        <v>1</v>
      </c>
      <c>
        <is>
          <t>İZMİR</t>
        </is>
      </c>
      <c>
        <v>GAZİEMİR</v>
      </c>
      <c>
        <is>
          <t>OTOKENT İM 35-08-A00004_KARABAĞLAR-M08 M08</t>
        </is>
      </c>
      <c>
        <v>Manevra</v>
      </c>
      <c>
        <is>
          <t>Dağıtım-OG</t>
        </is>
      </c>
      <c>
        <v>Kısa</v>
      </c>
      <c>
        <v>Şebeke işletmecisi</v>
      </c>
      <c>
        <v>Bildirimsiz</v>
      </c>
      <c>
        <is>
          <t>27.11.2020 17:48:22</t>
        </is>
      </c>
      <c>
        <is>
          <t>27.11.2020 17:48:54</t>
        </is>
      </c>
      <c>
        <v>0.008888888</v>
      </c>
      <c>
        <v>27</v>
      </c>
      <c>
        <v>548</v>
      </c>
      <c>
        <v>0</v>
      </c>
      <c>
        <v>2</v>
      </c>
      <c>
        <v>0.24</v>
      </c>
      <c>
        <v>4.871111</v>
      </c>
      <c>
        <v>0</v>
      </c>
      <c>
        <v>0.017778</v>
      </c>
    </row>
    <row>
      <c>
        <is>
          <t>1577513</t>
        </is>
      </c>
      <c>
        <v>1</v>
      </c>
      <c>
        <is>
          <t>MANİSA</t>
        </is>
      </c>
      <c>
        <v>AKHİSAR</v>
      </c>
      <c>
        <is>
          <t>BEYOBA TR-12 45-72-M00414_TR-6 SAZOBA TOPSU RİNG-M04 M04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08.11.2020 09:38:55</t>
        </is>
      </c>
      <c>
        <is>
          <t>08.11.2020 09:39:19</t>
        </is>
      </c>
      <c>
        <v>0.006666666</v>
      </c>
      <c>
        <v>16</v>
      </c>
      <c>
        <v>889</v>
      </c>
      <c>
        <v>3</v>
      </c>
      <c>
        <v>15</v>
      </c>
      <c>
        <v>0.106667</v>
      </c>
      <c>
        <v>5.926666</v>
      </c>
      <c>
        <v>0.02</v>
      </c>
      <c>
        <v>0.1</v>
      </c>
    </row>
    <row>
      <c>
        <is>
          <t>1574811</t>
        </is>
      </c>
      <c>
        <v>1</v>
      </c>
      <c>
        <is>
          <t>MANİSA</t>
        </is>
      </c>
      <c>
        <v>AKHİSAR</v>
      </c>
      <c>
        <is>
          <t>BEYOBA TR-12 45-72-M00414_TR-6 SAZOBA TOPSU RİNG-M04 M04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03.11.2020 16:12:54</t>
        </is>
      </c>
      <c>
        <is>
          <t>03.11.2020 16:13:20</t>
        </is>
      </c>
      <c>
        <v>0.007222222</v>
      </c>
      <c>
        <v>16</v>
      </c>
      <c>
        <v>889</v>
      </c>
      <c>
        <v>3</v>
      </c>
      <c>
        <v>15</v>
      </c>
      <c>
        <v>0.115556</v>
      </c>
      <c>
        <v>6.420555</v>
      </c>
      <c>
        <v>0.021667</v>
      </c>
      <c>
        <v>0.108333</v>
      </c>
    </row>
    <row>
      <c>
        <is>
          <t>1575630</t>
        </is>
      </c>
      <c>
        <v>1</v>
      </c>
      <c>
        <is>
          <t>MANİSA</t>
        </is>
      </c>
      <c>
        <v>KÖPRÜBAŞI</v>
      </c>
      <c>
        <is>
          <t>FATİH MAH. TR-5 45-86-M00204_Ayırıcı H01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05.11.2020 09:36:21</t>
        </is>
      </c>
      <c>
        <is>
          <t>05.11.2020 18:20:44</t>
        </is>
      </c>
      <c>
        <v>8.739538888</v>
      </c>
      <c>
        <v>1</v>
      </c>
      <c>
        <v>152</v>
      </c>
      <c>
        <v>0</v>
      </c>
      <c>
        <v>0</v>
      </c>
      <c>
        <v>8.739539</v>
      </c>
      <c>
        <v>1328.409911</v>
      </c>
      <c>
        <v>0</v>
      </c>
      <c>
        <v>0</v>
      </c>
    </row>
    <row>
      <c>
        <is>
          <t>1575904</t>
        </is>
      </c>
      <c>
        <v>1</v>
      </c>
      <c>
        <is>
          <t>MANİSA</t>
        </is>
      </c>
      <c>
        <v>KÖPRÜBAŞI</v>
      </c>
      <c>
        <is>
          <t>FATİH MAH. TR-4 45-86-M00203_Ayırıcı H01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05.11.2020 16:22:12</t>
        </is>
      </c>
      <c>
        <is>
          <t>05.11.2020 17:25:42</t>
        </is>
      </c>
      <c>
        <v>1.058333333</v>
      </c>
      <c>
        <v>3</v>
      </c>
      <c>
        <v>99</v>
      </c>
      <c>
        <v>0</v>
      </c>
      <c>
        <v>0</v>
      </c>
      <c>
        <v>3.175</v>
      </c>
      <c>
        <v>104.775</v>
      </c>
      <c>
        <v>0</v>
      </c>
      <c>
        <v>0</v>
      </c>
    </row>
    <row>
      <c>
        <is>
          <t>1576107</t>
        </is>
      </c>
      <c>
        <v>1</v>
      </c>
      <c>
        <is>
          <t>MANİSA</t>
        </is>
      </c>
      <c>
        <v>KÖPRÜBAŞI</v>
      </c>
      <c>
        <is>
          <t>TOKMAKLI KÖK 45-86-M00047_TOKMAKLI-M05 M05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06.11.2020 04:59:36</t>
        </is>
      </c>
      <c>
        <is>
          <t>06.11.2020 05:00:02</t>
        </is>
      </c>
      <c>
        <v>0.007222222</v>
      </c>
      <c>
        <v>0</v>
      </c>
      <c>
        <v>0</v>
      </c>
      <c>
        <v>82</v>
      </c>
      <c>
        <v>1064</v>
      </c>
      <c>
        <v>0</v>
      </c>
      <c>
        <v>0</v>
      </c>
      <c>
        <v>0.592222</v>
      </c>
      <c>
        <v>7.684444</v>
      </c>
    </row>
    <row>
      <c>
        <is>
          <t>1581700</t>
        </is>
      </c>
      <c>
        <v>1</v>
      </c>
      <c>
        <is>
          <t>MANİSA</t>
        </is>
      </c>
      <c>
        <v>KÖPRÜBAŞI</v>
      </c>
      <c>
        <is>
          <t>TOKMAKLI KÖK 45-86-M00047_TOKMAKLI-M05 M05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16.11.2020 22:25:32</t>
        </is>
      </c>
      <c>
        <is>
          <t>16.11.2020 22:25:58</t>
        </is>
      </c>
      <c>
        <v>0.007222222</v>
      </c>
      <c>
        <v>0</v>
      </c>
      <c>
        <v>0</v>
      </c>
      <c>
        <v>82</v>
      </c>
      <c>
        <v>1064</v>
      </c>
      <c>
        <v>0</v>
      </c>
      <c>
        <v>0</v>
      </c>
      <c>
        <v>0.592222</v>
      </c>
      <c>
        <v>7.684444</v>
      </c>
    </row>
    <row>
      <c>
        <is>
          <t>1580025</t>
        </is>
      </c>
      <c>
        <v>1</v>
      </c>
      <c>
        <is>
          <t>MANİSA</t>
        </is>
      </c>
      <c>
        <v>KÖPRÜBAŞI</v>
      </c>
      <c>
        <is>
          <t>TOKMAKLI KÖK 45-86-M00047_HatBaşıAyırıcı_53135389 M05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13.11.2020 09:29:44</t>
        </is>
      </c>
      <c>
        <is>
          <t>13.11.2020 15:37:13</t>
        </is>
      </c>
      <c>
        <v>6.124722222</v>
      </c>
      <c>
        <v>0</v>
      </c>
      <c>
        <v>0</v>
      </c>
      <c>
        <v>21</v>
      </c>
      <c>
        <v>372</v>
      </c>
      <c>
        <v>0</v>
      </c>
      <c>
        <v>0</v>
      </c>
      <c>
        <v>128.619167</v>
      </c>
      <c>
        <v>2278.396667</v>
      </c>
    </row>
    <row>
      <c>
        <is>
          <t>1578785</t>
        </is>
      </c>
      <c>
        <v>1</v>
      </c>
      <c>
        <is>
          <t>MANİSA</t>
        </is>
      </c>
      <c>
        <v>KÖPRÜBAŞI</v>
      </c>
      <c>
        <is>
          <t>TOKMAKLI KÖK 45-86-M00047_TOKMAKLI-M05 M05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10.11.2020 21:33:55</t>
        </is>
      </c>
      <c>
        <is>
          <t>10.11.2020 21:34:21</t>
        </is>
      </c>
      <c>
        <v>0.007222222</v>
      </c>
      <c>
        <v>0</v>
      </c>
      <c>
        <v>0</v>
      </c>
      <c>
        <v>82</v>
      </c>
      <c>
        <v>1064</v>
      </c>
      <c>
        <v>0</v>
      </c>
      <c>
        <v>0</v>
      </c>
      <c>
        <v>0.592222</v>
      </c>
      <c>
        <v>7.684444</v>
      </c>
    </row>
    <row>
      <c>
        <is>
          <t>1582290</t>
        </is>
      </c>
      <c>
        <v>1</v>
      </c>
      <c>
        <is>
          <t>MANİSA</t>
        </is>
      </c>
      <c>
        <v>KÖPRÜBAŞI</v>
      </c>
      <c>
        <is>
          <t>TOKMAKLI KÖK 45-86-M00047_TOKMAKLI-M05 M05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18.11.2020 08:28:10</t>
        </is>
      </c>
      <c>
        <is>
          <t>18.11.2020 08:28:30</t>
        </is>
      </c>
      <c>
        <v>0.005555555</v>
      </c>
      <c>
        <v>0</v>
      </c>
      <c>
        <v>0</v>
      </c>
      <c>
        <v>82</v>
      </c>
      <c>
        <v>1064</v>
      </c>
      <c>
        <v>0</v>
      </c>
      <c>
        <v>0</v>
      </c>
      <c>
        <v>0.455556</v>
      </c>
      <c>
        <v>5.911111</v>
      </c>
    </row>
    <row>
      <c>
        <is>
          <t>1594965</t>
        </is>
      </c>
      <c>
        <v>1</v>
      </c>
      <c>
        <is>
          <t>İZMİR</t>
        </is>
      </c>
      <c>
        <v>TİRE</v>
      </c>
      <c>
        <is>
          <t>BOYNUYOĞUN KÖK 35-29-L00051_KİRELLİ-L05 L05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22.11.2020 22:44:25</t>
        </is>
      </c>
      <c>
        <is>
          <t>22.11.2020 22:44:55</t>
        </is>
      </c>
      <c>
        <v>0.008333333</v>
      </c>
      <c>
        <v>0</v>
      </c>
      <c>
        <v>0</v>
      </c>
      <c>
        <v>13</v>
      </c>
      <c>
        <v>640</v>
      </c>
      <c>
        <v>0</v>
      </c>
      <c>
        <v>0</v>
      </c>
      <c>
        <v>0.108333</v>
      </c>
      <c>
        <v>5.333333</v>
      </c>
    </row>
    <row>
      <c>
        <is>
          <t>1597698</t>
        </is>
      </c>
      <c>
        <v>1</v>
      </c>
      <c>
        <is>
          <t>İZMİR</t>
        </is>
      </c>
      <c>
        <v>TİRE</v>
      </c>
      <c>
        <is>
          <t>BOYNUYOĞUN KÖK 35-29-L00051_KİRELLİ-L05 L05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28.11.2020 10:43:12</t>
        </is>
      </c>
      <c>
        <is>
          <t>28.11.2020 10:43:35</t>
        </is>
      </c>
      <c>
        <v>0.006388888</v>
      </c>
      <c>
        <v>0</v>
      </c>
      <c>
        <v>0</v>
      </c>
      <c>
        <v>13</v>
      </c>
      <c>
        <v>640</v>
      </c>
      <c>
        <v>0</v>
      </c>
      <c>
        <v>0</v>
      </c>
      <c>
        <v>0.083056</v>
      </c>
      <c>
        <v>4.088888</v>
      </c>
    </row>
    <row>
      <c>
        <is>
          <t>1577035</t>
        </is>
      </c>
      <c>
        <v>1</v>
      </c>
      <c>
        <is>
          <t>İZMİR</t>
        </is>
      </c>
      <c>
        <v>KARABURUN</v>
      </c>
      <c>
        <is>
          <t>AKÇAKİLİSE TR-2 35-21-L00045_AZMAK TR-1-L02 L02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07.11.2020 10:46:58</t>
        </is>
      </c>
      <c>
        <is>
          <t>07.11.2020 11:09:00</t>
        </is>
      </c>
      <c>
        <v>0.367222222</v>
      </c>
      <c>
        <v>0</v>
      </c>
      <c>
        <v>0</v>
      </c>
      <c>
        <v>2</v>
      </c>
      <c>
        <v>63</v>
      </c>
      <c>
        <v>0</v>
      </c>
      <c>
        <v>0</v>
      </c>
      <c>
        <v>0.734444</v>
      </c>
      <c>
        <v>23.135</v>
      </c>
    </row>
    <row>
      <c>
        <is>
          <t>1576979</t>
        </is>
      </c>
      <c>
        <v>1</v>
      </c>
      <c>
        <is>
          <t>MANİSA</t>
        </is>
      </c>
      <c>
        <v>GÖRDES</v>
      </c>
      <c>
        <is>
          <t>BÖREZ TR-1 45-75-M00288_45-75-M00288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07.11.2020 09:25:54</t>
        </is>
      </c>
      <c>
        <is>
          <t>07.11.2020 16:51:10</t>
        </is>
      </c>
      <c>
        <v>7.421111111</v>
      </c>
      <c>
        <v>0</v>
      </c>
      <c>
        <v>0</v>
      </c>
      <c>
        <v>1</v>
      </c>
      <c>
        <v>152</v>
      </c>
      <c>
        <v>0</v>
      </c>
      <c>
        <v>0</v>
      </c>
      <c>
        <v>7.421111</v>
      </c>
      <c>
        <v>1128.008889</v>
      </c>
    </row>
    <row>
      <c>
        <is>
          <t>1575655</t>
        </is>
      </c>
      <c>
        <v>1</v>
      </c>
      <c>
        <is>
          <t>MANİSA</t>
        </is>
      </c>
      <c>
        <v>GÖRDES</v>
      </c>
      <c>
        <is>
          <t>BÖREZ TR-1 45-75-M00288_Ayırıcı H01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05.11.2020 10:01:26</t>
        </is>
      </c>
      <c>
        <is>
          <t>05.11.2020 16:59:13</t>
        </is>
      </c>
      <c>
        <v>6.963055555</v>
      </c>
      <c>
        <v>0</v>
      </c>
      <c>
        <v>0</v>
      </c>
      <c>
        <v>1</v>
      </c>
      <c>
        <v>152</v>
      </c>
      <c>
        <v>0</v>
      </c>
      <c>
        <v>0</v>
      </c>
      <c>
        <v>6.963056</v>
      </c>
      <c>
        <v>1058.384444</v>
      </c>
    </row>
    <row>
      <c>
        <is>
          <t>1579453</t>
        </is>
      </c>
      <c>
        <v>1</v>
      </c>
      <c>
        <is>
          <t>MANİSA</t>
        </is>
      </c>
      <c>
        <v>GÖRDES</v>
      </c>
      <c>
        <is>
          <t>BÖREZ TR-1 45-75-M00288_Ayırıcı H01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12.11.2020 09:12:23</t>
        </is>
      </c>
      <c>
        <is>
          <t>12.11.2020 16:17:10</t>
        </is>
      </c>
      <c>
        <v>7.079722222</v>
      </c>
      <c>
        <v>0</v>
      </c>
      <c>
        <v>0</v>
      </c>
      <c>
        <v>1</v>
      </c>
      <c>
        <v>152</v>
      </c>
      <c>
        <v>0</v>
      </c>
      <c>
        <v>0</v>
      </c>
      <c>
        <v>7.079722</v>
      </c>
      <c>
        <v>1076.117778</v>
      </c>
    </row>
    <row>
      <c>
        <is>
          <t>1578372</t>
        </is>
      </c>
      <c>
        <v>1</v>
      </c>
      <c>
        <is>
          <t>MANİSA</t>
        </is>
      </c>
      <c>
        <v>GÖRDES</v>
      </c>
      <c>
        <is>
          <t>BÖREZ TR-1 45-75-M00288_45-75-M00288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10.11.2020 09:36:28</t>
        </is>
      </c>
      <c>
        <is>
          <t>10.11.2020 16:20:37</t>
        </is>
      </c>
      <c>
        <v>6.735823888</v>
      </c>
      <c>
        <v>0</v>
      </c>
      <c>
        <v>0</v>
      </c>
      <c>
        <v>1</v>
      </c>
      <c>
        <v>152</v>
      </c>
      <c>
        <v>0</v>
      </c>
      <c>
        <v>0</v>
      </c>
      <c>
        <v>6.735824</v>
      </c>
      <c>
        <v>1023.845231</v>
      </c>
    </row>
    <row>
      <c>
        <is>
          <t>1580572</t>
        </is>
      </c>
      <c>
        <v>1</v>
      </c>
      <c>
        <is>
          <t>MANİSA</t>
        </is>
      </c>
      <c>
        <v>GÖRDES</v>
      </c>
      <c>
        <is>
          <t>BÖREZ TR-1 45-75-M00288_Ayırıcı H01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14.11.2020 09:55:39</t>
        </is>
      </c>
      <c>
        <is>
          <t>14.11.2020 17:11:23</t>
        </is>
      </c>
      <c>
        <v>7.262222222</v>
      </c>
      <c>
        <v>0</v>
      </c>
      <c>
        <v>0</v>
      </c>
      <c>
        <v>1</v>
      </c>
      <c>
        <v>152</v>
      </c>
      <c>
        <v>0</v>
      </c>
      <c>
        <v>0</v>
      </c>
      <c>
        <v>7.262222</v>
      </c>
      <c>
        <v>1103.857778</v>
      </c>
    </row>
    <row>
      <c>
        <is>
          <t>1597170</t>
        </is>
      </c>
      <c>
        <v>1</v>
      </c>
      <c>
        <is>
          <t>MANİSA</t>
        </is>
      </c>
      <c>
        <v>GÖRDES</v>
      </c>
      <c>
        <is>
          <t>BÖREZ TR-1 45-75-M00288_45-75-M00288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27.11.2020 09:56:28</t>
        </is>
      </c>
      <c>
        <is>
          <t>27.11.2020 17:18:27</t>
        </is>
      </c>
      <c>
        <v>7.366143333</v>
      </c>
      <c>
        <v>0</v>
      </c>
      <c>
        <v>0</v>
      </c>
      <c>
        <v>1</v>
      </c>
      <c>
        <v>152</v>
      </c>
      <c>
        <v>0</v>
      </c>
      <c>
        <v>0</v>
      </c>
      <c>
        <v>7.366143</v>
      </c>
      <c>
        <v>1119.653787</v>
      </c>
    </row>
    <row>
      <c>
        <is>
          <t>1598540</t>
        </is>
      </c>
      <c>
        <v>1</v>
      </c>
      <c>
        <is>
          <t>MANİSA</t>
        </is>
      </c>
      <c>
        <v>GÖRDES</v>
      </c>
      <c>
        <is>
          <t>BÖREZ TR-1 45-75-M00288_45-75-M00288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30.11.2020 10:50:32</t>
        </is>
      </c>
      <c>
        <is>
          <t>30.11.2020 18:39:54</t>
        </is>
      </c>
      <c>
        <v>7.822777777</v>
      </c>
      <c>
        <v>0</v>
      </c>
      <c>
        <v>0</v>
      </c>
      <c>
        <v>1</v>
      </c>
      <c>
        <v>152</v>
      </c>
      <c>
        <v>0</v>
      </c>
      <c>
        <v>0</v>
      </c>
      <c>
        <v>7.822778</v>
      </c>
      <c>
        <v>1189.062222</v>
      </c>
    </row>
    <row>
      <c>
        <is>
          <t>1584294</t>
        </is>
      </c>
      <c>
        <v>1</v>
      </c>
      <c>
        <is>
          <t>MANİSA</t>
        </is>
      </c>
      <c>
        <v>GÖRDES</v>
      </c>
      <c>
        <is>
          <t>BÖREZ TR-1 45-75-M00288_Ayırıcı H01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21.11.2020 10:59:47</t>
        </is>
      </c>
      <c>
        <is>
          <t>21.11.2020 18:37:49</t>
        </is>
      </c>
      <c>
        <v>7.633888888</v>
      </c>
      <c>
        <v>0</v>
      </c>
      <c>
        <v>0</v>
      </c>
      <c>
        <v>1</v>
      </c>
      <c>
        <v>152</v>
      </c>
      <c>
        <v>0</v>
      </c>
      <c>
        <v>0</v>
      </c>
      <c>
        <v>7.633889</v>
      </c>
      <c>
        <v>1160.351111</v>
      </c>
    </row>
    <row>
      <c>
        <is>
          <t>1595589</t>
        </is>
      </c>
      <c>
        <v>1</v>
      </c>
      <c>
        <is>
          <t>MANİSA</t>
        </is>
      </c>
      <c>
        <v>GÖRDES</v>
      </c>
      <c>
        <is>
          <t>BÖREZ TR-1 45-75-M00288_Ayırıcı H01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24.11.2020 09:59:31</t>
        </is>
      </c>
      <c>
        <is>
          <t>24.11.2020 19:05:04</t>
        </is>
      </c>
      <c>
        <v>9.0925</v>
      </c>
      <c>
        <v>0</v>
      </c>
      <c>
        <v>0</v>
      </c>
      <c>
        <v>1</v>
      </c>
      <c>
        <v>152</v>
      </c>
      <c>
        <v>0</v>
      </c>
      <c>
        <v>0</v>
      </c>
      <c>
        <v>9.0925</v>
      </c>
      <c>
        <v>1382.06</v>
      </c>
    </row>
    <row>
      <c>
        <is>
          <t>1582957</t>
        </is>
      </c>
      <c>
        <v>1</v>
      </c>
      <c>
        <is>
          <t>İZMİR</t>
        </is>
      </c>
      <c>
        <v>ÖDEMİŞ</v>
      </c>
      <c>
        <is>
          <t>BÜYÜKAVULCUK TR-1 35-15-L00701_Ayırıcı H01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19.11.2020 10:14:50</t>
        </is>
      </c>
      <c>
        <is>
          <t>19.11.2020 14:44:49</t>
        </is>
      </c>
      <c>
        <v>4.499458333</v>
      </c>
      <c>
        <v>0</v>
      </c>
      <c>
        <v>0</v>
      </c>
      <c>
        <v>1</v>
      </c>
      <c>
        <v>126</v>
      </c>
      <c>
        <v>0</v>
      </c>
      <c>
        <v>0</v>
      </c>
      <c>
        <v>4.499458</v>
      </c>
      <c>
        <v>566.93175</v>
      </c>
    </row>
    <row>
      <c>
        <is>
          <t>1581326</t>
        </is>
      </c>
      <c>
        <v>1</v>
      </c>
      <c>
        <is>
          <t>İZMİR</t>
        </is>
      </c>
      <c>
        <v>TİRE</v>
      </c>
      <c>
        <is>
          <t>GÜME KÖYÜ TR-1 35-29-L00340_35-29-L00340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16.11.2020 09:18:14</t>
        </is>
      </c>
      <c>
        <is>
          <t>16.11.2020 15:03:50</t>
        </is>
      </c>
      <c>
        <v>5.759998888</v>
      </c>
      <c>
        <v>0</v>
      </c>
      <c>
        <v>0</v>
      </c>
      <c>
        <v>1</v>
      </c>
      <c>
        <v>36</v>
      </c>
      <c>
        <v>0</v>
      </c>
      <c>
        <v>0</v>
      </c>
      <c>
        <v>5.759999</v>
      </c>
      <c>
        <v>207.35996</v>
      </c>
    </row>
    <row>
      <c>
        <is>
          <t>1576893</t>
        </is>
      </c>
      <c>
        <v>1</v>
      </c>
      <c>
        <is>
          <t>İZMİR</t>
        </is>
      </c>
      <c>
        <v>URLA</v>
      </c>
      <c>
        <is>
          <t>URLA TM-1 35-19-A00004_GÜZELBAHÇE-2 M07</t>
        </is>
      </c>
      <c>
        <v>OG Atlama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07.11.2020 07:43:01</t>
        </is>
      </c>
      <c>
        <is>
          <t>07.11.2020 09:13:00</t>
        </is>
      </c>
      <c>
        <v>1.499722222</v>
      </c>
      <c>
        <v>138</v>
      </c>
      <c>
        <v>7543</v>
      </c>
      <c>
        <v>5</v>
      </c>
      <c>
        <v>90</v>
      </c>
      <c>
        <v>206.961667</v>
      </c>
      <c>
        <v>11312.404721</v>
      </c>
      <c>
        <v>7.498611</v>
      </c>
      <c>
        <v>134.975</v>
      </c>
    </row>
    <row>
      <c>
        <is>
          <t>1597984</t>
        </is>
      </c>
      <c>
        <v>1</v>
      </c>
      <c>
        <is>
          <t>İZMİR</t>
        </is>
      </c>
      <c>
        <v>SEFERİHİSAR</v>
      </c>
      <c>
        <is>
          <t>M-271 KARAKAYALAR DM 35-14-M00271_SEFERİHİSAR İM-1-M05 M05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28.11.2020 22:16:55</t>
        </is>
      </c>
      <c>
        <is>
          <t>28.11.2020 22:17:25</t>
        </is>
      </c>
      <c>
        <v>0.008333333</v>
      </c>
      <c>
        <v>157</v>
      </c>
      <c>
        <v>16228</v>
      </c>
      <c>
        <v>59</v>
      </c>
      <c>
        <v>1436</v>
      </c>
      <c>
        <v>1.308333</v>
      </c>
      <c>
        <v>135.233328</v>
      </c>
      <c>
        <v>0.491667</v>
      </c>
      <c>
        <v>11.966666</v>
      </c>
    </row>
    <row>
      <c>
        <is>
          <t>1595068</t>
        </is>
      </c>
      <c>
        <v>1</v>
      </c>
      <c>
        <is>
          <t>MANİSA</t>
        </is>
      </c>
      <c>
        <v>SARUHANLI</v>
      </c>
      <c>
        <is>
          <t>SARUHANLI TR-13 45-80-M00013_SARUHANLI TR-14 ÇIKIŞI M03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23.11.2020 09:18:06</t>
        </is>
      </c>
      <c>
        <is>
          <t>23.11.2020 17:28:30</t>
        </is>
      </c>
      <c>
        <v>8.173333333</v>
      </c>
      <c>
        <v>2</v>
      </c>
      <c>
        <v>232</v>
      </c>
      <c>
        <v>0</v>
      </c>
      <c>
        <v>1</v>
      </c>
      <c>
        <v>16.346667</v>
      </c>
      <c>
        <v>1896.213333</v>
      </c>
      <c>
        <v>0</v>
      </c>
      <c>
        <v>8.173333</v>
      </c>
    </row>
    <row>
      <c>
        <is>
          <t>1575930</t>
        </is>
      </c>
      <c>
        <v>1</v>
      </c>
      <c>
        <is>
          <t>MANİSA</t>
        </is>
      </c>
      <c>
        <v>SOMA</v>
      </c>
      <c>
        <is>
          <t>CENKYERİ TR-1 45-82-M00131_AVDAN TR-5-M011 M011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05.11.2020 17:12:02</t>
        </is>
      </c>
      <c>
        <is>
          <t>05.11.2020 17:13:52</t>
        </is>
      </c>
      <c>
        <v>0.030555555</v>
      </c>
      <c>
        <v>14</v>
      </c>
      <c>
        <v>1634</v>
      </c>
      <c>
        <v>12</v>
      </c>
      <c>
        <v>329</v>
      </c>
      <c>
        <v>0.427778</v>
      </c>
      <c>
        <v>49.927777</v>
      </c>
      <c>
        <v>0.366667</v>
      </c>
      <c>
        <v>10.052778</v>
      </c>
    </row>
    <row>
      <c>
        <is>
          <t>1579422</t>
        </is>
      </c>
      <c>
        <v>1</v>
      </c>
      <c>
        <is>
          <t>İZMİR</t>
        </is>
      </c>
      <c>
        <v>KARABAĞLAR</v>
      </c>
      <c>
        <is>
          <t>M-1170 35-01-M01170_35-01-M01170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12.11.2020 08:51:06</t>
        </is>
      </c>
      <c>
        <is>
          <t>12.11.2020 10:30:17</t>
        </is>
      </c>
      <c>
        <v>1.653055555</v>
      </c>
      <c>
        <v>1</v>
      </c>
      <c>
        <v>181</v>
      </c>
      <c>
        <v>0</v>
      </c>
      <c>
        <v>0</v>
      </c>
      <c>
        <v>1.653056</v>
      </c>
      <c>
        <v>299.203055</v>
      </c>
      <c>
        <v>0</v>
      </c>
      <c>
        <v>0</v>
      </c>
    </row>
    <row>
      <c>
        <is>
          <t>1598454</t>
        </is>
      </c>
      <c>
        <v>1</v>
      </c>
      <c>
        <is>
          <t>İZMİR</t>
        </is>
      </c>
      <c>
        <v>KARABAĞLAR</v>
      </c>
      <c>
        <is>
          <t>K-808 35-01-K00808_35-01-K00808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30.11.2020 09:20:02</t>
        </is>
      </c>
      <c>
        <is>
          <t>30.11.2020 16:54:28</t>
        </is>
      </c>
      <c>
        <v>7.573888888</v>
      </c>
      <c>
        <v>1</v>
      </c>
      <c>
        <v>438</v>
      </c>
      <c>
        <v>0</v>
      </c>
      <c>
        <v>2</v>
      </c>
      <c>
        <v>7.573889</v>
      </c>
      <c>
        <v>3317.363333</v>
      </c>
      <c>
        <v>0</v>
      </c>
      <c>
        <v>15.147778</v>
      </c>
    </row>
    <row>
      <c>
        <is>
          <t>1598405</t>
        </is>
      </c>
      <c>
        <v>1</v>
      </c>
      <c>
        <is>
          <t>İZMİR</t>
        </is>
      </c>
      <c>
        <v>KARŞIYAKA</v>
      </c>
      <c>
        <is>
          <t>M-1180 35-04-M01180_35-04-M01180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30.11.2020 08:28:09</t>
        </is>
      </c>
      <c>
        <is>
          <t>30.11.2020 09:55:18</t>
        </is>
      </c>
      <c>
        <v>1.452439722</v>
      </c>
      <c>
        <v>1</v>
      </c>
      <c>
        <v>0</v>
      </c>
      <c>
        <v>0</v>
      </c>
      <c>
        <v>0</v>
      </c>
      <c>
        <v>1.45244</v>
      </c>
      <c>
        <v>0</v>
      </c>
      <c>
        <v>0</v>
      </c>
      <c>
        <v>0</v>
      </c>
    </row>
    <row>
      <c>
        <is>
          <t>1597084</t>
        </is>
      </c>
      <c>
        <v>1</v>
      </c>
      <c>
        <is>
          <t>İZMİR</t>
        </is>
      </c>
      <c>
        <v>KARŞIYAKA</v>
      </c>
      <c>
        <is>
          <t>K-243 35-04-K00243_35-04-K00243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27.11.2020 08:45:23</t>
        </is>
      </c>
      <c>
        <is>
          <t>27.11.2020 09:32:01</t>
        </is>
      </c>
      <c>
        <v>0.777116666</v>
      </c>
      <c>
        <v>1</v>
      </c>
      <c>
        <v>512</v>
      </c>
      <c>
        <v>0</v>
      </c>
      <c>
        <v>0</v>
      </c>
      <c>
        <v>0.777117</v>
      </c>
      <c>
        <v>397.883733</v>
      </c>
      <c>
        <v>0</v>
      </c>
      <c>
        <v>0</v>
      </c>
    </row>
    <row>
      <c>
        <is>
          <t>1597218</t>
        </is>
      </c>
      <c>
        <v>1</v>
      </c>
      <c>
        <is>
          <t>İZMİR</t>
        </is>
      </c>
      <c>
        <v>KİRAZ</v>
      </c>
      <c>
        <is>
          <t>TR-17 35-31-L00017_35-31-L00017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27.11.2020 10:30:24</t>
        </is>
      </c>
      <c>
        <is>
          <t>27.11.2020 13:21:11</t>
        </is>
      </c>
      <c>
        <v>2.846388888</v>
      </c>
      <c>
        <v>0</v>
      </c>
      <c>
        <v>0</v>
      </c>
      <c>
        <v>1</v>
      </c>
      <c>
        <v>59</v>
      </c>
      <c>
        <v>0</v>
      </c>
      <c>
        <v>0</v>
      </c>
      <c>
        <v>2.846389</v>
      </c>
      <c>
        <v>167.936944</v>
      </c>
    </row>
    <row>
      <c>
        <is>
          <t>1597659</t>
        </is>
      </c>
      <c>
        <v>1</v>
      </c>
      <c>
        <is>
          <t>İZMİR</t>
        </is>
      </c>
      <c>
        <v>KİRAZ</v>
      </c>
      <c>
        <is>
          <t>TR-23 35-31-L00023_35-31-L00023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28.11.2020 09:46:05</t>
        </is>
      </c>
      <c>
        <is>
          <t>28.11.2020 14:25:39</t>
        </is>
      </c>
      <c>
        <v>4.659444444</v>
      </c>
      <c>
        <v>1</v>
      </c>
      <c>
        <v>216</v>
      </c>
      <c>
        <v>0</v>
      </c>
      <c>
        <v>0</v>
      </c>
      <c>
        <v>4.659444</v>
      </c>
      <c>
        <v>1006.44</v>
      </c>
      <c>
        <v>0</v>
      </c>
      <c>
        <v>0</v>
      </c>
    </row>
    <row>
      <c>
        <is>
          <t>1583900</t>
        </is>
      </c>
      <c>
        <v>1</v>
      </c>
      <c>
        <is>
          <t>İZMİR</t>
        </is>
      </c>
      <c>
        <v>KİRAZ</v>
      </c>
      <c>
        <is>
          <t>TR-16 35-31-L00016_35-31-L00016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20.11.2020 14:58:59</t>
        </is>
      </c>
      <c>
        <is>
          <t>20.11.2020 15:30:46</t>
        </is>
      </c>
      <c>
        <v>0.529503611</v>
      </c>
      <c>
        <v>0</v>
      </c>
      <c>
        <v>0</v>
      </c>
      <c>
        <v>1</v>
      </c>
      <c>
        <v>67</v>
      </c>
      <c>
        <v>0</v>
      </c>
      <c>
        <v>0</v>
      </c>
      <c>
        <v>0.529504</v>
      </c>
      <c>
        <v>35.476742</v>
      </c>
    </row>
    <row>
      <c>
        <is>
          <t>1578357</t>
        </is>
      </c>
      <c>
        <v>1</v>
      </c>
      <c>
        <is>
          <t>İZMİR</t>
        </is>
      </c>
      <c>
        <v>TORBALI</v>
      </c>
      <c>
        <is>
          <t>TR-130 35-26-M00130_35-26-M00130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10.11.2020 09:22:26</t>
        </is>
      </c>
      <c>
        <is>
          <t>10.11.2020 10:19:49</t>
        </is>
      </c>
      <c>
        <v>0.956126666</v>
      </c>
      <c>
        <v>2</v>
      </c>
      <c>
        <v>225</v>
      </c>
      <c>
        <v>0</v>
      </c>
      <c>
        <v>0</v>
      </c>
      <c>
        <v>1.912253</v>
      </c>
      <c>
        <v>215.1285</v>
      </c>
      <c>
        <v>0</v>
      </c>
      <c>
        <v>0</v>
      </c>
    </row>
    <row>
      <c>
        <is>
          <t>1573643</t>
        </is>
      </c>
      <c>
        <v>1</v>
      </c>
      <c>
        <is>
          <t>İZMİR</t>
        </is>
      </c>
      <c>
        <v>MENDERES</v>
      </c>
      <c>
        <is>
          <t>MENDERES DM-2/TR-1 35-22-M00300_KÖYLER-1-M15 M15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01.11.2020 13:06:41</t>
        </is>
      </c>
      <c>
        <is>
          <t>01.11.2020 13:10:37</t>
        </is>
      </c>
      <c>
        <v>0.065555555</v>
      </c>
      <c>
        <v>1</v>
      </c>
      <c>
        <v>1517</v>
      </c>
      <c>
        <v>92</v>
      </c>
      <c>
        <v>151</v>
      </c>
      <c>
        <v>0.065556</v>
      </c>
      <c>
        <v>99.447777</v>
      </c>
      <c>
        <v>6.031111</v>
      </c>
      <c>
        <v>9.898889</v>
      </c>
    </row>
    <row>
      <c>
        <is>
          <t>1582704</t>
        </is>
      </c>
      <c>
        <v>1</v>
      </c>
      <c>
        <is>
          <t>İZMİR</t>
        </is>
      </c>
      <c>
        <v>MENDERES</v>
      </c>
      <c>
        <is>
          <t>MENDERES DM-2/TR-1 35-22-M00300_PERLİT-M18 M18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18.11.2020 17:30:04</t>
        </is>
      </c>
      <c>
        <is>
          <t>18.11.2020 17:34:04</t>
        </is>
      </c>
      <c>
        <v>0.066666666</v>
      </c>
      <c>
        <v>0</v>
      </c>
      <c>
        <v>1208</v>
      </c>
      <c>
        <v>72</v>
      </c>
      <c>
        <v>244</v>
      </c>
      <c>
        <v>0</v>
      </c>
      <c>
        <v>80.533333</v>
      </c>
      <c>
        <v>4.8</v>
      </c>
      <c>
        <v>16.266667</v>
      </c>
    </row>
    <row>
      <c>
        <is>
          <t>1596069</t>
        </is>
      </c>
      <c>
        <v>1</v>
      </c>
      <c>
        <is>
          <t>MANİSA</t>
        </is>
      </c>
      <c>
        <v>SELENDİ</v>
      </c>
      <c>
        <is>
          <t>ÇALIKLI TR-1 45-81-M00174_45-81-M00174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25.11.2020 09:12:58</t>
        </is>
      </c>
      <c>
        <is>
          <t>25.11.2020 11:17:08</t>
        </is>
      </c>
      <c>
        <v>2.069444444</v>
      </c>
      <c>
        <v>0</v>
      </c>
      <c>
        <v>0</v>
      </c>
      <c>
        <v>1</v>
      </c>
      <c>
        <v>59</v>
      </c>
      <c>
        <v>0</v>
      </c>
      <c>
        <v>0</v>
      </c>
      <c>
        <v>2.069444</v>
      </c>
      <c>
        <v>122.097222</v>
      </c>
    </row>
    <row>
      <c>
        <is>
          <t>1596135</t>
        </is>
      </c>
      <c>
        <v>1</v>
      </c>
      <c>
        <is>
          <t>MANİSA</t>
        </is>
      </c>
      <c>
        <v>SELENDİ</v>
      </c>
      <c>
        <is>
          <t>ÇANŞA KÖK 45-81-M00047_ M01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25.11.2020 10:06:02</t>
        </is>
      </c>
      <c>
        <is>
          <t>25.11.2020 11:12:57</t>
        </is>
      </c>
      <c>
        <v>1.115277777</v>
      </c>
      <c>
        <v>0</v>
      </c>
      <c>
        <v>0</v>
      </c>
      <c>
        <v>5</v>
      </c>
      <c>
        <v>42</v>
      </c>
      <c>
        <v>0</v>
      </c>
      <c>
        <v>0</v>
      </c>
      <c>
        <v>5.576389</v>
      </c>
      <c>
        <v>46.841667</v>
      </c>
    </row>
    <row>
      <c>
        <is>
          <t>1576075</t>
        </is>
      </c>
      <c>
        <v>1</v>
      </c>
      <c>
        <is>
          <t>MANİSA</t>
        </is>
      </c>
      <c>
        <v>SELENDİ</v>
      </c>
      <c>
        <is>
          <t>ÇANŞA KÖK 45-81-M00047_-M03 M03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05.11.2020 23:25:22</t>
        </is>
      </c>
      <c>
        <is>
          <t>05.11.2020 23:25:56</t>
        </is>
      </c>
      <c>
        <v>0.009444444</v>
      </c>
      <c>
        <v>0</v>
      </c>
      <c>
        <v>0</v>
      </c>
      <c>
        <v>48</v>
      </c>
      <c>
        <v>1139</v>
      </c>
      <c>
        <v>0</v>
      </c>
      <c>
        <v>0</v>
      </c>
      <c>
        <v>0.453333</v>
      </c>
      <c>
        <v>10.757222</v>
      </c>
    </row>
    <row>
      <c>
        <is>
          <t>1576215</t>
        </is>
      </c>
      <c>
        <v>1</v>
      </c>
      <c>
        <is>
          <t>MANİSA</t>
        </is>
      </c>
      <c>
        <v>SELENDİ</v>
      </c>
      <c>
        <is>
          <t>ÇANŞA KÖK 45-81-M00047_-M01 M01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06.11.2020 09:18:28</t>
        </is>
      </c>
      <c>
        <is>
          <t>06.11.2020 09:28:40</t>
        </is>
      </c>
      <c>
        <v>0.16981</v>
      </c>
      <c>
        <v>0</v>
      </c>
      <c>
        <v>0</v>
      </c>
      <c>
        <v>5</v>
      </c>
      <c>
        <v>42</v>
      </c>
      <c>
        <v>0</v>
      </c>
      <c>
        <v>0</v>
      </c>
      <c>
        <v>0.84905</v>
      </c>
      <c>
        <v>7.13202</v>
      </c>
    </row>
    <row>
      <c>
        <is>
          <t>1581778</t>
        </is>
      </c>
      <c>
        <v>1</v>
      </c>
      <c>
        <is>
          <t>MANİSA</t>
        </is>
      </c>
      <c>
        <v>SELENDİ</v>
      </c>
      <c>
        <is>
          <t>ÇANŞA KÖK 45-81-M00047_-M01 M01</t>
        </is>
      </c>
      <c>
        <v>Manevra</v>
      </c>
      <c>
        <is>
          <t>Dağıtım-OG</t>
        </is>
      </c>
      <c>
        <v>Kısa</v>
      </c>
      <c>
        <v>Şebeke işletmecisi</v>
      </c>
      <c>
        <v>Bildirimli</v>
      </c>
      <c>
        <is>
          <t>17.11.2020 09:07:19</t>
        </is>
      </c>
      <c>
        <is>
          <t>17.11.2020 09:09:00</t>
        </is>
      </c>
      <c>
        <v>0.028055555</v>
      </c>
      <c>
        <v>0</v>
      </c>
      <c>
        <v>0</v>
      </c>
      <c>
        <v>5</v>
      </c>
      <c>
        <v>42</v>
      </c>
      <c>
        <v>0</v>
      </c>
      <c>
        <v>0</v>
      </c>
      <c>
        <v>0.140278</v>
      </c>
      <c>
        <v>1.178333</v>
      </c>
    </row>
    <row>
      <c>
        <is>
          <t>1595705</t>
        </is>
      </c>
      <c>
        <v>1</v>
      </c>
      <c>
        <is>
          <t>İZMİR</t>
        </is>
      </c>
      <c>
        <v>KEMALPAŞA</v>
      </c>
      <c>
        <is>
          <t>ÇAMBEL KÖK 35-27-M00619_YENMİŞ-2 M04</t>
        </is>
      </c>
      <c>
        <v>Manevra</v>
      </c>
      <c>
        <is>
          <t>Dağıtım-OG</t>
        </is>
      </c>
      <c>
        <v>Kısa</v>
      </c>
      <c>
        <v>Şebeke işletmecisi</v>
      </c>
      <c>
        <v>Bildirimli</v>
      </c>
      <c>
        <is>
          <t>24.11.2020 12:25:44</t>
        </is>
      </c>
      <c>
        <is>
          <t>24.11.2020 12:28:03</t>
        </is>
      </c>
      <c>
        <v>0.038446111</v>
      </c>
      <c>
        <v>0</v>
      </c>
      <c>
        <v>0</v>
      </c>
      <c>
        <v>32</v>
      </c>
      <c>
        <v>383</v>
      </c>
      <c>
        <v>0</v>
      </c>
      <c>
        <v>0</v>
      </c>
      <c>
        <v>1.230276</v>
      </c>
      <c>
        <v>14.724861</v>
      </c>
    </row>
    <row>
      <c>
        <is>
          <t>1598547</t>
        </is>
      </c>
      <c>
        <v>1</v>
      </c>
      <c>
        <is>
          <t>İZMİR</t>
        </is>
      </c>
      <c>
        <v>KEMALPAŞA</v>
      </c>
      <c>
        <is>
          <t>İSMET ARAS ÖZEL TR 35-27-M00481Ö_Ayırıcı H01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30.11.2020 10:57:29</t>
        </is>
      </c>
      <c>
        <is>
          <t>30.11.2020 11:10:02</t>
        </is>
      </c>
      <c>
        <v>0.209073888</v>
      </c>
      <c>
        <v>0</v>
      </c>
      <c>
        <v>0</v>
      </c>
      <c>
        <v>1</v>
      </c>
      <c>
        <v>0</v>
      </c>
      <c>
        <v>0</v>
      </c>
      <c>
        <v>0</v>
      </c>
      <c>
        <v>0.209074</v>
      </c>
      <c>
        <v>0</v>
      </c>
    </row>
    <row>
      <c>
        <is>
          <t>1596828</t>
        </is>
      </c>
      <c>
        <v>1</v>
      </c>
      <c>
        <is>
          <t>İZMİR</t>
        </is>
      </c>
      <c>
        <v>GÜZELBAHÇE</v>
      </c>
      <c>
        <is>
          <t>M-2489 ÇAMLI TR-5 35-10-M02489_35-10-M02489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26.11.2020 14:09:11</t>
        </is>
      </c>
      <c>
        <is>
          <t>26.11.2020 14:50:21</t>
        </is>
      </c>
      <c>
        <v>0.6861</v>
      </c>
      <c>
        <v>0</v>
      </c>
      <c>
        <v>0</v>
      </c>
      <c>
        <v>1</v>
      </c>
      <c>
        <v>57</v>
      </c>
      <c>
        <v>0</v>
      </c>
      <c>
        <v>0</v>
      </c>
      <c>
        <v>0.6861</v>
      </c>
      <c>
        <v>39.1077</v>
      </c>
    </row>
    <row>
      <c>
        <is>
          <t>1596678</t>
        </is>
      </c>
      <c>
        <v>1</v>
      </c>
      <c>
        <is>
          <t>İZMİR</t>
        </is>
      </c>
      <c>
        <v>GÜZELBAHÇE</v>
      </c>
      <c>
        <is>
          <t>M-2490 ÇAMLI TR-6 35-10-M02490_35-10-M02490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26.11.2020 10:22:45</t>
        </is>
      </c>
      <c>
        <is>
          <t>26.11.2020 11:55:37</t>
        </is>
      </c>
      <c>
        <v>1.547654444</v>
      </c>
      <c>
        <v>0</v>
      </c>
      <c>
        <v>0</v>
      </c>
      <c>
        <v>1</v>
      </c>
      <c>
        <v>56</v>
      </c>
      <c>
        <v>0</v>
      </c>
      <c>
        <v>0</v>
      </c>
      <c>
        <v>1.547654</v>
      </c>
      <c>
        <v>86.668649</v>
      </c>
    </row>
    <row>
      <c>
        <is>
          <t>1597752</t>
        </is>
      </c>
      <c>
        <v>1</v>
      </c>
      <c>
        <is>
          <t>MANİSA</t>
        </is>
      </c>
      <c>
        <v>SELENDİ</v>
      </c>
      <c>
        <is>
          <t>ÇAMLICA KÖK 45-81-M00048_ÇERİPAŞA-M02 M02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28.11.2020 11:09:46</t>
        </is>
      </c>
      <c>
        <is>
          <t>28.11.2020 13:31:29</t>
        </is>
      </c>
      <c>
        <v>2.361944444</v>
      </c>
      <c>
        <v>0</v>
      </c>
      <c>
        <v>0</v>
      </c>
      <c>
        <v>20</v>
      </c>
      <c>
        <v>441</v>
      </c>
      <c>
        <v>0</v>
      </c>
      <c>
        <v>0</v>
      </c>
      <c>
        <v>47.238889</v>
      </c>
      <c>
        <v>1041.6175</v>
      </c>
    </row>
    <row>
      <c>
        <is>
          <t>1580540</t>
        </is>
      </c>
      <c>
        <v>1</v>
      </c>
      <c>
        <is>
          <t>MANİSA</t>
        </is>
      </c>
      <c>
        <v>SELENDİ</v>
      </c>
      <c>
        <is>
          <t>ÇAMLICA KÖK 45-81-M00048_ÇERİPAŞA M02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14.11.2020 08:48:38</t>
        </is>
      </c>
      <c>
        <is>
          <t>14.11.2020 16:27:02</t>
        </is>
      </c>
      <c>
        <v>7.64</v>
      </c>
      <c>
        <v>0</v>
      </c>
      <c>
        <v>0</v>
      </c>
      <c>
        <v>20</v>
      </c>
      <c>
        <v>441</v>
      </c>
      <c>
        <v>0</v>
      </c>
      <c>
        <v>0</v>
      </c>
      <c>
        <v>152.8</v>
      </c>
      <c>
        <v>3369.24</v>
      </c>
    </row>
    <row>
      <c>
        <is>
          <t>1579994</t>
        </is>
      </c>
      <c>
        <v>1</v>
      </c>
      <c>
        <is>
          <t>MANİSA</t>
        </is>
      </c>
      <c>
        <v>SELENDİ</v>
      </c>
      <c>
        <is>
          <t>ÇAMLICA KÖK 45-81-M00048_ÇERİPAŞA M02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13.11.2020 09:08:42</t>
        </is>
      </c>
      <c>
        <is>
          <t>13.11.2020 17:19:05</t>
        </is>
      </c>
      <c>
        <v>8.172991666</v>
      </c>
      <c>
        <v>0</v>
      </c>
      <c>
        <v>0</v>
      </c>
      <c>
        <v>20</v>
      </c>
      <c>
        <v>441</v>
      </c>
      <c>
        <v>0</v>
      </c>
      <c>
        <v>0</v>
      </c>
      <c>
        <v>163.459833</v>
      </c>
      <c>
        <v>3604.289325</v>
      </c>
    </row>
    <row>
      <c>
        <is>
          <t>1577857</t>
        </is>
      </c>
      <c>
        <v>1</v>
      </c>
      <c>
        <is>
          <t>MANİSA</t>
        </is>
      </c>
      <c>
        <v>SELENDİ</v>
      </c>
      <c>
        <is>
          <t>ÇAMLICA KÖK 45-81-M00048_ÇERİPAŞA M02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09.11.2020 09:17:03</t>
        </is>
      </c>
      <c>
        <is>
          <t>09.11.2020 17:18:28</t>
        </is>
      </c>
      <c>
        <v>8.023358333</v>
      </c>
      <c>
        <v>0</v>
      </c>
      <c>
        <v>0</v>
      </c>
      <c>
        <v>20</v>
      </c>
      <c>
        <v>441</v>
      </c>
      <c>
        <v>0</v>
      </c>
      <c>
        <v>0</v>
      </c>
      <c>
        <v>160.467167</v>
      </c>
      <c>
        <v>3538.301025</v>
      </c>
    </row>
    <row>
      <c>
        <is>
          <t>1577484</t>
        </is>
      </c>
      <c>
        <v>1</v>
      </c>
      <c>
        <is>
          <t>MANİSA</t>
        </is>
      </c>
      <c>
        <v>SELENDİ</v>
      </c>
      <c>
        <is>
          <t>ÇAMLICA KÖK 45-81-M00048_ÇERİPAŞA M02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08.11.2020 09:08:26</t>
        </is>
      </c>
      <c>
        <is>
          <t>08.11.2020 17:19:26</t>
        </is>
      </c>
      <c>
        <v>8.183090555</v>
      </c>
      <c>
        <v>0</v>
      </c>
      <c>
        <v>0</v>
      </c>
      <c>
        <v>20</v>
      </c>
      <c>
        <v>441</v>
      </c>
      <c>
        <v>0</v>
      </c>
      <c>
        <v>0</v>
      </c>
      <c>
        <v>163.661811</v>
      </c>
      <c>
        <v>3608.742935</v>
      </c>
    </row>
    <row>
      <c>
        <is>
          <t>1584253</t>
        </is>
      </c>
      <c>
        <v>1</v>
      </c>
      <c>
        <is>
          <t>İZMİR</t>
        </is>
      </c>
      <c>
        <v>TORBALI</v>
      </c>
      <c>
        <is>
          <t>ÇAMLICA TR-1 35-26-M00454_35-26-M00454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21.11.2020 10:00:15</t>
        </is>
      </c>
      <c>
        <is>
          <t>21.11.2020 17:22:04</t>
        </is>
      </c>
      <c>
        <v>7.363429444</v>
      </c>
      <c>
        <v>0</v>
      </c>
      <c>
        <v>0</v>
      </c>
      <c>
        <v>1</v>
      </c>
      <c>
        <v>167</v>
      </c>
      <c>
        <v>0</v>
      </c>
      <c>
        <v>0</v>
      </c>
      <c>
        <v>7.363429</v>
      </c>
      <c>
        <v>1229.692717</v>
      </c>
    </row>
    <row>
      <c>
        <is>
          <t>1595179</t>
        </is>
      </c>
      <c>
        <v>1</v>
      </c>
      <c>
        <is>
          <t>İZMİR</t>
        </is>
      </c>
      <c>
        <v>BUCA</v>
      </c>
      <c>
        <is>
          <t>M-1361 35-03-M01361_35-03-M01361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23.11.2020 11:49:46</t>
        </is>
      </c>
      <c>
        <is>
          <t>23.11.2020 13:43:43</t>
        </is>
      </c>
      <c>
        <v>1.899166666</v>
      </c>
      <c>
        <v>1</v>
      </c>
      <c>
        <v>759</v>
      </c>
      <c>
        <v>0</v>
      </c>
      <c>
        <v>0</v>
      </c>
      <c>
        <v>1.899167</v>
      </c>
      <c>
        <v>1441.467499</v>
      </c>
      <c>
        <v>0</v>
      </c>
      <c>
        <v>0</v>
      </c>
    </row>
    <row>
      <c>
        <is>
          <t>1584229</t>
        </is>
      </c>
      <c>
        <v>1</v>
      </c>
      <c>
        <is>
          <t>İZMİR</t>
        </is>
      </c>
      <c>
        <v>BUCA</v>
      </c>
      <c>
        <is>
          <t>M-991 35-03-M00991_35-03-M00991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21.11.2020 09:40:00</t>
        </is>
      </c>
      <c>
        <is>
          <t>21.11.2020 14:56:50</t>
        </is>
      </c>
      <c>
        <v>5.280555555</v>
      </c>
      <c>
        <v>1</v>
      </c>
      <c>
        <v>1259</v>
      </c>
      <c>
        <v>0</v>
      </c>
      <c>
        <v>0</v>
      </c>
      <c>
        <v>5.280556</v>
      </c>
      <c>
        <v>6648.219444</v>
      </c>
      <c>
        <v>0</v>
      </c>
      <c>
        <v>0</v>
      </c>
    </row>
    <row>
      <c>
        <is>
          <t>1579456</t>
        </is>
      </c>
      <c>
        <v>1</v>
      </c>
      <c>
        <is>
          <t>İZMİR</t>
        </is>
      </c>
      <c>
        <v>BUCA</v>
      </c>
      <c>
        <is>
          <t>M-2639 35-03-M02639_35-03-M02639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12.11.2020 09:14:55</t>
        </is>
      </c>
      <c>
        <is>
          <t>12.11.2020 11:11:01</t>
        </is>
      </c>
      <c>
        <v>1.934880555</v>
      </c>
      <c>
        <v>0</v>
      </c>
      <c>
        <v>34</v>
      </c>
      <c>
        <v>0</v>
      </c>
      <c>
        <v>0</v>
      </c>
      <c>
        <v>0</v>
      </c>
      <c>
        <v>65.785939</v>
      </c>
      <c>
        <v>0</v>
      </c>
      <c>
        <v>0</v>
      </c>
    </row>
    <row>
      <c>
        <is>
          <t>1581407</t>
        </is>
      </c>
      <c>
        <v>1</v>
      </c>
      <c>
        <is>
          <t>İZMİR</t>
        </is>
      </c>
      <c>
        <v>BUCA</v>
      </c>
      <c>
        <is>
          <t> 35-03-K04370_35-03-K04370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16.11.2020 11:02:07</t>
        </is>
      </c>
      <c>
        <is>
          <t>16.11.2020 11:46:35</t>
        </is>
      </c>
      <c>
        <v>0.741111111</v>
      </c>
      <c>
        <v>1</v>
      </c>
      <c>
        <v>391</v>
      </c>
      <c>
        <v>0</v>
      </c>
      <c>
        <v>0</v>
      </c>
      <c>
        <v>0.741111</v>
      </c>
      <c>
        <v>289.774444</v>
      </c>
      <c>
        <v>0</v>
      </c>
      <c>
        <v>0</v>
      </c>
    </row>
    <row>
      <c>
        <is>
          <t>1595722</t>
        </is>
      </c>
      <c>
        <v>1</v>
      </c>
      <c>
        <is>
          <t>İZMİR</t>
        </is>
      </c>
      <c>
        <v>BUCA</v>
      </c>
      <c>
        <is>
          <t> 35-03-K02707_35-03-K02707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24.11.2020 12:58:40</t>
        </is>
      </c>
      <c>
        <is>
          <t>24.11.2020 14:46:04</t>
        </is>
      </c>
      <c>
        <v>1.789780555</v>
      </c>
      <c>
        <v>1</v>
      </c>
      <c>
        <v>532</v>
      </c>
      <c>
        <v>0</v>
      </c>
      <c>
        <v>0</v>
      </c>
      <c>
        <v>1.789781</v>
      </c>
      <c>
        <v>952.163255</v>
      </c>
      <c>
        <v>0</v>
      </c>
      <c>
        <v>0</v>
      </c>
    </row>
    <row>
      <c>
        <is>
          <t>1598634</t>
        </is>
      </c>
      <c>
        <v>1</v>
      </c>
      <c>
        <is>
          <t>İZMİR</t>
        </is>
      </c>
      <c>
        <v>BUCA</v>
      </c>
      <c>
        <is>
          <t> 35-03-K01147_35-03-K01147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30.11.2020 12:41:58</t>
        </is>
      </c>
      <c>
        <is>
          <t>30.11.2020 13:46:48</t>
        </is>
      </c>
      <c>
        <v>1.080316666</v>
      </c>
      <c>
        <v>1</v>
      </c>
      <c>
        <v>511</v>
      </c>
      <c>
        <v>0</v>
      </c>
      <c>
        <v>0</v>
      </c>
      <c>
        <v>1.080317</v>
      </c>
      <c>
        <v>552.041816</v>
      </c>
      <c>
        <v>0</v>
      </c>
      <c>
        <v>0</v>
      </c>
    </row>
    <row>
      <c>
        <is>
          <t>1595682</t>
        </is>
      </c>
      <c>
        <v>1</v>
      </c>
      <c>
        <is>
          <t>MANİSA</t>
        </is>
      </c>
      <c>
        <v>SELENDİ</v>
      </c>
      <c>
        <is>
          <t>ÇAMPINAR YAŞAR ÖZ 45-81-M00184_45-81-M00184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24.11.2020 11:44:45</t>
        </is>
      </c>
      <c>
        <is>
          <t>24.11.2020 13:45:00</t>
        </is>
      </c>
      <c>
        <v>2.004075833</v>
      </c>
      <c>
        <v>0</v>
      </c>
      <c>
        <v>0</v>
      </c>
      <c>
        <v>1</v>
      </c>
      <c>
        <v>28</v>
      </c>
      <c>
        <v>0</v>
      </c>
      <c>
        <v>0</v>
      </c>
      <c>
        <v>2.004076</v>
      </c>
      <c>
        <v>56.114123</v>
      </c>
    </row>
    <row>
      <c>
        <is>
          <t>1595557</t>
        </is>
      </c>
      <c>
        <v>1</v>
      </c>
      <c>
        <is>
          <t>MANİSA</t>
        </is>
      </c>
      <c>
        <v>SELENDİ</v>
      </c>
      <c>
        <is>
          <t>ÇAMPINAR DERE MAH. TR-1 45-81-M00183_45-81-M00183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24.11.2020 09:22:35</t>
        </is>
      </c>
      <c>
        <is>
          <t>24.11.2020 11:41:44</t>
        </is>
      </c>
      <c>
        <v>2.319148055</v>
      </c>
      <c>
        <v>0</v>
      </c>
      <c>
        <v>0</v>
      </c>
      <c>
        <v>2</v>
      </c>
      <c>
        <v>72</v>
      </c>
      <c>
        <v>0</v>
      </c>
      <c>
        <v>0</v>
      </c>
      <c>
        <v>4.638296</v>
      </c>
      <c>
        <v>166.97866</v>
      </c>
    </row>
    <row>
      <c>
        <is>
          <t>1584214</t>
        </is>
      </c>
      <c>
        <v>1</v>
      </c>
      <c>
        <is>
          <t>MANİSA</t>
        </is>
      </c>
      <c>
        <v>SALİHLİ</v>
      </c>
      <c>
        <is>
          <t>ÇAMURHAMAMI KÖK 45-78-L00230_HatBaşıAyırıcı_53139891 L04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21.11.2020 09:21:14</t>
        </is>
      </c>
      <c>
        <is>
          <t>21.11.2020 17:26:48</t>
        </is>
      </c>
      <c>
        <v>8.092547222</v>
      </c>
      <c>
        <v>0</v>
      </c>
      <c>
        <v>0</v>
      </c>
      <c>
        <v>24</v>
      </c>
      <c>
        <v>149</v>
      </c>
      <c>
        <v>0</v>
      </c>
      <c>
        <v>0</v>
      </c>
      <c>
        <v>194.221133</v>
      </c>
      <c>
        <v>1205.789536</v>
      </c>
    </row>
    <row>
      <c>
        <is>
          <t>1597630</t>
        </is>
      </c>
      <c>
        <v>1</v>
      </c>
      <c>
        <is>
          <t>MANİSA</t>
        </is>
      </c>
      <c>
        <v>SALİHLİ</v>
      </c>
      <c>
        <is>
          <t>ÇAMURHAMAMI KÖK 45-78-L00230_GÖKKÖY-L04 L04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28.11.2020 09:14:56</t>
        </is>
      </c>
      <c>
        <is>
          <t>28.11.2020 17:55:57</t>
        </is>
      </c>
      <c>
        <v>8.683455555</v>
      </c>
      <c>
        <v>0</v>
      </c>
      <c>
        <v>0</v>
      </c>
      <c>
        <v>33</v>
      </c>
      <c>
        <v>414</v>
      </c>
      <c>
        <v>0</v>
      </c>
      <c>
        <v>0</v>
      </c>
      <c>
        <v>286.554033</v>
      </c>
      <c>
        <v>3594.9506</v>
      </c>
    </row>
    <row>
      <c>
        <is>
          <t>1597100</t>
        </is>
      </c>
      <c>
        <v>1</v>
      </c>
      <c>
        <is>
          <t>MANİSA</t>
        </is>
      </c>
      <c>
        <v>SALİHLİ</v>
      </c>
      <c>
        <is>
          <t>ÇAMURHAMAMI KÖK 45-78-L00230_YENİKÖY L03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27.11.2020 09:00:10</t>
        </is>
      </c>
      <c>
        <is>
          <t>27.11.2020 17:59:10</t>
        </is>
      </c>
      <c>
        <v>8.983333333</v>
      </c>
      <c>
        <v>0</v>
      </c>
      <c>
        <v>0</v>
      </c>
      <c>
        <v>90</v>
      </c>
      <c>
        <v>1152</v>
      </c>
      <c>
        <v>0</v>
      </c>
      <c>
        <v>0</v>
      </c>
      <c>
        <v>808.5</v>
      </c>
      <c>
        <v>10348.8</v>
      </c>
    </row>
    <row>
      <c>
        <is>
          <t>1578375</t>
        </is>
      </c>
      <c>
        <v>1</v>
      </c>
      <c>
        <is>
          <t>MANİSA</t>
        </is>
      </c>
      <c>
        <v>SALİHLİ</v>
      </c>
      <c>
        <is>
          <t>ÇAMURHAMAMI KÖK 45-78-L00230_HatBaşıAyırıcı_53139891 L04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10.11.2020 09:37:33</t>
        </is>
      </c>
      <c>
        <is>
          <t>10.11.2020 17:17:13</t>
        </is>
      </c>
      <c>
        <v>7.660913888</v>
      </c>
      <c>
        <v>0</v>
      </c>
      <c>
        <v>0</v>
      </c>
      <c>
        <v>25</v>
      </c>
      <c>
        <v>338</v>
      </c>
      <c>
        <v>0</v>
      </c>
      <c>
        <v>0</v>
      </c>
      <c>
        <v>191.522847</v>
      </c>
      <c>
        <v>2589.388894</v>
      </c>
    </row>
    <row>
      <c>
        <is>
          <t>1575641</t>
        </is>
      </c>
      <c>
        <v>1</v>
      </c>
      <c>
        <is>
          <t>MANİSA</t>
        </is>
      </c>
      <c>
        <v>SALİHLİ</v>
      </c>
      <c>
        <is>
          <t>ÇAMURHAMAMI KÖK 45-78-L00230_HatBaşıAyırıcı_53139891 L04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05.11.2020 09:03:06</t>
        </is>
      </c>
      <c>
        <is>
          <t>05.11.2020 17:26:16</t>
        </is>
      </c>
      <c>
        <v>8.386111111</v>
      </c>
      <c>
        <v>0</v>
      </c>
      <c>
        <v>0</v>
      </c>
      <c>
        <v>25</v>
      </c>
      <c>
        <v>338</v>
      </c>
      <c>
        <v>0</v>
      </c>
      <c>
        <v>0</v>
      </c>
      <c>
        <v>209.652778</v>
      </c>
      <c>
        <v>2834.505556</v>
      </c>
    </row>
    <row>
      <c>
        <is>
          <t>1577472</t>
        </is>
      </c>
      <c>
        <v>1</v>
      </c>
      <c>
        <is>
          <t>MANİSA</t>
        </is>
      </c>
      <c>
        <v>SARIGÖL</v>
      </c>
      <c>
        <is>
          <t>ÇANAKÇI KÖK 45-79-M00194_ÇİMENTEPE YENİKÖY M01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08.11.2020 08:59:59</t>
        </is>
      </c>
      <c>
        <is>
          <t>08.11.2020 10:53:59</t>
        </is>
      </c>
      <c>
        <v>1.9</v>
      </c>
      <c>
        <v>0</v>
      </c>
      <c>
        <v>0</v>
      </c>
      <c>
        <v>88</v>
      </c>
      <c>
        <v>1132</v>
      </c>
      <c>
        <v>0</v>
      </c>
      <c>
        <v>0</v>
      </c>
      <c>
        <v>167.2</v>
      </c>
      <c>
        <v>2150.8</v>
      </c>
    </row>
    <row>
      <c>
        <is>
          <t>1577852</t>
        </is>
      </c>
      <c>
        <v>1</v>
      </c>
      <c>
        <is>
          <t>MANİSA</t>
        </is>
      </c>
      <c>
        <v>SARIGÖL</v>
      </c>
      <c>
        <is>
          <t>ÇANAKÇI KÖK 45-79-M00194_ÇİMENTEPE YENİKÖY-M01 M01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09.11.2020 09:12:26</t>
        </is>
      </c>
      <c>
        <is>
          <t>09.11.2020 09:12:40</t>
        </is>
      </c>
      <c>
        <v>0.003888888</v>
      </c>
      <c>
        <v>0</v>
      </c>
      <c>
        <v>0</v>
      </c>
      <c>
        <v>88</v>
      </c>
      <c>
        <v>1132</v>
      </c>
      <c>
        <v>0</v>
      </c>
      <c>
        <v>0</v>
      </c>
      <c>
        <v>0.342222</v>
      </c>
      <c>
        <v>4.402221</v>
      </c>
    </row>
    <row>
      <c>
        <is>
          <t>1582903</t>
        </is>
      </c>
      <c>
        <v>1</v>
      </c>
      <c>
        <is>
          <t>MANİSA</t>
        </is>
      </c>
      <c>
        <v>SARIGÖL</v>
      </c>
      <c>
        <is>
          <t>ÇANAKÇI KÖK 45-79-M00194_ÇİMENTEPE YENİKÖY M01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19.11.2020 09:20:51</t>
        </is>
      </c>
      <c>
        <is>
          <t>19.11.2020 11:09:54</t>
        </is>
      </c>
      <c>
        <v>1.8175</v>
      </c>
      <c>
        <v>0</v>
      </c>
      <c>
        <v>0</v>
      </c>
      <c>
        <v>88</v>
      </c>
      <c>
        <v>1132</v>
      </c>
      <c>
        <v>0</v>
      </c>
      <c>
        <v>0</v>
      </c>
      <c>
        <v>159.94</v>
      </c>
      <c>
        <v>2057.41</v>
      </c>
    </row>
    <row>
      <c>
        <is>
          <t>1584260</t>
        </is>
      </c>
      <c>
        <v>1</v>
      </c>
      <c>
        <is>
          <t>İZMİR</t>
        </is>
      </c>
      <c>
        <v>DİKİLİ</v>
      </c>
      <c>
        <is>
          <t>ÇANDARLI DM-TR-20 35-30-M00020_ŞEHİR-1 M014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21.11.2020 10:01:17</t>
        </is>
      </c>
      <c>
        <is>
          <t>21.11.2020 14:31:15</t>
        </is>
      </c>
      <c>
        <v>4.499444444</v>
      </c>
      <c>
        <v>21</v>
      </c>
      <c>
        <v>5501</v>
      </c>
      <c>
        <v>0</v>
      </c>
      <c>
        <v>0</v>
      </c>
      <c>
        <v>94.488333</v>
      </c>
      <c>
        <v>24751.443886</v>
      </c>
      <c>
        <v>0</v>
      </c>
      <c>
        <v>0</v>
      </c>
    </row>
    <row>
      <c>
        <is>
          <t>1598534</t>
        </is>
      </c>
      <c>
        <v>1</v>
      </c>
      <c>
        <is>
          <t>İZMİR</t>
        </is>
      </c>
      <c>
        <v>DİKİLİ</v>
      </c>
      <c>
        <is>
          <t>EYKO TR-1 35-30-M00027_TR-2 M02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30.11.2020 10:44:12</t>
        </is>
      </c>
      <c>
        <is>
          <t>30.11.2020 14:46:56</t>
        </is>
      </c>
      <c>
        <v>4.045555555</v>
      </c>
      <c>
        <v>10</v>
      </c>
      <c>
        <v>621</v>
      </c>
      <c>
        <v>0</v>
      </c>
      <c>
        <v>0</v>
      </c>
      <c>
        <v>40.455556</v>
      </c>
      <c>
        <v>2512.29</v>
      </c>
      <c>
        <v>0</v>
      </c>
      <c>
        <v>0</v>
      </c>
    </row>
    <row>
      <c>
        <is>
          <t>1595163</t>
        </is>
      </c>
      <c>
        <v>1</v>
      </c>
      <c>
        <is>
          <t>MANİSA</t>
        </is>
      </c>
      <c>
        <v>SELENDİ</v>
      </c>
      <c>
        <is>
          <t>ÇANŞA TR-1 45-81-M00195_45-81-M00195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23.11.2020 11:37:46</t>
        </is>
      </c>
      <c>
        <is>
          <t>23.11.2020 12:03:09</t>
        </is>
      </c>
      <c>
        <v>0.423055555</v>
      </c>
      <c>
        <v>0</v>
      </c>
      <c>
        <v>0</v>
      </c>
      <c>
        <v>1</v>
      </c>
      <c>
        <v>145</v>
      </c>
      <c>
        <v>0</v>
      </c>
      <c>
        <v>0</v>
      </c>
      <c>
        <v>0.423056</v>
      </c>
      <c>
        <v>61.343055</v>
      </c>
    </row>
    <row>
      <c>
        <is>
          <t>1595187</t>
        </is>
      </c>
      <c>
        <v>1</v>
      </c>
      <c>
        <is>
          <t>MANİSA</t>
        </is>
      </c>
      <c>
        <v>SELENDİ</v>
      </c>
      <c>
        <is>
          <t>ÇANŞA TR-2 45-81-M00194_45-81-M00194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23.11.2020 12:13:10</t>
        </is>
      </c>
      <c>
        <is>
          <t>23.11.2020 13:43:35</t>
        </is>
      </c>
      <c>
        <v>1.506944444</v>
      </c>
      <c>
        <v>0</v>
      </c>
      <c>
        <v>0</v>
      </c>
      <c>
        <v>1</v>
      </c>
      <c>
        <v>53</v>
      </c>
      <c>
        <v>0</v>
      </c>
      <c>
        <v>0</v>
      </c>
      <c>
        <v>1.506944</v>
      </c>
      <c>
        <v>79.868056</v>
      </c>
    </row>
    <row>
      <c>
        <is>
          <t>1595056</t>
        </is>
      </c>
      <c>
        <v>1</v>
      </c>
      <c>
        <is>
          <t>MANİSA</t>
        </is>
      </c>
      <c>
        <v>KULA</v>
      </c>
      <c>
        <is>
          <t>ÇARIKBALLI PAMUCAK TR-1 45-77-L00183_45-77-L00183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23.11.2020 09:37:38</t>
        </is>
      </c>
      <c>
        <is>
          <t>23.11.2020 17:58:07</t>
        </is>
      </c>
      <c>
        <v>8.341388888</v>
      </c>
      <c>
        <v>0</v>
      </c>
      <c>
        <v>0</v>
      </c>
      <c>
        <v>1</v>
      </c>
      <c>
        <v>53</v>
      </c>
      <c>
        <v>0</v>
      </c>
      <c>
        <v>0</v>
      </c>
      <c>
        <v>8.341389</v>
      </c>
      <c>
        <v>442.093611</v>
      </c>
    </row>
    <row>
      <c>
        <is>
          <t>1582912</t>
        </is>
      </c>
      <c>
        <v>1</v>
      </c>
      <c>
        <is>
          <t>MANİSA</t>
        </is>
      </c>
      <c>
        <v>KULA</v>
      </c>
      <c>
        <is>
          <t>MASKİ ÇARIKBALLI ÖZEL TR 45-77-L00182Ö_Ayırıcı H01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19.11.2020 09:29:58</t>
        </is>
      </c>
      <c>
        <is>
          <t>19.11.2020 09:46:40</t>
        </is>
      </c>
      <c>
        <v>0.278177777</v>
      </c>
      <c>
        <v>0</v>
      </c>
      <c>
        <v>0</v>
      </c>
      <c>
        <v>6</v>
      </c>
      <c>
        <v>1</v>
      </c>
      <c>
        <v>0</v>
      </c>
      <c>
        <v>0</v>
      </c>
      <c>
        <v>1.669067</v>
      </c>
      <c>
        <v>0.278178</v>
      </c>
    </row>
    <row>
      <c>
        <is>
          <t>1597090</t>
        </is>
      </c>
      <c>
        <v>1</v>
      </c>
      <c>
        <is>
          <t>MANİSA</t>
        </is>
      </c>
      <c>
        <v>KULA</v>
      </c>
      <c>
        <is>
          <t>ÇARIKBALLI PAMUCAK TR-1 45-77-L00183_45-77-L00183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27.11.2020 08:54:36</t>
        </is>
      </c>
      <c>
        <is>
          <t>27.11.2020 17:23:31</t>
        </is>
      </c>
      <c>
        <v>8.481772222</v>
      </c>
      <c>
        <v>0</v>
      </c>
      <c>
        <v>0</v>
      </c>
      <c>
        <v>1</v>
      </c>
      <c>
        <v>53</v>
      </c>
      <c>
        <v>0</v>
      </c>
      <c>
        <v>0</v>
      </c>
      <c>
        <v>8.481772</v>
      </c>
      <c>
        <v>449.533928</v>
      </c>
    </row>
    <row>
      <c>
        <is>
          <t>1574006</t>
        </is>
      </c>
      <c>
        <v>1</v>
      </c>
      <c>
        <is>
          <t>MANİSA</t>
        </is>
      </c>
      <c>
        <v>ALAŞEHİR</v>
      </c>
      <c>
        <is>
          <t>ÇARIKKARALAR TR-1 45-73-M01075_45-73-M01075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02.11.2020 10:04:50</t>
        </is>
      </c>
      <c>
        <is>
          <t>02.11.2020 14:27:44</t>
        </is>
      </c>
      <c>
        <v>4.381490555</v>
      </c>
      <c>
        <v>0</v>
      </c>
      <c>
        <v>0</v>
      </c>
      <c>
        <v>1</v>
      </c>
      <c>
        <v>78</v>
      </c>
      <c>
        <v>0</v>
      </c>
      <c>
        <v>0</v>
      </c>
      <c>
        <v>4.381491</v>
      </c>
      <c>
        <v>341.756263</v>
      </c>
    </row>
    <row>
      <c>
        <is>
          <t>1598436</t>
        </is>
      </c>
      <c>
        <v>1</v>
      </c>
      <c>
        <is>
          <t>İZMİR</t>
        </is>
      </c>
      <c>
        <v>NARLIDERE</v>
      </c>
      <c>
        <is>
          <t>K-3157 35-07-K03157_35-07-K03157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30.11.2020 09:08:45</t>
        </is>
      </c>
      <c>
        <is>
          <t>30.11.2020 13:41:37</t>
        </is>
      </c>
      <c>
        <v>4.5477</v>
      </c>
      <c>
        <v>1</v>
      </c>
      <c>
        <v>295</v>
      </c>
      <c>
        <v>0</v>
      </c>
      <c>
        <v>2</v>
      </c>
      <c>
        <v>4.5477</v>
      </c>
      <c>
        <v>1341.5715</v>
      </c>
      <c>
        <v>0</v>
      </c>
      <c>
        <v>9.0954</v>
      </c>
    </row>
    <row>
      <c>
        <is>
          <t>1596594</t>
        </is>
      </c>
      <c>
        <v>1</v>
      </c>
      <c>
        <is>
          <t>MANİSA</t>
        </is>
      </c>
      <c>
        <v>DEMİRCİ</v>
      </c>
      <c>
        <is>
          <t>ÇATALOLUK DM 45-74-M00227_GÜVELİ M05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26.11.2020 09:00:09</t>
        </is>
      </c>
      <c>
        <is>
          <t>26.11.2020 17:23:20</t>
        </is>
      </c>
      <c>
        <v>8.386388888</v>
      </c>
      <c>
        <v>5</v>
      </c>
      <c>
        <v>519</v>
      </c>
      <c>
        <v>45</v>
      </c>
      <c>
        <v>1498</v>
      </c>
      <c>
        <v>41.931944</v>
      </c>
      <c>
        <v>4352.535833</v>
      </c>
      <c>
        <v>377.3875</v>
      </c>
      <c>
        <v>12562.810554</v>
      </c>
    </row>
    <row>
      <c>
        <is>
          <t>1597419</t>
        </is>
      </c>
      <c>
        <v>1</v>
      </c>
      <c>
        <is>
          <t>MANİSA</t>
        </is>
      </c>
      <c>
        <v>DEMİRCİ</v>
      </c>
      <c>
        <is>
          <t>ÇATALOLUK DM 45-74-M00227_GÜVELİ-M05 M05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27.11.2020 16:33:01</t>
        </is>
      </c>
      <c>
        <is>
          <t>27.11.2020 17:24:50</t>
        </is>
      </c>
      <c>
        <v>0.863611111</v>
      </c>
      <c>
        <v>5</v>
      </c>
      <c>
        <v>519</v>
      </c>
      <c>
        <v>45</v>
      </c>
      <c>
        <v>1498</v>
      </c>
      <c>
        <v>4.318056</v>
      </c>
      <c>
        <v>448.214167</v>
      </c>
      <c>
        <v>38.8625</v>
      </c>
      <c>
        <v>1293.689444</v>
      </c>
    </row>
    <row>
      <c>
        <is>
          <t>1597624</t>
        </is>
      </c>
      <c>
        <v>1</v>
      </c>
      <c>
        <is>
          <t>MANİSA</t>
        </is>
      </c>
      <c>
        <v>DEMİRCİ</v>
      </c>
      <c>
        <is>
          <t>ÇATALOLUK DM 45-74-M00227_HatBaşıAyırıcı_53134507 M05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28.11.2020 09:08:02</t>
        </is>
      </c>
      <c>
        <is>
          <t>28.11.2020 17:37:40</t>
        </is>
      </c>
      <c>
        <v>8.493888888</v>
      </c>
      <c>
        <v>0</v>
      </c>
      <c>
        <v>0</v>
      </c>
      <c>
        <v>9</v>
      </c>
      <c>
        <v>209</v>
      </c>
      <c>
        <v>0</v>
      </c>
      <c>
        <v>0</v>
      </c>
      <c>
        <v>76.445</v>
      </c>
      <c>
        <v>1775.222778</v>
      </c>
    </row>
    <row>
      <c>
        <is>
          <t>1598060</t>
        </is>
      </c>
      <c>
        <v>1</v>
      </c>
      <c>
        <is>
          <t>MANİSA</t>
        </is>
      </c>
      <c>
        <v>DEMİRCİ</v>
      </c>
      <c>
        <is>
          <t>ÇATALOLUK DM 45-74-M00227_HatBaşıAyırıcı_53134507 M05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29.11.2020 09:01:53</t>
        </is>
      </c>
      <c>
        <is>
          <t>29.11.2020 16:35:48</t>
        </is>
      </c>
      <c>
        <v>7.565277777</v>
      </c>
      <c>
        <v>0</v>
      </c>
      <c>
        <v>0</v>
      </c>
      <c>
        <v>9</v>
      </c>
      <c>
        <v>209</v>
      </c>
      <c>
        <v>0</v>
      </c>
      <c>
        <v>0</v>
      </c>
      <c>
        <v>68.0875</v>
      </c>
      <c>
        <v>1581.143055</v>
      </c>
    </row>
    <row>
      <c>
        <is>
          <t>1584166</t>
        </is>
      </c>
      <c>
        <v>1</v>
      </c>
      <c>
        <is>
          <t>MANİSA</t>
        </is>
      </c>
      <c>
        <v>DEMİRCİ</v>
      </c>
      <c>
        <is>
          <t>ÇATALOLUK DM 45-74-M00227_DEMİRCİ-M10 M10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21.11.2020 08:16:43</t>
        </is>
      </c>
      <c>
        <is>
          <t>21.11.2020 08:16:57</t>
        </is>
      </c>
      <c>
        <v>0.003888888</v>
      </c>
      <c>
        <v>62</v>
      </c>
      <c>
        <v>5218</v>
      </c>
      <c>
        <v>302</v>
      </c>
      <c>
        <v>5131</v>
      </c>
      <c>
        <v>0.241111</v>
      </c>
      <c>
        <v>20.292218</v>
      </c>
      <c>
        <v>1.174444</v>
      </c>
      <c>
        <v>19.953884</v>
      </c>
    </row>
    <row>
      <c>
        <is>
          <t>1583623</t>
        </is>
      </c>
      <c>
        <v>1</v>
      </c>
      <c>
        <is>
          <t>MANİSA</t>
        </is>
      </c>
      <c>
        <v>DEMİRCİ</v>
      </c>
      <c>
        <is>
          <t>ÇATALOLUK DM 45-74-M00227_HatBaşıAyırıcı_53134400 M10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20.11.2020 09:02:33</t>
        </is>
      </c>
      <c>
        <is>
          <t>20.11.2020 19:17:18</t>
        </is>
      </c>
      <c>
        <v>10.245698055</v>
      </c>
      <c>
        <v>0</v>
      </c>
      <c>
        <v>0</v>
      </c>
      <c>
        <v>8</v>
      </c>
      <c>
        <v>81</v>
      </c>
      <c>
        <v>0</v>
      </c>
      <c>
        <v>0</v>
      </c>
      <c>
        <v>81.965584</v>
      </c>
      <c>
        <v>829.901542</v>
      </c>
    </row>
    <row>
      <c>
        <is>
          <t>1581804</t>
        </is>
      </c>
      <c>
        <v>1</v>
      </c>
      <c>
        <is>
          <t>MANİSA</t>
        </is>
      </c>
      <c>
        <v>DEMİRCİ</v>
      </c>
      <c>
        <is>
          <t>ÇATALOLUK DM 45-74-M00227_AYVAALAN M03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17.11.2020 09:22:02</t>
        </is>
      </c>
      <c>
        <is>
          <t>17.11.2020 13:23:48</t>
        </is>
      </c>
      <c>
        <v>4.029444444</v>
      </c>
      <c>
        <v>4</v>
      </c>
      <c>
        <v>262</v>
      </c>
      <c>
        <v>31</v>
      </c>
      <c>
        <v>610</v>
      </c>
      <c>
        <v>16.117778</v>
      </c>
      <c>
        <v>1055.714444</v>
      </c>
      <c>
        <v>124.912778</v>
      </c>
      <c>
        <v>2457.961111</v>
      </c>
    </row>
    <row>
      <c>
        <is>
          <t>1580145</t>
        </is>
      </c>
      <c>
        <v>1</v>
      </c>
      <c>
        <is>
          <t>İZMİR</t>
        </is>
      </c>
      <c>
        <v>KİRAZ</v>
      </c>
      <c>
        <is>
          <t>ÇAYAĞZI KÖK 35-31-L00259_ÇAYAGZI-L05 L05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13.11.2020 12:31:04</t>
        </is>
      </c>
      <c>
        <is>
          <t>13.11.2020 12:31:34</t>
        </is>
      </c>
      <c>
        <v>0.008333333</v>
      </c>
      <c>
        <v>0</v>
      </c>
      <c>
        <v>0</v>
      </c>
      <c>
        <v>31</v>
      </c>
      <c>
        <v>701</v>
      </c>
      <c>
        <v>0</v>
      </c>
      <c>
        <v>0</v>
      </c>
      <c>
        <v>0.258333</v>
      </c>
      <c>
        <v>5.841666</v>
      </c>
    </row>
    <row>
      <c>
        <is>
          <t>1580152</t>
        </is>
      </c>
      <c>
        <v>1</v>
      </c>
      <c>
        <is>
          <t>İZMİR</t>
        </is>
      </c>
      <c>
        <v>KİRAZ</v>
      </c>
      <c>
        <is>
          <t>ÇAYAĞZI KÖK 35-31-L00259_ÇAYAGZI-L05 L05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13.11.2020 12:42:24</t>
        </is>
      </c>
      <c>
        <is>
          <t>13.11.2020 12:50:04</t>
        </is>
      </c>
      <c>
        <v>0.127777777</v>
      </c>
      <c>
        <v>0</v>
      </c>
      <c>
        <v>0</v>
      </c>
      <c>
        <v>31</v>
      </c>
      <c>
        <v>701</v>
      </c>
      <c>
        <v>0</v>
      </c>
      <c>
        <v>0</v>
      </c>
      <c>
        <v>3.961111</v>
      </c>
      <c>
        <v>89.572222</v>
      </c>
    </row>
    <row>
      <c>
        <is>
          <t>1594702</t>
        </is>
      </c>
      <c>
        <v>1</v>
      </c>
      <c>
        <is>
          <t>İZMİR</t>
        </is>
      </c>
      <c>
        <v>ÖDEMİŞ</v>
      </c>
      <c>
        <is>
          <t>ÇAYLI KARŞIYAKA TR-14 35-32-L00041_35-32-L00041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22.11.2020 10:03:22</t>
        </is>
      </c>
      <c>
        <is>
          <t>22.11.2020 13:06:56</t>
        </is>
      </c>
      <c>
        <v>3.059257222</v>
      </c>
      <c>
        <v>0</v>
      </c>
      <c>
        <v>0</v>
      </c>
      <c>
        <v>1</v>
      </c>
      <c>
        <v>10</v>
      </c>
      <c>
        <v>0</v>
      </c>
      <c>
        <v>0</v>
      </c>
      <c>
        <v>3.059257</v>
      </c>
      <c>
        <v>30.592572</v>
      </c>
    </row>
    <row>
      <c>
        <is>
          <t>1596184</t>
        </is>
      </c>
      <c>
        <v>1</v>
      </c>
      <c>
        <is>
          <t>İZMİR</t>
        </is>
      </c>
      <c>
        <v>KEMALPAŞA</v>
      </c>
      <c>
        <is>
          <t>TR-38 35-27-M00038_35-27-M00038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25.11.2020 10:57:45</t>
        </is>
      </c>
      <c>
        <is>
          <t>25.11.2020 14:21:36</t>
        </is>
      </c>
      <c>
        <v>3.397243333</v>
      </c>
      <c>
        <v>0</v>
      </c>
      <c>
        <v>0</v>
      </c>
      <c>
        <v>1</v>
      </c>
      <c>
        <v>10</v>
      </c>
      <c>
        <v>0</v>
      </c>
      <c>
        <v>0</v>
      </c>
      <c>
        <v>3.397243</v>
      </c>
      <c>
        <v>33.972433</v>
      </c>
    </row>
    <row>
      <c>
        <is>
          <t>1580993</t>
        </is>
      </c>
      <c>
        <v>1</v>
      </c>
      <c>
        <is>
          <t>İZMİR</t>
        </is>
      </c>
      <c>
        <v>KEMALPAŞA</v>
      </c>
      <c>
        <is>
          <t>TR-40 35-27-M00040_35-27-M00040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15.11.2020 09:35:20</t>
        </is>
      </c>
      <c>
        <is>
          <t>15.11.2020 12:39:00</t>
        </is>
      </c>
      <c>
        <v>3.061111111</v>
      </c>
      <c>
        <v>0</v>
      </c>
      <c>
        <v>0</v>
      </c>
      <c>
        <v>1</v>
      </c>
      <c>
        <v>27</v>
      </c>
      <c>
        <v>0</v>
      </c>
      <c>
        <v>0</v>
      </c>
      <c>
        <v>3.061111</v>
      </c>
      <c>
        <v>82.65</v>
      </c>
    </row>
    <row>
      <c>
        <is>
          <t>1579471</t>
        </is>
      </c>
      <c>
        <v>1</v>
      </c>
      <c>
        <is>
          <t>İZMİR</t>
        </is>
      </c>
      <c>
        <v>KEMALPAŞA</v>
      </c>
      <c>
        <is>
          <t>TR-37 35-27-M00037_35-27-M00037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12.11.2020 09:24:33</t>
        </is>
      </c>
      <c>
        <is>
          <t>12.11.2020 11:17:40</t>
        </is>
      </c>
      <c>
        <v>1.885277777</v>
      </c>
      <c>
        <v>0</v>
      </c>
      <c>
        <v>0</v>
      </c>
      <c>
        <v>1</v>
      </c>
      <c>
        <v>12</v>
      </c>
      <c>
        <v>0</v>
      </c>
      <c>
        <v>0</v>
      </c>
      <c>
        <v>1.885278</v>
      </c>
      <c>
        <v>22.623333</v>
      </c>
    </row>
    <row>
      <c>
        <is>
          <t>1576293</t>
        </is>
      </c>
      <c>
        <v>1</v>
      </c>
      <c>
        <is>
          <t>MANİSA</t>
        </is>
      </c>
      <c>
        <v>ŞEHZADELER</v>
      </c>
      <c>
        <is>
          <t>ÇINARLIKUYU KÖK 45-71-M00188_ÇINARLIKUYU TR-1-M02 M02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06.11.2020 10:38:23</t>
        </is>
      </c>
      <c>
        <is>
          <t>06.11.2020 10:39:23</t>
        </is>
      </c>
      <c>
        <v>0.016666666</v>
      </c>
      <c>
        <v>0</v>
      </c>
      <c>
        <v>0</v>
      </c>
      <c>
        <v>76</v>
      </c>
      <c>
        <v>1566</v>
      </c>
      <c>
        <v>0</v>
      </c>
      <c>
        <v>0</v>
      </c>
      <c>
        <v>1.266667</v>
      </c>
      <c>
        <v>26.099999</v>
      </c>
    </row>
    <row>
      <c>
        <is>
          <t>1594676</t>
        </is>
      </c>
      <c>
        <v>1</v>
      </c>
      <c>
        <is>
          <t>MANİSA</t>
        </is>
      </c>
      <c>
        <v>ŞEHZADELER</v>
      </c>
      <c>
        <is>
          <t>ÇINARLIKUYU KÖK 45-71-M00188_ÇINARLIKUYU TR-1-M02 M02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22.11.2020 09:20:15</t>
        </is>
      </c>
      <c>
        <is>
          <t>22.11.2020 09:21:05</t>
        </is>
      </c>
      <c>
        <v>0.013888888</v>
      </c>
      <c>
        <v>0</v>
      </c>
      <c>
        <v>0</v>
      </c>
      <c>
        <v>76</v>
      </c>
      <c>
        <v>1566</v>
      </c>
      <c>
        <v>0</v>
      </c>
      <c>
        <v>0</v>
      </c>
      <c>
        <v>1.055555</v>
      </c>
      <c>
        <v>21.749999</v>
      </c>
    </row>
    <row>
      <c>
        <is>
          <t>1594786</t>
        </is>
      </c>
      <c>
        <v>1</v>
      </c>
      <c>
        <is>
          <t>İZMİR</t>
        </is>
      </c>
      <c>
        <v>BAYINDIR</v>
      </c>
      <c>
        <is>
          <t>ÇIRPI İM 35-20-A00002_ÇIRPI SULAMA-M09 M09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22.11.2020 12:55:26</t>
        </is>
      </c>
      <c>
        <is>
          <t>22.11.2020 13:04:18</t>
        </is>
      </c>
      <c>
        <v>0.147777777</v>
      </c>
      <c>
        <v>0</v>
      </c>
      <c>
        <v>79</v>
      </c>
      <c>
        <v>14</v>
      </c>
      <c>
        <v>32</v>
      </c>
      <c>
        <v>0</v>
      </c>
      <c>
        <v>11.674444</v>
      </c>
      <c>
        <v>2.068889</v>
      </c>
      <c>
        <v>4.728889</v>
      </c>
    </row>
    <row>
      <c>
        <is>
          <t>1597157</t>
        </is>
      </c>
      <c>
        <v>1</v>
      </c>
      <c>
        <is>
          <t>İZMİR</t>
        </is>
      </c>
      <c>
        <v>BAYINDIR</v>
      </c>
      <c>
        <is>
          <t>ÇIRPI TR-1/1 35-20-M00001_DAĞITIM TRAFO ÇIRPI TR-1/1-M02 M02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27.11.2020 09:45:20</t>
        </is>
      </c>
      <c>
        <is>
          <t>27.11.2020 15:19:24</t>
        </is>
      </c>
      <c>
        <v>5.567777777</v>
      </c>
      <c>
        <v>2</v>
      </c>
      <c>
        <v>180</v>
      </c>
      <c>
        <v>0</v>
      </c>
      <c>
        <v>0</v>
      </c>
      <c>
        <v>11.135556</v>
      </c>
      <c>
        <v>1002.2</v>
      </c>
      <c>
        <v>0</v>
      </c>
      <c>
        <v>0</v>
      </c>
    </row>
    <row>
      <c>
        <is>
          <t>1580160</t>
        </is>
      </c>
      <c>
        <v>1</v>
      </c>
      <c>
        <is>
          <t>İZMİR</t>
        </is>
      </c>
      <c>
        <v>BAYINDIR</v>
      </c>
      <c>
        <is>
          <t>ÇIRPI İM 35-20-A00002_Ayırıcı L03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13.11.2020 13:04:02</t>
        </is>
      </c>
      <c>
        <is>
          <t>13.11.2020 13:04:10</t>
        </is>
      </c>
      <c>
        <v>0.002222222</v>
      </c>
      <c>
        <v>0</v>
      </c>
      <c>
        <v>168</v>
      </c>
      <c>
        <v>54</v>
      </c>
      <c>
        <v>281</v>
      </c>
      <c>
        <v>0</v>
      </c>
      <c>
        <v>0.373333</v>
      </c>
      <c>
        <v>0.12</v>
      </c>
      <c>
        <v>0.624444</v>
      </c>
    </row>
    <row>
      <c>
        <is>
          <t>1578359</t>
        </is>
      </c>
      <c>
        <v>1</v>
      </c>
      <c>
        <is>
          <t>MANİSA</t>
        </is>
      </c>
      <c>
        <v>AKHİSAR</v>
      </c>
      <c>
        <is>
          <t>ÇANAKÇI TR-1 45-72-L00165_45-72-L00165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10.11.2020 09:24:01</t>
        </is>
      </c>
      <c>
        <is>
          <t>10.11.2020 10:28:05</t>
        </is>
      </c>
      <c>
        <v>1.067615555</v>
      </c>
      <c>
        <v>0</v>
      </c>
      <c>
        <v>0</v>
      </c>
      <c>
        <v>1</v>
      </c>
      <c>
        <v>163</v>
      </c>
      <c>
        <v>0</v>
      </c>
      <c>
        <v>0</v>
      </c>
      <c>
        <v>1.067616</v>
      </c>
      <c>
        <v>174.021335</v>
      </c>
    </row>
    <row>
      <c>
        <is>
          <t>1597650</t>
        </is>
      </c>
      <c>
        <v>1</v>
      </c>
      <c>
        <is>
          <t>İZMİR</t>
        </is>
      </c>
      <c>
        <v>BAYINDIR</v>
      </c>
      <c>
        <is>
          <t>ÇİFTÇİGEDİĞİ TR-3 35-20-L00429_Ayırıcı H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28.11.2020 09:42:58</t>
        </is>
      </c>
      <c>
        <is>
          <t>28.11.2020 16:27:07</t>
        </is>
      </c>
      <c>
        <v>6.735789722</v>
      </c>
      <c>
        <v>0</v>
      </c>
      <c>
        <v>13</v>
      </c>
      <c>
        <v>0</v>
      </c>
      <c>
        <v>18</v>
      </c>
      <c>
        <v>0</v>
      </c>
      <c>
        <v>87.565266</v>
      </c>
      <c>
        <v>0</v>
      </c>
      <c>
        <v>121.244215</v>
      </c>
    </row>
    <row>
      <c>
        <is>
          <t>1597704</t>
        </is>
      </c>
      <c>
        <v>1</v>
      </c>
      <c>
        <is>
          <t>İZMİR</t>
        </is>
      </c>
      <c>
        <v>BAYINDIR</v>
      </c>
      <c>
        <is>
          <t>ÇİFTÇİGEDİĞİ TR-1 35-20-L00169_Ayırıcı H01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28.11.2020 10:48:55</t>
        </is>
      </c>
      <c>
        <is>
          <t>28.11.2020 12:10:57</t>
        </is>
      </c>
      <c>
        <v>1.367222222</v>
      </c>
      <c>
        <v>0</v>
      </c>
      <c>
        <v>30</v>
      </c>
      <c>
        <v>1</v>
      </c>
      <c>
        <v>1</v>
      </c>
      <c>
        <v>0</v>
      </c>
      <c>
        <v>41.016667</v>
      </c>
      <c>
        <v>1.367222</v>
      </c>
      <c>
        <v>1.367222</v>
      </c>
    </row>
    <row>
      <c>
        <is>
          <t>1597718</t>
        </is>
      </c>
      <c>
        <v>1</v>
      </c>
      <c>
        <is>
          <t>İZMİR</t>
        </is>
      </c>
      <c>
        <v>BAYINDIR</v>
      </c>
      <c>
        <is>
          <t>ÇİFTÇİGEDİĞİ TR-2 35-20-L00170_Ayırıcı H01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28.11.2020 11:09:35</t>
        </is>
      </c>
      <c>
        <is>
          <t>28.11.2020 12:57:26</t>
        </is>
      </c>
      <c>
        <v>1.7975</v>
      </c>
      <c>
        <v>0</v>
      </c>
      <c>
        <v>78</v>
      </c>
      <c>
        <v>1</v>
      </c>
      <c>
        <v>4</v>
      </c>
      <c>
        <v>0</v>
      </c>
      <c>
        <v>140.205</v>
      </c>
      <c>
        <v>1.7975</v>
      </c>
      <c>
        <v>7.19</v>
      </c>
    </row>
    <row>
      <c>
        <is>
          <t>1596073</t>
        </is>
      </c>
      <c>
        <v>1</v>
      </c>
      <c>
        <is>
          <t>İZMİR</t>
        </is>
      </c>
      <c>
        <v>MENDERES</v>
      </c>
      <c>
        <is>
          <t>ÇİLE DM 35-22-M00086_GÖLOVA M07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25.11.2020 09:07:22</t>
        </is>
      </c>
      <c>
        <is>
          <t>25.11.2020 15:07:52</t>
        </is>
      </c>
      <c>
        <v>6.008333333</v>
      </c>
      <c>
        <v>0</v>
      </c>
      <c>
        <v>138</v>
      </c>
      <c>
        <v>6</v>
      </c>
      <c>
        <v>36</v>
      </c>
      <c>
        <v>0</v>
      </c>
      <c>
        <v>829.15</v>
      </c>
      <c>
        <v>36.05</v>
      </c>
      <c>
        <v>216.3</v>
      </c>
    </row>
    <row>
      <c>
        <is>
          <t>1582918</t>
        </is>
      </c>
      <c>
        <v>1</v>
      </c>
      <c>
        <is>
          <t>İZMİR</t>
        </is>
      </c>
      <c>
        <v>MENDERES</v>
      </c>
      <c>
        <is>
          <t>ÇİLE TR-1 35-22-M00237_Ayırıcı H01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19.11.2020 09:35:30</t>
        </is>
      </c>
      <c>
        <is>
          <t>19.11.2020 14:29:54</t>
        </is>
      </c>
      <c>
        <v>4.906541666</v>
      </c>
      <c>
        <v>0</v>
      </c>
      <c>
        <v>64</v>
      </c>
      <c>
        <v>3</v>
      </c>
      <c>
        <v>15</v>
      </c>
      <c>
        <v>0</v>
      </c>
      <c>
        <v>314.018667</v>
      </c>
      <c>
        <v>14.719625</v>
      </c>
      <c>
        <v>73.598125</v>
      </c>
    </row>
    <row>
      <c>
        <is>
          <t>1598450</t>
        </is>
      </c>
      <c>
        <v>1</v>
      </c>
      <c>
        <is>
          <t>MANİSA</t>
        </is>
      </c>
      <c>
        <v>SARIGÖL</v>
      </c>
      <c>
        <is>
          <t>KAHRAMANLAR TR-2 45-79-M00214_45-79-M00214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30.11.2020 09:25:44</t>
        </is>
      </c>
      <c>
        <is>
          <t>30.11.2020 12:17:36</t>
        </is>
      </c>
      <c>
        <v>2.864357222</v>
      </c>
      <c>
        <v>0</v>
      </c>
      <c>
        <v>0</v>
      </c>
      <c>
        <v>1</v>
      </c>
      <c>
        <v>15</v>
      </c>
      <c>
        <v>0</v>
      </c>
      <c>
        <v>0</v>
      </c>
      <c>
        <v>2.864357</v>
      </c>
      <c>
        <v>42.965358</v>
      </c>
    </row>
    <row>
      <c>
        <is>
          <t>1598131</t>
        </is>
      </c>
      <c>
        <v>1</v>
      </c>
      <c>
        <is>
          <t>İZMİR</t>
        </is>
      </c>
      <c>
        <v>BERGAMA</v>
      </c>
      <c>
        <is>
          <t>AHMETBEYLER DM 35-16-M00154_YUKARIKIRIKLAR M05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29.11.2020 12:02:57</t>
        </is>
      </c>
      <c>
        <is>
          <t>29.11.2020 13:09:02</t>
        </is>
      </c>
      <c>
        <v>1.101388888</v>
      </c>
      <c>
        <v>0</v>
      </c>
      <c>
        <v>0</v>
      </c>
      <c>
        <v>34</v>
      </c>
      <c>
        <v>429</v>
      </c>
      <c>
        <v>0</v>
      </c>
      <c>
        <v>0</v>
      </c>
      <c>
        <v>37.447222</v>
      </c>
      <c>
        <v>472.495833</v>
      </c>
    </row>
    <row>
      <c>
        <is>
          <t>1581872</t>
        </is>
      </c>
      <c>
        <v>1</v>
      </c>
      <c>
        <is>
          <t>İZMİR</t>
        </is>
      </c>
      <c>
        <v>BERGAMA</v>
      </c>
      <c>
        <is>
          <t>AHMETBEYLER DM 35-16-M00154_HatBaşıAyırıcı_53139015 M05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17.11.2020 10:28:52</t>
        </is>
      </c>
      <c>
        <is>
          <t>17.11.2020 15:01:55</t>
        </is>
      </c>
      <c>
        <v>4.550833333</v>
      </c>
      <c>
        <v>0</v>
      </c>
      <c>
        <v>0</v>
      </c>
      <c>
        <v>23</v>
      </c>
      <c>
        <v>350</v>
      </c>
      <c>
        <v>0</v>
      </c>
      <c>
        <v>0</v>
      </c>
      <c>
        <v>104.669167</v>
      </c>
      <c>
        <v>1592.791667</v>
      </c>
    </row>
    <row>
      <c>
        <is>
          <t>1581868</t>
        </is>
      </c>
      <c>
        <v>1</v>
      </c>
      <c>
        <is>
          <t>İZMİR</t>
        </is>
      </c>
      <c>
        <v>ALİAĞA</v>
      </c>
      <c>
        <is>
          <t>ALOSBİ TM 35-17-A00006_ALİAĞA RES M06</t>
        </is>
      </c>
      <c>
        <v>TEİAŞ Hat Bakım Çalışması</v>
      </c>
      <c>
        <is>
          <t>İletim</t>
        </is>
      </c>
      <c>
        <v>Uzun</v>
      </c>
      <c>
        <v>Şebeke işletmecisi</v>
      </c>
      <c>
        <v>Bildirimli</v>
      </c>
      <c>
        <is>
          <t>17.11.2020 10:18:49</t>
        </is>
      </c>
      <c>
        <is>
          <t>17.11.2020 13:25:02</t>
        </is>
      </c>
      <c>
        <v>3.103611111</v>
      </c>
      <c>
        <v>0</v>
      </c>
      <c>
        <v>0</v>
      </c>
      <c>
        <v>23</v>
      </c>
      <c>
        <v>799</v>
      </c>
      <c>
        <v>0</v>
      </c>
      <c>
        <v>0</v>
      </c>
      <c>
        <v>71.383056</v>
      </c>
      <c>
        <v>2479.785278</v>
      </c>
    </row>
    <row>
      <c>
        <is>
          <t>1584316</t>
        </is>
      </c>
      <c>
        <v>1</v>
      </c>
      <c>
        <is>
          <t>İZMİR</t>
        </is>
      </c>
      <c>
        <v>KARŞIYAKA</v>
      </c>
      <c>
        <is>
          <t>K-4665 35-04-K04665_35-04-K04665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21.11.2020 11:29:25</t>
        </is>
      </c>
      <c>
        <is>
          <t>21.11.2020 11:58:55</t>
        </is>
      </c>
      <c>
        <v>0.491403611</v>
      </c>
      <c>
        <v>0</v>
      </c>
      <c>
        <v>307</v>
      </c>
      <c>
        <v>0</v>
      </c>
      <c>
        <v>0</v>
      </c>
      <c>
        <v>0</v>
      </c>
      <c>
        <v>150.860909</v>
      </c>
      <c>
        <v>0</v>
      </c>
      <c>
        <v>0</v>
      </c>
    </row>
    <row>
      <c>
        <is>
          <t>1581879</t>
        </is>
      </c>
      <c>
        <v>1</v>
      </c>
      <c>
        <is>
          <t>İZMİR</t>
        </is>
      </c>
      <c>
        <v>KINIK</v>
      </c>
      <c>
        <is>
          <t>DEĞİRMENCİELİ TR-2 35-24-M00262_35-24-M00262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17.11.2020 10:37:36</t>
        </is>
      </c>
      <c>
        <is>
          <t>17.11.2020 13:39:53</t>
        </is>
      </c>
      <c>
        <v>3.037861111</v>
      </c>
      <c>
        <v>0</v>
      </c>
      <c>
        <v>0</v>
      </c>
      <c>
        <v>2</v>
      </c>
      <c>
        <v>13</v>
      </c>
      <c>
        <v>0</v>
      </c>
      <c>
        <v>0</v>
      </c>
      <c>
        <v>6.075722</v>
      </c>
      <c>
        <v>39.492194</v>
      </c>
    </row>
    <row>
      <c>
        <is>
          <t>1580066</t>
        </is>
      </c>
      <c>
        <v>1</v>
      </c>
      <c>
        <is>
          <t>İZMİR</t>
        </is>
      </c>
      <c>
        <v>MENDERES</v>
      </c>
      <c>
        <is>
          <t>DEĞİRMENDERE DM 35-22-M00085_ÇAMÖNÜ - ATAKÖY-M09 M09</t>
        </is>
      </c>
      <c>
        <v>Manevra</v>
      </c>
      <c>
        <is>
          <t>Dağıtım-OG</t>
        </is>
      </c>
      <c>
        <v>Kısa</v>
      </c>
      <c>
        <v>Şebeke işletmecisi</v>
      </c>
      <c>
        <v>Bildirimsiz</v>
      </c>
      <c>
        <is>
          <t>13.11.2020 10:15:57</t>
        </is>
      </c>
      <c>
        <is>
          <t>13.11.2020 10:18:04</t>
        </is>
      </c>
      <c>
        <v>0.035277777</v>
      </c>
      <c>
        <v>0</v>
      </c>
      <c>
        <v>1887</v>
      </c>
      <c>
        <v>65</v>
      </c>
      <c>
        <v>284</v>
      </c>
      <c>
        <v>0</v>
      </c>
      <c>
        <v>66.569165</v>
      </c>
      <c>
        <v>2.293056</v>
      </c>
      <c>
        <v>10.018889</v>
      </c>
    </row>
    <row>
      <c>
        <is>
          <t>1598034</t>
        </is>
      </c>
      <c>
        <v>1</v>
      </c>
      <c>
        <is>
          <t>İZMİR</t>
        </is>
      </c>
      <c>
        <v>MENDERES</v>
      </c>
      <c>
        <is>
          <t>DEĞİRMENDERE TR-4 35-22-M00195_35-22-M00195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29.11.2020 09:11:43</t>
        </is>
      </c>
      <c>
        <is>
          <t>29.11.2020 17:16:43</t>
        </is>
      </c>
      <c>
        <v>8.083288888</v>
      </c>
      <c>
        <v>0</v>
      </c>
      <c>
        <v>59</v>
      </c>
      <c>
        <v>1</v>
      </c>
      <c>
        <v>11</v>
      </c>
      <c>
        <v>0</v>
      </c>
      <c>
        <v>476.914044</v>
      </c>
      <c>
        <v>8.083289</v>
      </c>
      <c>
        <v>88.916178</v>
      </c>
    </row>
    <row>
      <c>
        <is>
          <t>1596597</t>
        </is>
      </c>
      <c>
        <v>1</v>
      </c>
      <c>
        <is>
          <t>İZMİR</t>
        </is>
      </c>
      <c>
        <v>MENDERES</v>
      </c>
      <c>
        <is>
          <t>DEĞİRMENDERE TR-4 35-22-M00195_35-22-M00195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26.11.2020 09:06:45</t>
        </is>
      </c>
      <c>
        <is>
          <t>26.11.2020 17:27:44</t>
        </is>
      </c>
      <c>
        <v>8.349619444</v>
      </c>
      <c>
        <v>0</v>
      </c>
      <c>
        <v>59</v>
      </c>
      <c>
        <v>1</v>
      </c>
      <c>
        <v>11</v>
      </c>
      <c>
        <v>0</v>
      </c>
      <c>
        <v>492.627547</v>
      </c>
      <c>
        <v>8.349619</v>
      </c>
      <c>
        <v>91.845814</v>
      </c>
    </row>
    <row>
      <c>
        <is>
          <t>1595010</t>
        </is>
      </c>
      <c>
        <v>1</v>
      </c>
      <c>
        <is>
          <t>MANİSA</t>
        </is>
      </c>
      <c>
        <v>ALAŞEHİR</v>
      </c>
      <c>
        <is>
          <t>DELEMENLER KÖK 45-73-M00490_HACIALİLER-M03 M03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23.11.2020 08:17:39</t>
        </is>
      </c>
      <c>
        <is>
          <t>23.11.2020 08:17:49</t>
        </is>
      </c>
      <c>
        <v>0.002777777</v>
      </c>
      <c>
        <v>0</v>
      </c>
      <c>
        <v>0</v>
      </c>
      <c>
        <v>82</v>
      </c>
      <c>
        <v>2153</v>
      </c>
      <c>
        <v>0</v>
      </c>
      <c>
        <v>0</v>
      </c>
      <c>
        <v>0.227778</v>
      </c>
      <c>
        <v>5.980554</v>
      </c>
    </row>
    <row>
      <c>
        <is>
          <t>1583268</t>
        </is>
      </c>
      <c>
        <v>1</v>
      </c>
      <c>
        <is>
          <t>MANİSA</t>
        </is>
      </c>
      <c>
        <v>ALAŞEHİR</v>
      </c>
      <c>
        <is>
          <t>DELEMENLER KÖK 45-73-M00490_CABBAR DM  - CENA-M02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19.11.2020 15:19:25</t>
        </is>
      </c>
      <c>
        <is>
          <t>19.11.2020 15:24:02</t>
        </is>
      </c>
      <c>
        <v>0.076944444</v>
      </c>
      <c>
        <v>0</v>
      </c>
      <c>
        <v>0</v>
      </c>
      <c>
        <v>125</v>
      </c>
      <c>
        <v>3396</v>
      </c>
      <c>
        <v>0</v>
      </c>
      <c>
        <v>0</v>
      </c>
      <c>
        <v>9.618056</v>
      </c>
      <c>
        <v>261.303332</v>
      </c>
    </row>
    <row>
      <c>
        <is>
          <t>1596102</t>
        </is>
      </c>
      <c>
        <v>1</v>
      </c>
      <c>
        <is>
          <t>İZMİR</t>
        </is>
      </c>
      <c>
        <v>KARŞIYAKA</v>
      </c>
      <c>
        <is>
          <t>K-3776 35-04-K03776_35-04-K03776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25.11.2020 09:51:11</t>
        </is>
      </c>
      <c>
        <is>
          <t>25.11.2020 13:18:37</t>
        </is>
      </c>
      <c>
        <v>3.457222222</v>
      </c>
      <c>
        <v>1</v>
      </c>
      <c>
        <v>617</v>
      </c>
      <c>
        <v>0</v>
      </c>
      <c>
        <v>0</v>
      </c>
      <c>
        <v>3.457222</v>
      </c>
      <c>
        <v>2133.106111</v>
      </c>
      <c>
        <v>0</v>
      </c>
      <c>
        <v>0</v>
      </c>
    </row>
    <row>
      <c>
        <is>
          <t>1596225</t>
        </is>
      </c>
      <c>
        <v>1</v>
      </c>
      <c>
        <is>
          <t>İZMİR</t>
        </is>
      </c>
      <c>
        <v>KARŞIYAKA</v>
      </c>
      <c>
        <is>
          <t>M-1643 35-04-M01643_35-04-M01643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25.11.2020 11:31:38</t>
        </is>
      </c>
      <c>
        <is>
          <t>25.11.2020 12:21:55</t>
        </is>
      </c>
      <c>
        <v>0.838055555</v>
      </c>
      <c>
        <v>1</v>
      </c>
      <c>
        <v>357</v>
      </c>
      <c>
        <v>0</v>
      </c>
      <c>
        <v>0</v>
      </c>
      <c>
        <v>0.838056</v>
      </c>
      <c>
        <v>299.185833</v>
      </c>
      <c>
        <v>0</v>
      </c>
      <c>
        <v>0</v>
      </c>
    </row>
    <row>
      <c>
        <is>
          <t>1581328</t>
        </is>
      </c>
      <c>
        <v>1</v>
      </c>
      <c>
        <is>
          <t>İZMİR</t>
        </is>
      </c>
      <c>
        <v>KARŞIYAKA</v>
      </c>
      <c>
        <is>
          <t>K-3776 35-04-K03776_35-04-K03776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16.11.2020 09:18:46</t>
        </is>
      </c>
      <c>
        <is>
          <t>16.11.2020 17:40:03</t>
        </is>
      </c>
      <c>
        <v>8.354593333</v>
      </c>
      <c>
        <v>1</v>
      </c>
      <c>
        <v>725</v>
      </c>
      <c>
        <v>0</v>
      </c>
      <c>
        <v>0</v>
      </c>
      <c>
        <v>8.354593</v>
      </c>
      <c>
        <v>6057.080166</v>
      </c>
      <c>
        <v>0</v>
      </c>
      <c>
        <v>0</v>
      </c>
    </row>
    <row>
      <c>
        <is>
          <t>1596612</t>
        </is>
      </c>
      <c>
        <v>1</v>
      </c>
      <c>
        <is>
          <t>MANİSA</t>
        </is>
      </c>
      <c>
        <v>TURGUTLU</v>
      </c>
      <c>
        <is>
          <t>DERBENT İM-DM 45-83-A00004_HatBaşıAyırıcı_53137173 L06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26.11.2020 09:11:23</t>
        </is>
      </c>
      <c>
        <is>
          <t>26.11.2020 17:13:32</t>
        </is>
      </c>
      <c>
        <v>8.035833333</v>
      </c>
      <c>
        <v>0</v>
      </c>
      <c>
        <v>187</v>
      </c>
      <c>
        <v>68</v>
      </c>
      <c>
        <v>7</v>
      </c>
      <c>
        <v>0</v>
      </c>
      <c>
        <v>1502.700833</v>
      </c>
      <c>
        <v>546.436667</v>
      </c>
      <c>
        <v>56.250833</v>
      </c>
    </row>
    <row>
      <c>
        <is>
          <t>1581802</t>
        </is>
      </c>
      <c>
        <v>1</v>
      </c>
      <c>
        <is>
          <t>İZMİR</t>
        </is>
      </c>
      <c>
        <v>TİRE</v>
      </c>
      <c>
        <is>
          <t>DEREBAŞI TR-6 35-29-L00264_Ayırıcı H01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17.11.2020 09:22:58</t>
        </is>
      </c>
      <c>
        <is>
          <t>17.11.2020 11:46:00</t>
        </is>
      </c>
      <c>
        <v>2.383736111</v>
      </c>
      <c>
        <v>0</v>
      </c>
      <c>
        <v>0</v>
      </c>
      <c>
        <v>1</v>
      </c>
      <c>
        <v>33</v>
      </c>
      <c>
        <v>0</v>
      </c>
      <c>
        <v>0</v>
      </c>
      <c>
        <v>2.383736</v>
      </c>
      <c>
        <v>78.663292</v>
      </c>
    </row>
    <row>
      <c>
        <is>
          <t>1581776</t>
        </is>
      </c>
      <c>
        <v>1</v>
      </c>
      <c>
        <is>
          <t>İZMİR</t>
        </is>
      </c>
      <c>
        <v>BAYINDIR</v>
      </c>
      <c>
        <is>
          <t>DEREKÖY TR-1 35-20-L00255_955209689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17.11.2020 09:07:45</t>
        </is>
      </c>
      <c>
        <is>
          <t>17.11.2020 15:10:49</t>
        </is>
      </c>
      <c>
        <v>6.051065555</v>
      </c>
      <c>
        <v>0</v>
      </c>
      <c>
        <v>1</v>
      </c>
      <c>
        <v>0</v>
      </c>
      <c>
        <v>0</v>
      </c>
      <c>
        <v>0</v>
      </c>
      <c>
        <v>6.051066</v>
      </c>
      <c>
        <v>0</v>
      </c>
      <c>
        <v>0</v>
      </c>
    </row>
    <row>
      <c>
        <is>
          <t>1597113</t>
        </is>
      </c>
      <c>
        <v>1</v>
      </c>
      <c>
        <is>
          <t>İZMİR</t>
        </is>
      </c>
      <c>
        <v>MENDERES</v>
      </c>
      <c>
        <is>
          <t>DEVELİ TR-42 35-22-M00042_35-22-M00042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27.11.2020 09:14:48</t>
        </is>
      </c>
      <c>
        <is>
          <t>27.11.2020 17:23:43</t>
        </is>
      </c>
      <c>
        <v>8.148336944</v>
      </c>
      <c>
        <v>0</v>
      </c>
      <c>
        <v>79</v>
      </c>
      <c>
        <v>1</v>
      </c>
      <c>
        <v>10</v>
      </c>
      <c>
        <v>0</v>
      </c>
      <c>
        <v>643.718619</v>
      </c>
      <c>
        <v>8.148337</v>
      </c>
      <c>
        <v>81.483369</v>
      </c>
    </row>
    <row>
      <c>
        <is>
          <t>1582319</t>
        </is>
      </c>
      <c>
        <v>1</v>
      </c>
      <c>
        <is>
          <t>MANİSA</t>
        </is>
      </c>
      <c>
        <v>ŞEHZADELER</v>
      </c>
      <c>
        <is>
          <t>DM-2/6 (DM-10) 45-71-M00276_TR-39-M02 M02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18.11.2020 09:06:09</t>
        </is>
      </c>
      <c>
        <is>
          <t>18.11.2020 10:39:57</t>
        </is>
      </c>
      <c>
        <v>1.563076666</v>
      </c>
      <c>
        <v>6</v>
      </c>
      <c>
        <v>940</v>
      </c>
      <c>
        <v>0</v>
      </c>
      <c>
        <v>0</v>
      </c>
      <c>
        <v>9.37846</v>
      </c>
      <c>
        <v>1469.292066</v>
      </c>
      <c>
        <v>0</v>
      </c>
      <c>
        <v>0</v>
      </c>
    </row>
    <row>
      <c>
        <is>
          <t>1582816</t>
        </is>
      </c>
      <c>
        <v>1</v>
      </c>
      <c>
        <is>
          <t>MANİSA</t>
        </is>
      </c>
      <c>
        <v>SARIGÖL</v>
      </c>
      <c>
        <is>
          <t>DİNDARLI KÖK TR-3 KAKLIK 45-79-M00395_SARIGÖL DM-M02 M02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18.11.2020 23:59:54</t>
        </is>
      </c>
      <c>
        <is>
          <t>19.11.2020 00:00:31</t>
        </is>
      </c>
      <c>
        <v>0.010277777</v>
      </c>
      <c>
        <v>0</v>
      </c>
      <c>
        <v>0</v>
      </c>
      <c>
        <v>336</v>
      </c>
      <c>
        <v>3083</v>
      </c>
      <c>
        <v>0</v>
      </c>
      <c>
        <v>0</v>
      </c>
      <c>
        <v>3.453333</v>
      </c>
      <c>
        <v>31.686386</v>
      </c>
    </row>
    <row>
      <c>
        <is>
          <t>1584209</t>
        </is>
      </c>
      <c>
        <v>1</v>
      </c>
      <c>
        <is>
          <t>MANİSA</t>
        </is>
      </c>
      <c>
        <v>SARIGÖL</v>
      </c>
      <c>
        <is>
          <t>DİNDARLI KÖK TR-3 KAKLIK 45-79-M00395_DİNDARLI KÖY MERKEZİ M04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21.11.2020 09:10:49</t>
        </is>
      </c>
      <c>
        <is>
          <t>21.11.2020 10:24:42</t>
        </is>
      </c>
      <c>
        <v>1.231376666</v>
      </c>
      <c>
        <v>0</v>
      </c>
      <c>
        <v>0</v>
      </c>
      <c>
        <v>25</v>
      </c>
      <c>
        <v>382</v>
      </c>
      <c>
        <v>0</v>
      </c>
      <c>
        <v>0</v>
      </c>
      <c>
        <v>30.784417</v>
      </c>
      <c>
        <v>470.385886</v>
      </c>
    </row>
    <row>
      <c>
        <is>
          <t>1579701</t>
        </is>
      </c>
      <c>
        <v>1</v>
      </c>
      <c>
        <is>
          <t>MANİSA</t>
        </is>
      </c>
      <c>
        <v>SARIGÖL</v>
      </c>
      <c>
        <is>
          <t>DİNDARLI KÖK TR-3 KAKLIK 45-79-M00395_KIZILÇUKUR GÜNYAKA KARACAALİ BEYHARMAN-M06 M06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12.11.2020 15:20:33</t>
        </is>
      </c>
      <c>
        <is>
          <t>12.11.2020 15:20:47</t>
        </is>
      </c>
      <c>
        <v>0.003888888</v>
      </c>
      <c>
        <v>0</v>
      </c>
      <c>
        <v>0</v>
      </c>
      <c>
        <v>164</v>
      </c>
      <c>
        <v>1688</v>
      </c>
      <c>
        <v>0</v>
      </c>
      <c>
        <v>0</v>
      </c>
      <c>
        <v>0.637778</v>
      </c>
      <c>
        <v>6.564443</v>
      </c>
    </row>
    <row>
      <c>
        <is>
          <t>1574764</t>
        </is>
      </c>
      <c>
        <v>1</v>
      </c>
      <c>
        <is>
          <t>MANİSA</t>
        </is>
      </c>
      <c>
        <v>SARIGÖL</v>
      </c>
      <c>
        <is>
          <t>DİNDARLI KÖK TR-3 KAKLIK 45-79-M00395_KIZILÇUKUR GÜNYAKA KARACAALİ BEYHARMAN-M06 M06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03.11.2020 15:08:39</t>
        </is>
      </c>
      <c>
        <is>
          <t>03.11.2020 15:09:04</t>
        </is>
      </c>
      <c>
        <v>0.006944444</v>
      </c>
      <c>
        <v>0</v>
      </c>
      <c>
        <v>0</v>
      </c>
      <c>
        <v>164</v>
      </c>
      <c>
        <v>1688</v>
      </c>
      <c>
        <v>0</v>
      </c>
      <c>
        <v>0</v>
      </c>
      <c>
        <v>1.138889</v>
      </c>
      <c>
        <v>11.722221</v>
      </c>
    </row>
    <row>
      <c>
        <is>
          <t>1596175</t>
        </is>
      </c>
      <c>
        <v>1</v>
      </c>
      <c>
        <is>
          <t>MANİSA</t>
        </is>
      </c>
      <c>
        <v>GÖRDES</v>
      </c>
      <c>
        <is>
          <t>GÖRDES TR-19 45-75-M00019_45-75-M00019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25.11.2020 09:11:48</t>
        </is>
      </c>
      <c>
        <is>
          <t>25.11.2020 15:33:41</t>
        </is>
      </c>
      <c>
        <v>6.364722222</v>
      </c>
      <c>
        <v>1</v>
      </c>
      <c>
        <v>420</v>
      </c>
      <c>
        <v>0</v>
      </c>
      <c>
        <v>0</v>
      </c>
      <c>
        <v>6.364722</v>
      </c>
      <c>
        <v>2673.183333</v>
      </c>
      <c>
        <v>0</v>
      </c>
      <c>
        <v>0</v>
      </c>
    </row>
    <row>
      <c>
        <is>
          <t>1598053</t>
        </is>
      </c>
      <c>
        <v>1</v>
      </c>
      <c>
        <is>
          <t>MANİSA</t>
        </is>
      </c>
      <c>
        <v>GÖRDES</v>
      </c>
      <c>
        <is>
          <t>GÖRDES TR-19 45-75-M00019_TR-18-M05 M05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29.11.2020 09:17:43</t>
        </is>
      </c>
      <c>
        <is>
          <t>29.11.2020 17:56:15</t>
        </is>
      </c>
      <c>
        <v>8.642222222</v>
      </c>
      <c>
        <v>3</v>
      </c>
      <c>
        <v>659</v>
      </c>
      <c>
        <v>0</v>
      </c>
      <c>
        <v>0</v>
      </c>
      <c>
        <v>25.926667</v>
      </c>
      <c>
        <v>5695.224444</v>
      </c>
      <c>
        <v>0</v>
      </c>
      <c>
        <v>0</v>
      </c>
    </row>
    <row>
      <c>
        <is>
          <t>1598504</t>
        </is>
      </c>
      <c>
        <v>1</v>
      </c>
      <c>
        <is>
          <t>İZMİR</t>
        </is>
      </c>
      <c>
        <v>KİRAZ</v>
      </c>
      <c>
        <is>
          <t>DOĞANCI TR-1 35-31-L00334_Ayırıcı H01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30.11.2020 10:04:58</t>
        </is>
      </c>
      <c>
        <is>
          <t>30.11.2020 15:47:24</t>
        </is>
      </c>
      <c>
        <v>5.706991666</v>
      </c>
      <c>
        <v>0</v>
      </c>
      <c>
        <v>0</v>
      </c>
      <c>
        <v>2</v>
      </c>
      <c>
        <v>74</v>
      </c>
      <c>
        <v>0</v>
      </c>
      <c>
        <v>0</v>
      </c>
      <c>
        <v>11.413983</v>
      </c>
      <c>
        <v>422.317383</v>
      </c>
    </row>
    <row>
      <c>
        <is>
          <t>1580552</t>
        </is>
      </c>
      <c>
        <v>1</v>
      </c>
      <c>
        <is>
          <t>İZMİR</t>
        </is>
      </c>
      <c>
        <v>KİRAZ</v>
      </c>
      <c>
        <is>
          <t>DOĞANCI TR-12 35-31-L00339_35-31-L00339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14.11.2020 09:38:05</t>
        </is>
      </c>
      <c>
        <is>
          <t>14.11.2020 15:13:00</t>
        </is>
      </c>
      <c>
        <v>5.581944444</v>
      </c>
      <c>
        <v>0</v>
      </c>
      <c>
        <v>0</v>
      </c>
      <c>
        <v>1</v>
      </c>
      <c>
        <v>43</v>
      </c>
      <c>
        <v>0</v>
      </c>
      <c>
        <v>0</v>
      </c>
      <c>
        <v>5.581944</v>
      </c>
      <c>
        <v>240.023611</v>
      </c>
    </row>
    <row>
      <c>
        <is>
          <t>1598136</t>
        </is>
      </c>
      <c>
        <v>1</v>
      </c>
      <c>
        <is>
          <t>İZMİR</t>
        </is>
      </c>
      <c>
        <v>BORNOVA</v>
      </c>
      <c>
        <is>
          <t>M-584 DOĞANLAR KÖK 35-02-M00584_M-1068 M03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29.11.2020 12:45:20</t>
        </is>
      </c>
      <c>
        <is>
          <t>29.11.2020 14:49:57</t>
        </is>
      </c>
      <c>
        <v>2.076836111</v>
      </c>
      <c>
        <v>3</v>
      </c>
      <c>
        <v>42</v>
      </c>
      <c>
        <v>0</v>
      </c>
      <c>
        <v>0</v>
      </c>
      <c>
        <v>6.230508</v>
      </c>
      <c>
        <v>87.227117</v>
      </c>
      <c>
        <v>0</v>
      </c>
      <c>
        <v>0</v>
      </c>
    </row>
    <row>
      <c>
        <is>
          <t>1596181</t>
        </is>
      </c>
      <c>
        <v>1</v>
      </c>
      <c>
        <is>
          <t>İZMİR</t>
        </is>
      </c>
      <c>
        <v>BORNOVA</v>
      </c>
      <c>
        <is>
          <t>M-2304 35-02-M02304_35-02-M02304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25.11.2020 10:56:52</t>
        </is>
      </c>
      <c>
        <is>
          <t>25.11.2020 12:18:12</t>
        </is>
      </c>
      <c>
        <v>1.355448888</v>
      </c>
      <c>
        <v>1</v>
      </c>
      <c>
        <v>41</v>
      </c>
      <c>
        <v>0</v>
      </c>
      <c>
        <v>0</v>
      </c>
      <c>
        <v>1.355449</v>
      </c>
      <c>
        <v>55.573404</v>
      </c>
      <c>
        <v>0</v>
      </c>
      <c>
        <v>0</v>
      </c>
    </row>
    <row>
      <c>
        <is>
          <t>1594682</t>
        </is>
      </c>
      <c>
        <v>1</v>
      </c>
      <c>
        <is>
          <t>İZMİR</t>
        </is>
      </c>
      <c>
        <v>BORNOVA</v>
      </c>
      <c>
        <is>
          <t>M-2314 35-02-M02314_35-02-M02314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22.11.2020 09:30:40</t>
        </is>
      </c>
      <c>
        <is>
          <t>22.11.2020 13:09:04</t>
        </is>
      </c>
      <c>
        <v>3.639728611</v>
      </c>
      <c>
        <v>1</v>
      </c>
      <c>
        <v>1135</v>
      </c>
      <c>
        <v>0</v>
      </c>
      <c>
        <v>0</v>
      </c>
      <c>
        <v>3.639729</v>
      </c>
      <c>
        <v>4131.091973</v>
      </c>
      <c>
        <v>0</v>
      </c>
      <c>
        <v>0</v>
      </c>
    </row>
    <row>
      <c>
        <is>
          <t>1583622</t>
        </is>
      </c>
      <c>
        <v>1</v>
      </c>
      <c>
        <is>
          <t>MANİSA</t>
        </is>
      </c>
      <c>
        <v>DEMİRCİ</v>
      </c>
      <c>
        <is>
          <t>TR 24 B 45-74-M00049_45-74-M00049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20.11.2020 09:02:26</t>
        </is>
      </c>
      <c>
        <is>
          <t>20.11.2020 17:25:11</t>
        </is>
      </c>
      <c>
        <v>8.379013888</v>
      </c>
      <c>
        <v>2</v>
      </c>
      <c>
        <v>39</v>
      </c>
      <c>
        <v>0</v>
      </c>
      <c>
        <v>18</v>
      </c>
      <c>
        <v>16.758028</v>
      </c>
      <c>
        <v>326.781542</v>
      </c>
      <c>
        <v>0</v>
      </c>
      <c>
        <v>150.82225</v>
      </c>
    </row>
    <row>
      <c>
        <is>
          <t>1598041</t>
        </is>
      </c>
      <c>
        <v>1</v>
      </c>
      <c>
        <is>
          <t>MANİSA</t>
        </is>
      </c>
      <c>
        <v>DEMİRCİ</v>
      </c>
      <c>
        <is>
          <t>TR-31 45-74-M00031_DAĞITIM TRAFO TR-31 M01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29.11.2020 09:16:46</t>
        </is>
      </c>
      <c>
        <is>
          <t>29.11.2020 16:04:23</t>
        </is>
      </c>
      <c>
        <v>6.793500833</v>
      </c>
      <c>
        <v>2</v>
      </c>
      <c>
        <v>84</v>
      </c>
      <c>
        <v>0</v>
      </c>
      <c>
        <v>0</v>
      </c>
      <c>
        <v>13.587002</v>
      </c>
      <c>
        <v>570.65407</v>
      </c>
      <c>
        <v>0</v>
      </c>
      <c>
        <v>0</v>
      </c>
    </row>
    <row>
      <c>
        <is>
          <t>1597610</t>
        </is>
      </c>
      <c>
        <v>1</v>
      </c>
      <c>
        <is>
          <t>İZMİR</t>
        </is>
      </c>
      <c>
        <v>GAZİEMİR</v>
      </c>
      <c>
        <is>
          <t>K-3280 35-08-K03280_35-08-K03280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28.11.2020 09:33:46</t>
        </is>
      </c>
      <c>
        <is>
          <t>28.11.2020 10:34:45</t>
        </is>
      </c>
      <c>
        <v>1.016388888</v>
      </c>
      <c>
        <v>2</v>
      </c>
      <c>
        <v>251</v>
      </c>
      <c>
        <v>0</v>
      </c>
      <c>
        <v>0</v>
      </c>
      <c>
        <v>2.032778</v>
      </c>
      <c>
        <v>255.113611</v>
      </c>
      <c>
        <v>0</v>
      </c>
      <c>
        <v>0</v>
      </c>
    </row>
    <row>
      <c>
        <is>
          <t>1597332</t>
        </is>
      </c>
      <c>
        <v>1</v>
      </c>
      <c>
        <is>
          <t>İZMİR</t>
        </is>
      </c>
      <c>
        <v>GAZİEMİR</v>
      </c>
      <c>
        <is>
          <t>K-1485 35-08-K01485_35-08-K01485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27.11.2020 14:09:49</t>
        </is>
      </c>
      <c>
        <is>
          <t>27.11.2020 15:12:04</t>
        </is>
      </c>
      <c>
        <v>1.0372675</v>
      </c>
      <c>
        <v>1</v>
      </c>
      <c>
        <v>60</v>
      </c>
      <c>
        <v>0</v>
      </c>
      <c>
        <v>0</v>
      </c>
      <c>
        <v>1.037268</v>
      </c>
      <c>
        <v>62.23605</v>
      </c>
      <c>
        <v>0</v>
      </c>
      <c>
        <v>0</v>
      </c>
    </row>
    <row>
      <c>
        <is>
          <t>1595040</t>
        </is>
      </c>
      <c>
        <v>1</v>
      </c>
      <c>
        <is>
          <t>İZMİR</t>
        </is>
      </c>
      <c>
        <v>GAZİEMİR</v>
      </c>
      <c>
        <is>
          <t> 35-08-K03750_35-08-K03750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23.11.2020 09:00:25</t>
        </is>
      </c>
      <c>
        <is>
          <t>23.11.2020 10:54:41</t>
        </is>
      </c>
      <c>
        <v>1.904357222</v>
      </c>
      <c>
        <v>1</v>
      </c>
      <c>
        <v>0</v>
      </c>
      <c>
        <v>0</v>
      </c>
      <c>
        <v>0</v>
      </c>
      <c>
        <v>1.904357</v>
      </c>
      <c>
        <v>0</v>
      </c>
      <c>
        <v>0</v>
      </c>
      <c>
        <v>0</v>
      </c>
    </row>
    <row>
      <c>
        <is>
          <t>1595517</t>
        </is>
      </c>
      <c>
        <v>1</v>
      </c>
      <c>
        <is>
          <t>İZMİR</t>
        </is>
      </c>
      <c>
        <v>GAZİEMİR</v>
      </c>
      <c>
        <is>
          <t> 35-08-K03806_35-08-K03806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24.11.2020 08:56:25</t>
        </is>
      </c>
      <c>
        <is>
          <t>24.11.2020 10:49:35</t>
        </is>
      </c>
      <c>
        <v>1.886075</v>
      </c>
      <c>
        <v>0</v>
      </c>
      <c>
        <v>121</v>
      </c>
      <c>
        <v>0</v>
      </c>
      <c>
        <v>0</v>
      </c>
      <c>
        <v>0</v>
      </c>
      <c>
        <v>228.215075</v>
      </c>
      <c>
        <v>0</v>
      </c>
      <c>
        <v>0</v>
      </c>
    </row>
    <row>
      <c>
        <is>
          <t>1576193</t>
        </is>
      </c>
      <c>
        <v>1</v>
      </c>
      <c>
        <is>
          <t>MANİSA</t>
        </is>
      </c>
      <c>
        <v>SALİHLİ</v>
      </c>
      <c>
        <is>
          <t>DOMBAYLI BAHÇELER TR-2 45-78-M00276_45-78-M00276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06.11.2020 09:01:17</t>
        </is>
      </c>
      <c>
        <is>
          <t>06.11.2020 17:19:47</t>
        </is>
      </c>
      <c>
        <v>8.308333333</v>
      </c>
      <c>
        <v>0</v>
      </c>
      <c>
        <v>20</v>
      </c>
      <c>
        <v>1</v>
      </c>
      <c>
        <v>186</v>
      </c>
      <c>
        <v>0</v>
      </c>
      <c>
        <v>166.166667</v>
      </c>
      <c>
        <v>8.308333</v>
      </c>
      <c>
        <v>1545.35</v>
      </c>
    </row>
    <row>
      <c>
        <is>
          <t>1577016</t>
        </is>
      </c>
      <c>
        <v>1</v>
      </c>
      <c>
        <is>
          <t>MANİSA</t>
        </is>
      </c>
      <c>
        <v>SALİHLİ</v>
      </c>
      <c>
        <is>
          <t>DOMBAYLI BAHÇELER TR-3 45-78-M00277_45-78-M00277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07.11.2020 10:23:54</t>
        </is>
      </c>
      <c>
        <is>
          <t>07.11.2020 16:56:03</t>
        </is>
      </c>
      <c>
        <v>6.535730555</v>
      </c>
      <c>
        <v>0</v>
      </c>
      <c>
        <v>0</v>
      </c>
      <c>
        <v>1</v>
      </c>
      <c>
        <v>128</v>
      </c>
      <c>
        <v>0</v>
      </c>
      <c>
        <v>0</v>
      </c>
      <c>
        <v>6.535731</v>
      </c>
      <c>
        <v>836.573511</v>
      </c>
    </row>
    <row>
      <c>
        <is>
          <t>1582054</t>
        </is>
      </c>
      <c>
        <v>1</v>
      </c>
      <c>
        <is>
          <t>İZMİR</t>
        </is>
      </c>
      <c>
        <v>KARŞIYAKA</v>
      </c>
      <c>
        <is>
          <t>K-1555 35-04-K01555_35-04-K01555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17.11.2020 13:35:16</t>
        </is>
      </c>
      <c>
        <is>
          <t>17.11.2020 15:01:07</t>
        </is>
      </c>
      <c>
        <v>1.430833333</v>
      </c>
      <c>
        <v>1</v>
      </c>
      <c>
        <v>378</v>
      </c>
      <c>
        <v>0</v>
      </c>
      <c>
        <v>0</v>
      </c>
      <c>
        <v>1.430833</v>
      </c>
      <c>
        <v>540.855</v>
      </c>
      <c>
        <v>0</v>
      </c>
      <c>
        <v>0</v>
      </c>
    </row>
    <row>
      <c>
        <is>
          <t>1598057</t>
        </is>
      </c>
      <c>
        <v>1</v>
      </c>
      <c>
        <is>
          <t>İZMİR</t>
        </is>
      </c>
      <c>
        <v>BUCA</v>
      </c>
      <c>
        <is>
          <t> 35-03-M01009_35-03-M01009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29.11.2020 09:33:57</t>
        </is>
      </c>
      <c>
        <is>
          <t>29.11.2020 10:20:17</t>
        </is>
      </c>
      <c>
        <v>0.772034166</v>
      </c>
      <c>
        <v>1</v>
      </c>
      <c>
        <v>373</v>
      </c>
      <c>
        <v>0</v>
      </c>
      <c>
        <v>0</v>
      </c>
      <c>
        <v>0.772034</v>
      </c>
      <c>
        <v>287.968744</v>
      </c>
      <c>
        <v>0</v>
      </c>
      <c>
        <v>0</v>
      </c>
    </row>
    <row>
      <c>
        <is>
          <t>1598096</t>
        </is>
      </c>
      <c>
        <v>1</v>
      </c>
      <c>
        <is>
          <t>İZMİR</t>
        </is>
      </c>
      <c>
        <v>BUCA</v>
      </c>
      <c>
        <is>
          <t> 35-03-K03081_35-03-K03081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29.11.2020 10:38:21</t>
        </is>
      </c>
      <c>
        <is>
          <t>29.11.2020 11:26:10</t>
        </is>
      </c>
      <c>
        <v>0.796944444</v>
      </c>
      <c>
        <v>1</v>
      </c>
      <c>
        <v>694</v>
      </c>
      <c>
        <v>0</v>
      </c>
      <c>
        <v>0</v>
      </c>
      <c>
        <v>0.796944</v>
      </c>
      <c>
        <v>553.079444</v>
      </c>
      <c>
        <v>0</v>
      </c>
      <c>
        <v>0</v>
      </c>
    </row>
    <row>
      <c>
        <is>
          <t>1597288</t>
        </is>
      </c>
      <c>
        <v>1</v>
      </c>
      <c>
        <is>
          <t>MANİSA</t>
        </is>
      </c>
      <c>
        <v>SALİHLİ</v>
      </c>
      <c>
        <is>
          <t>AKÖREN TR-19 KÖK 45-78-M00974_ALAŞEHİR-M04 M04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27.11.2020 12:33:14</t>
        </is>
      </c>
      <c>
        <is>
          <t>27.11.2020 12:34:14</t>
        </is>
      </c>
      <c>
        <v>0.016666666</v>
      </c>
      <c>
        <v>0</v>
      </c>
      <c>
        <v>0</v>
      </c>
      <c>
        <v>151</v>
      </c>
      <c>
        <v>544</v>
      </c>
      <c>
        <v>0</v>
      </c>
      <c>
        <v>0</v>
      </c>
      <c>
        <v>2.516667</v>
      </c>
      <c>
        <v>9.066666</v>
      </c>
    </row>
    <row>
      <c>
        <is>
          <t>1597131</t>
        </is>
      </c>
      <c>
        <v>1</v>
      </c>
      <c>
        <is>
          <t>MANİSA</t>
        </is>
      </c>
      <c>
        <v>SALİHLİ</v>
      </c>
      <c>
        <is>
          <t>AKÖREN TR-19 KÖK 45-78-M00974_HatBaşıAyırıcı_53139361 M04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27.11.2020 09:27:23</t>
        </is>
      </c>
      <c>
        <is>
          <t>27.11.2020 18:17:09</t>
        </is>
      </c>
      <c>
        <v>8.829432222</v>
      </c>
      <c>
        <v>0</v>
      </c>
      <c>
        <v>0</v>
      </c>
      <c>
        <v>4</v>
      </c>
      <c>
        <v>0</v>
      </c>
      <c>
        <v>0</v>
      </c>
      <c>
        <v>0</v>
      </c>
      <c>
        <v>35.317729</v>
      </c>
      <c>
        <v>0</v>
      </c>
    </row>
    <row>
      <c>
        <is>
          <t>1596652</t>
        </is>
      </c>
      <c>
        <v>1</v>
      </c>
      <c>
        <is>
          <t>MANİSA</t>
        </is>
      </c>
      <c>
        <v>SALİHLİ</v>
      </c>
      <c>
        <is>
          <t>AKÖREN TR-19 KÖK 45-78-M00974_HatBaşıAyırıcı_53139338 M04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26.11.2020 09:55:21</t>
        </is>
      </c>
      <c>
        <is>
          <t>26.11.2020 17:24:10</t>
        </is>
      </c>
      <c>
        <v>7.480046111</v>
      </c>
      <c>
        <v>0</v>
      </c>
      <c>
        <v>0</v>
      </c>
      <c>
        <v>10</v>
      </c>
      <c>
        <v>21</v>
      </c>
      <c>
        <v>0</v>
      </c>
      <c>
        <v>0</v>
      </c>
      <c>
        <v>74.800461</v>
      </c>
      <c>
        <v>157.080968</v>
      </c>
    </row>
    <row>
      <c>
        <is>
          <t>1584270</t>
        </is>
      </c>
      <c>
        <v>1</v>
      </c>
      <c>
        <is>
          <t>MANİSA</t>
        </is>
      </c>
      <c>
        <v>SALİHLİ</v>
      </c>
      <c>
        <is>
          <t>AKÖREN TR-19 KÖK 45-78-M00974_HatBaşıAyırıcı_53139023 M04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21.11.2020 10:20:53</t>
        </is>
      </c>
      <c>
        <is>
          <t>21.11.2020 16:37:44</t>
        </is>
      </c>
      <c>
        <v>6.280826666</v>
      </c>
      <c>
        <v>0</v>
      </c>
      <c>
        <v>0</v>
      </c>
      <c>
        <v>64</v>
      </c>
      <c>
        <v>0</v>
      </c>
      <c>
        <v>0</v>
      </c>
      <c>
        <v>0</v>
      </c>
      <c>
        <v>401.972907</v>
      </c>
      <c>
        <v>0</v>
      </c>
    </row>
    <row>
      <c>
        <is>
          <t>1580681</t>
        </is>
      </c>
      <c>
        <v>1</v>
      </c>
      <c>
        <is>
          <t>MANİSA</t>
        </is>
      </c>
      <c>
        <v>SALİHLİ</v>
      </c>
      <c>
        <is>
          <t>DURASILLI TR-13 45-78-M01149_45-78-M01149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14.11.2020 12:57:24</t>
        </is>
      </c>
      <c>
        <is>
          <t>14.11.2020 14:19:21</t>
        </is>
      </c>
      <c>
        <v>1.365584166</v>
      </c>
      <c>
        <v>2</v>
      </c>
      <c>
        <v>61</v>
      </c>
      <c>
        <v>0</v>
      </c>
      <c>
        <v>0</v>
      </c>
      <c>
        <v>2.731168</v>
      </c>
      <c>
        <v>83.300634</v>
      </c>
      <c>
        <v>0</v>
      </c>
      <c>
        <v>0</v>
      </c>
    </row>
    <row>
      <c>
        <is>
          <t>1579536</t>
        </is>
      </c>
      <c>
        <v>1</v>
      </c>
      <c>
        <is>
          <t>MANİSA</t>
        </is>
      </c>
      <c>
        <v>SALİHLİ</v>
      </c>
      <c>
        <is>
          <t>AKÖREN TR-19 KÖK 45-78-M00974_ALAŞEHİR-M04 M04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12.11.2020 10:38:33</t>
        </is>
      </c>
      <c>
        <is>
          <t>12.11.2020 10:38:53</t>
        </is>
      </c>
      <c>
        <v>0.005555555</v>
      </c>
      <c>
        <v>0</v>
      </c>
      <c>
        <v>0</v>
      </c>
      <c>
        <v>155</v>
      </c>
      <c>
        <v>544</v>
      </c>
      <c>
        <v>0</v>
      </c>
      <c>
        <v>0</v>
      </c>
      <c>
        <v>0.861111</v>
      </c>
      <c>
        <v>3.022222</v>
      </c>
    </row>
    <row>
      <c>
        <is>
          <t>1581817</t>
        </is>
      </c>
      <c>
        <v>1</v>
      </c>
      <c>
        <is>
          <t>İZMİR</t>
        </is>
      </c>
      <c>
        <v>KINIK</v>
      </c>
      <c>
        <is>
          <t>DÜNDARLI TR-1 35-24-M00202_35-24-M00202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17.11.2020 09:44:42</t>
        </is>
      </c>
      <c>
        <is>
          <t>17.11.2020 16:59:38</t>
        </is>
      </c>
      <c>
        <v>7.248675</v>
      </c>
      <c>
        <v>0</v>
      </c>
      <c>
        <v>168</v>
      </c>
      <c>
        <v>1</v>
      </c>
      <c>
        <v>3</v>
      </c>
      <c>
        <v>0</v>
      </c>
      <c>
        <v>1217.7774</v>
      </c>
      <c>
        <v>7.248675</v>
      </c>
      <c>
        <v>21.746025</v>
      </c>
    </row>
    <row>
      <c>
        <is>
          <t>1582923</t>
        </is>
      </c>
      <c>
        <v>1</v>
      </c>
      <c>
        <is>
          <t>İZMİR</t>
        </is>
      </c>
      <c>
        <v>KINIK</v>
      </c>
      <c>
        <is>
          <t>DÜNDARLI TR-1 35-24-M00202_Ayırıcı H01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19.11.2020 09:41:35</t>
        </is>
      </c>
      <c>
        <is>
          <t>19.11.2020 13:32:39</t>
        </is>
      </c>
      <c>
        <v>3.851111111</v>
      </c>
      <c>
        <v>0</v>
      </c>
      <c>
        <v>168</v>
      </c>
      <c>
        <v>1</v>
      </c>
      <c>
        <v>3</v>
      </c>
      <c>
        <v>0</v>
      </c>
      <c>
        <v>646.986667</v>
      </c>
      <c>
        <v>3.851111</v>
      </c>
      <c>
        <v>11.553333</v>
      </c>
    </row>
    <row>
      <c>
        <is>
          <t>1596627</t>
        </is>
      </c>
      <c>
        <v>1</v>
      </c>
      <c>
        <is>
          <t>İZMİR</t>
        </is>
      </c>
      <c>
        <v>KINIK</v>
      </c>
      <c>
        <is>
          <t>DÜNDARLI TR-1 35-24-M00202_Ayırıcı H01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26.11.2020 09:35:03</t>
        </is>
      </c>
      <c>
        <is>
          <t>26.11.2020 17:18:51</t>
        </is>
      </c>
      <c>
        <v>7.73</v>
      </c>
      <c>
        <v>0</v>
      </c>
      <c>
        <v>168</v>
      </c>
      <c>
        <v>1</v>
      </c>
      <c>
        <v>3</v>
      </c>
      <c>
        <v>0</v>
      </c>
      <c>
        <v>1298.64</v>
      </c>
      <c>
        <v>7.73</v>
      </c>
      <c>
        <v>23.19</v>
      </c>
    </row>
    <row>
      <c>
        <is>
          <t>1580584</t>
        </is>
      </c>
      <c>
        <v>1</v>
      </c>
      <c>
        <is>
          <t>MANİSA</t>
        </is>
      </c>
      <c>
        <v>GÖRDES</v>
      </c>
      <c>
        <is>
          <t>EFENDİLİ TR-1 45-75-M00182_Ayırıcı H01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14.11.2020 10:12:07</t>
        </is>
      </c>
      <c>
        <is>
          <t>14.11.2020 17:25:05</t>
        </is>
      </c>
      <c>
        <v>7.215861944</v>
      </c>
      <c>
        <v>0</v>
      </c>
      <c>
        <v>0</v>
      </c>
      <c>
        <v>2</v>
      </c>
      <c>
        <v>141</v>
      </c>
      <c>
        <v>0</v>
      </c>
      <c>
        <v>0</v>
      </c>
      <c>
        <v>14.431724</v>
      </c>
      <c>
        <v>1017.436534</v>
      </c>
    </row>
    <row>
      <c>
        <is>
          <t>1579433</t>
        </is>
      </c>
      <c>
        <v>1</v>
      </c>
      <c>
        <is>
          <t>MANİSA</t>
        </is>
      </c>
      <c>
        <v>GÖRDES</v>
      </c>
      <c>
        <is>
          <t>EFENDİLİ TR-1 45-75-M00182_Ayırıcı H01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12.11.2020 09:01:20</t>
        </is>
      </c>
      <c>
        <is>
          <t>12.11.2020 17:00:19</t>
        </is>
      </c>
      <c>
        <v>7.982808333</v>
      </c>
      <c>
        <v>0</v>
      </c>
      <c>
        <v>0</v>
      </c>
      <c>
        <v>2</v>
      </c>
      <c>
        <v>141</v>
      </c>
      <c>
        <v>0</v>
      </c>
      <c>
        <v>0</v>
      </c>
      <c>
        <v>15.965617</v>
      </c>
      <c>
        <v>1125.575975</v>
      </c>
    </row>
    <row>
      <c>
        <is>
          <t>1578366</t>
        </is>
      </c>
      <c>
        <v>1</v>
      </c>
      <c>
        <is>
          <t>MANİSA</t>
        </is>
      </c>
      <c>
        <v>GÖRDES</v>
      </c>
      <c>
        <is>
          <t>EFENDİLİ TR-1 45-75-M00182_Ayırıcı H01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10.11.2020 09:31:57</t>
        </is>
      </c>
      <c>
        <is>
          <t>10.11.2020 17:29:07</t>
        </is>
      </c>
      <c>
        <v>7.952619444</v>
      </c>
      <c>
        <v>0</v>
      </c>
      <c>
        <v>0</v>
      </c>
      <c>
        <v>2</v>
      </c>
      <c>
        <v>141</v>
      </c>
      <c>
        <v>0</v>
      </c>
      <c>
        <v>0</v>
      </c>
      <c>
        <v>15.905239</v>
      </c>
      <c>
        <v>1121.319342</v>
      </c>
    </row>
    <row>
      <c>
        <is>
          <t>1576959</t>
        </is>
      </c>
      <c>
        <v>1</v>
      </c>
      <c>
        <is>
          <t>MANİSA</t>
        </is>
      </c>
      <c>
        <v>GÖRDES</v>
      </c>
      <c>
        <is>
          <t>EFENDİLİ TR-1 45-75-M00182_45-75-M00182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07.11.2020 09:13:45</t>
        </is>
      </c>
      <c>
        <is>
          <t>07.11.2020 17:08:29</t>
        </is>
      </c>
      <c>
        <v>7.912053611</v>
      </c>
      <c>
        <v>0</v>
      </c>
      <c>
        <v>0</v>
      </c>
      <c>
        <v>2</v>
      </c>
      <c>
        <v>141</v>
      </c>
      <c>
        <v>0</v>
      </c>
      <c>
        <v>0</v>
      </c>
      <c>
        <v>15.824107</v>
      </c>
      <c>
        <v>1115.599559</v>
      </c>
    </row>
    <row>
      <c>
        <is>
          <t>1581832</t>
        </is>
      </c>
      <c>
        <v>1</v>
      </c>
      <c>
        <is>
          <t>İZMİR</t>
        </is>
      </c>
      <c>
        <v>ÇİĞLİ</v>
      </c>
      <c>
        <is>
          <t>K-1932 35-09-K01932_35-09-K01932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17.11.2020 09:55:51</t>
        </is>
      </c>
      <c>
        <is>
          <t>17.11.2020 11:06:37</t>
        </is>
      </c>
      <c>
        <v>1.179406388</v>
      </c>
      <c>
        <v>1</v>
      </c>
      <c>
        <v>864</v>
      </c>
      <c>
        <v>0</v>
      </c>
      <c>
        <v>0</v>
      </c>
      <c>
        <v>1.179406</v>
      </c>
      <c>
        <v>1019.007119</v>
      </c>
      <c>
        <v>0</v>
      </c>
      <c>
        <v>0</v>
      </c>
    </row>
    <row>
      <c>
        <is>
          <t>1580515</t>
        </is>
      </c>
      <c>
        <v>1</v>
      </c>
      <c>
        <is>
          <t>İZMİR</t>
        </is>
      </c>
      <c>
        <v>BORNOVA</v>
      </c>
      <c>
        <is>
          <t>M-1488 35-02-M01488_M-42-M03 M03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14.11.2020 09:04:45</t>
        </is>
      </c>
      <c>
        <is>
          <t>14.11.2020 12:31:05</t>
        </is>
      </c>
      <c>
        <v>3.438888888</v>
      </c>
      <c>
        <v>3</v>
      </c>
      <c>
        <v>242</v>
      </c>
      <c>
        <v>0</v>
      </c>
      <c>
        <v>0</v>
      </c>
      <c>
        <v>10.316667</v>
      </c>
      <c>
        <v>832.211111</v>
      </c>
      <c>
        <v>0</v>
      </c>
      <c>
        <v>0</v>
      </c>
    </row>
    <row>
      <c>
        <is>
          <t>1576898</t>
        </is>
      </c>
      <c>
        <v>1</v>
      </c>
      <c>
        <is>
          <t>İZMİR</t>
        </is>
      </c>
      <c>
        <v>BORNOVA</v>
      </c>
      <c>
        <is>
          <t>IŞIKLAR TM 35-02-A00006_KEMALPAŞA-2 M23</t>
        </is>
      </c>
      <c>
        <v>Manevra</v>
      </c>
      <c>
        <is>
          <t>İletim</t>
        </is>
      </c>
      <c>
        <v>Uzun</v>
      </c>
      <c>
        <v>Şebeke işletmecisi</v>
      </c>
      <c>
        <v>Bildirimsiz</v>
      </c>
      <c>
        <is>
          <t>07.11.2020 07:54:59</t>
        </is>
      </c>
      <c>
        <is>
          <t>07.11.2020 08:00:58</t>
        </is>
      </c>
      <c>
        <v>0.099722222</v>
      </c>
      <c>
        <v>93</v>
      </c>
      <c>
        <v>5940</v>
      </c>
      <c>
        <v>12</v>
      </c>
      <c>
        <v>59</v>
      </c>
      <c>
        <v>9.274167</v>
      </c>
      <c>
        <v>592.349999</v>
      </c>
      <c>
        <v>1.196667</v>
      </c>
      <c>
        <v>5.883611</v>
      </c>
    </row>
    <row>
      <c>
        <is>
          <t>1576899</t>
        </is>
      </c>
      <c>
        <v>1</v>
      </c>
      <c>
        <is>
          <t>İZMİR</t>
        </is>
      </c>
      <c>
        <v>BORNOVA</v>
      </c>
      <c>
        <is>
          <t>IŞIKLAR TM 35-02-A00006_BATIÇİM-2 M17</t>
        </is>
      </c>
      <c>
        <v>Manevra</v>
      </c>
      <c>
        <is>
          <t>İletim</t>
        </is>
      </c>
      <c>
        <v>Uzun</v>
      </c>
      <c>
        <v>Şebeke işletmecisi</v>
      </c>
      <c>
        <v>Bildirimsiz</v>
      </c>
      <c>
        <is>
          <t>07.11.2020 07:54:53</t>
        </is>
      </c>
      <c>
        <is>
          <t>07.11.2020 08:01:31</t>
        </is>
      </c>
      <c>
        <v>0.110555555</v>
      </c>
      <c>
        <v>39</v>
      </c>
      <c>
        <v>1133</v>
      </c>
      <c>
        <v>0</v>
      </c>
      <c>
        <v>0</v>
      </c>
      <c>
        <v>4.311667</v>
      </c>
      <c>
        <v>125.259444</v>
      </c>
      <c>
        <v>0</v>
      </c>
      <c>
        <v>0</v>
      </c>
    </row>
    <row>
      <c>
        <is>
          <t>1576900</t>
        </is>
      </c>
      <c>
        <v>1</v>
      </c>
      <c>
        <is>
          <t>İZMİR</t>
        </is>
      </c>
      <c>
        <v>BORNOVA</v>
      </c>
      <c>
        <is>
          <t>IŞIKLAR TM 35-02-A00006_KARAYOLLARI M25</t>
        </is>
      </c>
      <c>
        <v>Manevra</v>
      </c>
      <c>
        <is>
          <t>İletim</t>
        </is>
      </c>
      <c>
        <v>Uzun</v>
      </c>
      <c>
        <v>Şebeke işletmecisi</v>
      </c>
      <c>
        <v>Bildirimsiz</v>
      </c>
      <c>
        <is>
          <t>07.11.2020 07:54:46</t>
        </is>
      </c>
      <c>
        <is>
          <t>07.11.2020 08:01:04</t>
        </is>
      </c>
      <c>
        <v>0.105</v>
      </c>
      <c>
        <v>44</v>
      </c>
      <c>
        <v>3829</v>
      </c>
      <c>
        <v>0</v>
      </c>
      <c>
        <v>0</v>
      </c>
      <c>
        <v>4.62</v>
      </c>
      <c>
        <v>402.045</v>
      </c>
      <c>
        <v>0</v>
      </c>
      <c>
        <v>0</v>
      </c>
    </row>
    <row>
      <c>
        <is>
          <t>1576901</t>
        </is>
      </c>
      <c>
        <v>1</v>
      </c>
      <c>
        <is>
          <t>İZMİR</t>
        </is>
      </c>
      <c>
        <v>BORNOVA</v>
      </c>
      <c>
        <is>
          <t>IŞIKLAR TM 35-02-A00006_BATIÇİM-1 M24</t>
        </is>
      </c>
      <c>
        <v>Manevra</v>
      </c>
      <c>
        <is>
          <t>İletim</t>
        </is>
      </c>
      <c>
        <v>Uzun</v>
      </c>
      <c>
        <v>Şebeke işletmecisi</v>
      </c>
      <c>
        <v>Bildirimsiz</v>
      </c>
      <c>
        <is>
          <t>07.11.2020 07:55:24</t>
        </is>
      </c>
      <c>
        <is>
          <t>07.11.2020 08:01:41</t>
        </is>
      </c>
      <c>
        <v>0.104722222</v>
      </c>
      <c>
        <v>25</v>
      </c>
      <c>
        <v>450</v>
      </c>
      <c>
        <v>0</v>
      </c>
      <c>
        <v>1</v>
      </c>
      <c>
        <v>2.618056</v>
      </c>
      <c>
        <v>47.125</v>
      </c>
      <c>
        <v>0</v>
      </c>
      <c>
        <v>0.104722</v>
      </c>
    </row>
    <row>
      <c>
        <is>
          <t>1576902</t>
        </is>
      </c>
      <c>
        <v>1</v>
      </c>
      <c>
        <is>
          <t>İZMİR</t>
        </is>
      </c>
      <c>
        <v>BORNOVA</v>
      </c>
      <c>
        <is>
          <t>IŞIKLAR TM 35-02-A00006_KEMALPAŞA-1 M18</t>
        </is>
      </c>
      <c>
        <v>Manevra</v>
      </c>
      <c>
        <is>
          <t>İletim</t>
        </is>
      </c>
      <c>
        <v>Uzun</v>
      </c>
      <c>
        <v>Şebeke işletmecisi</v>
      </c>
      <c>
        <v>Bildirimsiz</v>
      </c>
      <c>
        <is>
          <t>07.11.2020 07:55:18</t>
        </is>
      </c>
      <c>
        <is>
          <t>07.11.2020 08:01:18</t>
        </is>
      </c>
      <c>
        <v>0.1</v>
      </c>
      <c>
        <v>39</v>
      </c>
      <c>
        <v>2990</v>
      </c>
      <c>
        <v>12</v>
      </c>
      <c>
        <v>12</v>
      </c>
      <c>
        <v>3.9</v>
      </c>
      <c>
        <v>299</v>
      </c>
      <c>
        <v>1.2</v>
      </c>
      <c>
        <v>1.2</v>
      </c>
    </row>
    <row>
      <c>
        <is>
          <t>1576904</t>
        </is>
      </c>
      <c>
        <v>1</v>
      </c>
      <c>
        <is>
          <t>İZMİR</t>
        </is>
      </c>
      <c>
        <v>BORNOVA</v>
      </c>
      <c>
        <is>
          <t>IŞIKLAR TM 35-02-A00006_ESHOT-1 M22</t>
        </is>
      </c>
      <c>
        <v>Manevra</v>
      </c>
      <c>
        <is>
          <t>İletim</t>
        </is>
      </c>
      <c>
        <v>Uzun</v>
      </c>
      <c>
        <v>Şebeke işletmecisi</v>
      </c>
      <c>
        <v>Bildirimsiz</v>
      </c>
      <c>
        <is>
          <t>07.11.2020 07:55:06</t>
        </is>
      </c>
      <c>
        <is>
          <t>07.11.2020 08:01:07</t>
        </is>
      </c>
      <c>
        <v>0.100277777</v>
      </c>
      <c>
        <v>9</v>
      </c>
      <c>
        <v>1393</v>
      </c>
      <c>
        <v>1</v>
      </c>
      <c>
        <v>2</v>
      </c>
      <c>
        <v>0.9025</v>
      </c>
      <c>
        <v>139.686943</v>
      </c>
      <c>
        <v>0.100278</v>
      </c>
      <c>
        <v>0.200556</v>
      </c>
    </row>
    <row>
      <c>
        <is>
          <t>1577491</t>
        </is>
      </c>
      <c>
        <v>1</v>
      </c>
      <c>
        <is>
          <t>İZMİR</t>
        </is>
      </c>
      <c>
        <v>BORNOVA</v>
      </c>
      <c>
        <is>
          <t>IŞIKLAR TM 35-02-A00006_BATIÇİM-2 M17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08.11.2020 09:12:43</t>
        </is>
      </c>
      <c>
        <is>
          <t>08.11.2020 12:46:08</t>
        </is>
      </c>
      <c>
        <v>3.556877777</v>
      </c>
      <c>
        <v>39</v>
      </c>
      <c>
        <v>1133</v>
      </c>
      <c>
        <v>0</v>
      </c>
      <c>
        <v>0</v>
      </c>
      <c>
        <v>138.718233</v>
      </c>
      <c>
        <v>4029.942521</v>
      </c>
      <c>
        <v>0</v>
      </c>
      <c>
        <v>0</v>
      </c>
    </row>
    <row>
      <c>
        <is>
          <t>1584244</t>
        </is>
      </c>
      <c>
        <v>1</v>
      </c>
      <c>
        <is>
          <t>İZMİR</t>
        </is>
      </c>
      <c>
        <v>BALÇOVA</v>
      </c>
      <c>
        <is>
          <t>K-4538 35-07-K04538_35-07-K04538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21.11.2020 09:50:57</t>
        </is>
      </c>
      <c>
        <is>
          <t>21.11.2020 10:44:00</t>
        </is>
      </c>
      <c>
        <v>0.884166666</v>
      </c>
      <c>
        <v>1</v>
      </c>
      <c>
        <v>163</v>
      </c>
      <c>
        <v>0</v>
      </c>
      <c>
        <v>0</v>
      </c>
      <c>
        <v>0.884167</v>
      </c>
      <c>
        <v>144.119167</v>
      </c>
      <c>
        <v>0</v>
      </c>
      <c>
        <v>0</v>
      </c>
    </row>
    <row>
      <c>
        <is>
          <t>1594675</t>
        </is>
      </c>
      <c>
        <v>1</v>
      </c>
      <c>
        <is>
          <t>İZMİR</t>
        </is>
      </c>
      <c>
        <v>BAYINDIR</v>
      </c>
      <c>
        <is>
          <t>ELİFLİ TR-1 35-20-L00107_35-20-L00107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22.11.2020 09:17:35</t>
        </is>
      </c>
      <c>
        <is>
          <t>22.11.2020 14:38:50</t>
        </is>
      </c>
      <c>
        <v>5.354166666</v>
      </c>
      <c>
        <v>0</v>
      </c>
      <c>
        <v>133</v>
      </c>
      <c>
        <v>1</v>
      </c>
      <c>
        <v>1</v>
      </c>
      <c>
        <v>0</v>
      </c>
      <c>
        <v>712.104167</v>
      </c>
      <c>
        <v>5.354167</v>
      </c>
      <c>
        <v>5.354167</v>
      </c>
    </row>
    <row>
      <c>
        <is>
          <t>1595085</t>
        </is>
      </c>
      <c>
        <v>1</v>
      </c>
      <c>
        <is>
          <t>İZMİR</t>
        </is>
      </c>
      <c>
        <v>BAYINDIR</v>
      </c>
      <c>
        <is>
          <t>ELİFLİ TR-6 35-20-L00445_35-20-L00445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23.11.2020 09:41:25</t>
        </is>
      </c>
      <c>
        <is>
          <t>23.11.2020 15:16:31</t>
        </is>
      </c>
      <c>
        <v>5.584890555</v>
      </c>
      <c>
        <v>0</v>
      </c>
      <c>
        <v>49</v>
      </c>
      <c>
        <v>0</v>
      </c>
      <c>
        <v>1</v>
      </c>
      <c>
        <v>0</v>
      </c>
      <c>
        <v>273.659637</v>
      </c>
      <c>
        <v>0</v>
      </c>
      <c>
        <v>5.584891</v>
      </c>
    </row>
    <row>
      <c>
        <is>
          <t>1595634</t>
        </is>
      </c>
      <c>
        <v>1</v>
      </c>
      <c>
        <is>
          <t>İZMİR</t>
        </is>
      </c>
      <c>
        <v>BAYINDIR</v>
      </c>
      <c>
        <is>
          <t>ELİFLİ TR-4 35-20-L00111_35-20-L00111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24.11.2020 10:36:11</t>
        </is>
      </c>
      <c>
        <is>
          <t>24.11.2020 13:24:26</t>
        </is>
      </c>
      <c>
        <v>2.804166666</v>
      </c>
      <c>
        <v>0</v>
      </c>
      <c>
        <v>47</v>
      </c>
      <c>
        <v>1</v>
      </c>
      <c>
        <v>4</v>
      </c>
      <c>
        <v>0</v>
      </c>
      <c>
        <v>131.795833</v>
      </c>
      <c>
        <v>2.804167</v>
      </c>
      <c>
        <v>11.216667</v>
      </c>
    </row>
    <row>
      <c>
        <is>
          <t>1578235</t>
        </is>
      </c>
      <c>
        <v>1</v>
      </c>
      <c>
        <is>
          <t>İZMİR</t>
        </is>
      </c>
      <c>
        <v>BAYRAKLI</v>
      </c>
      <c>
        <is>
          <t>KARŞIYAKA GIS TM 35-04-A00002_Karşıyaka-10 K17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09.11.2020 20:23:03</t>
        </is>
      </c>
      <c>
        <is>
          <t>09.11.2020 20:27:36</t>
        </is>
      </c>
      <c>
        <v>0.076054444</v>
      </c>
      <c>
        <v>4</v>
      </c>
      <c>
        <v>2021</v>
      </c>
      <c>
        <v>0</v>
      </c>
      <c>
        <v>0</v>
      </c>
      <c>
        <v>0.304218</v>
      </c>
      <c>
        <v>153.706031</v>
      </c>
      <c>
        <v>0</v>
      </c>
      <c>
        <v>0</v>
      </c>
    </row>
    <row>
      <c>
        <is>
          <t>1578190</t>
        </is>
      </c>
      <c>
        <v>1</v>
      </c>
      <c>
        <is>
          <t>İZMİR</t>
        </is>
      </c>
      <c>
        <v>BAYRAKLI</v>
      </c>
      <c>
        <is>
          <t>KARŞIYAKA GIS TM 35-04-A00002_Karşıyaka-10 K17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09.11.2020 18:13:05</t>
        </is>
      </c>
      <c>
        <is>
          <t>09.11.2020 18:18:16</t>
        </is>
      </c>
      <c>
        <v>0.086388888</v>
      </c>
      <c>
        <v>4</v>
      </c>
      <c>
        <v>2021</v>
      </c>
      <c>
        <v>0</v>
      </c>
      <c>
        <v>0</v>
      </c>
      <c>
        <v>0.345556</v>
      </c>
      <c>
        <v>174.591943</v>
      </c>
      <c>
        <v>0</v>
      </c>
      <c>
        <v>0</v>
      </c>
    </row>
    <row>
      <c>
        <is>
          <t>1581810</t>
        </is>
      </c>
      <c>
        <v>1</v>
      </c>
      <c>
        <is>
          <t>MANİSA</t>
        </is>
      </c>
      <c>
        <v>YUNUSEMRE</v>
      </c>
      <c>
        <is>
          <t>YUKARI EMLAKDERE TR-1 45-71-M01032_45-71-M01032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17.11.2020 09:35:16</t>
        </is>
      </c>
      <c>
        <is>
          <t>17.11.2020 17:22:17</t>
        </is>
      </c>
      <c>
        <v>7.783565555</v>
      </c>
      <c>
        <v>0</v>
      </c>
      <c>
        <v>0</v>
      </c>
      <c>
        <v>1</v>
      </c>
      <c>
        <v>116</v>
      </c>
      <c>
        <v>0</v>
      </c>
      <c>
        <v>0</v>
      </c>
      <c>
        <v>7.783566</v>
      </c>
      <c>
        <v>902.893604</v>
      </c>
    </row>
    <row>
      <c>
        <is>
          <t>1582926</t>
        </is>
      </c>
      <c>
        <v>1</v>
      </c>
      <c>
        <is>
          <t>MANİSA</t>
        </is>
      </c>
      <c>
        <v>YUNUSEMRE</v>
      </c>
      <c>
        <is>
          <t>EMLAKDERE TR-2 45-71-M01028_45-71-M01028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19.11.2020 09:23:35</t>
        </is>
      </c>
      <c>
        <is>
          <t>19.11.2020 17:09:39</t>
        </is>
      </c>
      <c>
        <v>7.767777777</v>
      </c>
      <c>
        <v>0</v>
      </c>
      <c>
        <v>0</v>
      </c>
      <c>
        <v>1</v>
      </c>
      <c>
        <v>117</v>
      </c>
      <c>
        <v>0</v>
      </c>
      <c>
        <v>0</v>
      </c>
      <c>
        <v>7.767778</v>
      </c>
      <c>
        <v>908.83</v>
      </c>
    </row>
    <row>
      <c>
        <is>
          <t>1582347</t>
        </is>
      </c>
      <c>
        <v>1</v>
      </c>
      <c>
        <is>
          <t>MANİSA</t>
        </is>
      </c>
      <c>
        <v>YUNUSEMRE</v>
      </c>
      <c>
        <is>
          <t>EMLAKDERE TR-2 45-71-M01028_45-71-M01028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18.11.2020 09:27:37</t>
        </is>
      </c>
      <c>
        <is>
          <t>18.11.2020 17:04:24</t>
        </is>
      </c>
      <c>
        <v>7.612975833</v>
      </c>
      <c>
        <v>0</v>
      </c>
      <c>
        <v>0</v>
      </c>
      <c>
        <v>1</v>
      </c>
      <c>
        <v>117</v>
      </c>
      <c>
        <v>0</v>
      </c>
      <c>
        <v>0</v>
      </c>
      <c>
        <v>7.612976</v>
      </c>
      <c>
        <v>890.718172</v>
      </c>
    </row>
    <row>
      <c>
        <is>
          <t>1575365</t>
        </is>
      </c>
      <c>
        <v>1</v>
      </c>
      <c>
        <is>
          <t>MANİSA</t>
        </is>
      </c>
      <c>
        <v>AKHİSAR</v>
      </c>
      <c>
        <is>
          <t>ERDELLİ TR-2 KÖK 45-72-L00476_HatBaşıAyırıcı_53137213 L04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04.11.2020 17:25:21</t>
        </is>
      </c>
      <c>
        <is>
          <t>04.11.2020 17:25:51</t>
        </is>
      </c>
      <c>
        <v>0.008333333</v>
      </c>
      <c>
        <v>0</v>
      </c>
      <c>
        <v>138</v>
      </c>
      <c>
        <v>254</v>
      </c>
      <c>
        <v>1513</v>
      </c>
      <c>
        <v>0</v>
      </c>
      <c>
        <v>1.15</v>
      </c>
      <c>
        <v>2.116667</v>
      </c>
      <c>
        <v>12.608333</v>
      </c>
    </row>
    <row>
      <c>
        <is>
          <t>1573870</t>
        </is>
      </c>
      <c>
        <v>1</v>
      </c>
      <c>
        <is>
          <t>MANİSA</t>
        </is>
      </c>
      <c>
        <v>TURGUTLU</v>
      </c>
      <c>
        <is>
          <t>AVŞAR İM 45-83-A00002_ÖLÇÜ-M02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01.11.2020 22:04:58</t>
        </is>
      </c>
      <c>
        <is>
          <t>01.11.2020 22:11:31</t>
        </is>
      </c>
      <c>
        <v>0.109166666</v>
      </c>
      <c>
        <v>191</v>
      </c>
      <c>
        <v>25757</v>
      </c>
      <c>
        <v>117</v>
      </c>
      <c>
        <v>18</v>
      </c>
      <c>
        <v>20.850833</v>
      </c>
      <c>
        <v>2811.805816</v>
      </c>
      <c>
        <v>12.7725</v>
      </c>
      <c>
        <v>1.965</v>
      </c>
    </row>
    <row>
      <c>
        <is>
          <t>1580624</t>
        </is>
      </c>
      <c>
        <v>1</v>
      </c>
      <c>
        <is>
          <t>İZMİR</t>
        </is>
      </c>
      <c>
        <v>ÖDEMİŞ</v>
      </c>
      <c>
        <is>
          <t>ERTUĞRUL TR-5 35-15-L00679_35-15-L00679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14.11.2020 10:51:51</t>
        </is>
      </c>
      <c>
        <is>
          <t>14.11.2020 12:05:18</t>
        </is>
      </c>
      <c>
        <v>1.224075</v>
      </c>
      <c>
        <v>0</v>
      </c>
      <c>
        <v>0</v>
      </c>
      <c>
        <v>0</v>
      </c>
      <c>
        <v>26</v>
      </c>
      <c>
        <v>0</v>
      </c>
      <c>
        <v>0</v>
      </c>
      <c>
        <v>0</v>
      </c>
      <c>
        <v>31.82595</v>
      </c>
    </row>
    <row>
      <c>
        <is>
          <t>1580052</t>
        </is>
      </c>
      <c>
        <v>1</v>
      </c>
      <c>
        <is>
          <t>İZMİR</t>
        </is>
      </c>
      <c>
        <v>ÖDEMİŞ</v>
      </c>
      <c>
        <is>
          <t>ERTUĞRUL TR-4 35-15-L00678_35-15-L00678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13.11.2020 09:58:16</t>
        </is>
      </c>
      <c>
        <is>
          <t>13.11.2020 16:31:29</t>
        </is>
      </c>
      <c>
        <v>6.553412777</v>
      </c>
      <c>
        <v>0</v>
      </c>
      <c>
        <v>0</v>
      </c>
      <c>
        <v>0</v>
      </c>
      <c>
        <v>21</v>
      </c>
      <c>
        <v>0</v>
      </c>
      <c>
        <v>0</v>
      </c>
      <c>
        <v>0</v>
      </c>
      <c>
        <v>137.621668</v>
      </c>
    </row>
    <row>
      <c>
        <is>
          <t>1578385</t>
        </is>
      </c>
      <c>
        <v>1</v>
      </c>
      <c>
        <is>
          <t>İZMİR</t>
        </is>
      </c>
      <c>
        <v>ÖDEMİŞ</v>
      </c>
      <c>
        <is>
          <t>ERTUĞRUL TR-1 35-15-L00675_Ayırıcı H01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10.11.2020 09:49:37</t>
        </is>
      </c>
      <c>
        <is>
          <t>10.11.2020 12:49:00</t>
        </is>
      </c>
      <c>
        <v>2.989607222</v>
      </c>
      <c>
        <v>0</v>
      </c>
      <c>
        <v>0</v>
      </c>
      <c>
        <v>1</v>
      </c>
      <c>
        <v>56</v>
      </c>
      <c>
        <v>0</v>
      </c>
      <c>
        <v>0</v>
      </c>
      <c>
        <v>2.989607</v>
      </c>
      <c>
        <v>167.418004</v>
      </c>
    </row>
    <row>
      <c>
        <is>
          <t>1580538</t>
        </is>
      </c>
      <c>
        <v>1</v>
      </c>
      <c>
        <is>
          <t>İZMİR</t>
        </is>
      </c>
      <c>
        <v>BORNOVA</v>
      </c>
      <c>
        <is>
          <t>M-290 GEÇİT 35-02-M00290_M-97-M02 M02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14.11.2020 09:18:45</t>
        </is>
      </c>
      <c>
        <is>
          <t>14.11.2020 17:40:00</t>
        </is>
      </c>
      <c>
        <v>8.353998055</v>
      </c>
      <c>
        <v>2</v>
      </c>
      <c>
        <v>0</v>
      </c>
      <c>
        <v>0</v>
      </c>
      <c>
        <v>0</v>
      </c>
      <c>
        <v>16.707996</v>
      </c>
      <c>
        <v>0</v>
      </c>
      <c>
        <v>0</v>
      </c>
      <c>
        <v>0</v>
      </c>
    </row>
    <row>
      <c>
        <is>
          <t>1583639</t>
        </is>
      </c>
      <c>
        <v>1</v>
      </c>
      <c>
        <is>
          <t>İZMİR</t>
        </is>
      </c>
      <c>
        <v>BORNOVA</v>
      </c>
      <c>
        <is>
          <t>M-1061 35-02-M01061_35-02-M01061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20.11.2020 09:11:41</t>
        </is>
      </c>
      <c>
        <is>
          <t>20.11.2020 10:50:03</t>
        </is>
      </c>
      <c>
        <v>1.639444444</v>
      </c>
      <c>
        <v>1</v>
      </c>
      <c>
        <v>713</v>
      </c>
      <c>
        <v>0</v>
      </c>
      <c>
        <v>0</v>
      </c>
      <c>
        <v>1.639444</v>
      </c>
      <c>
        <v>1168.923889</v>
      </c>
      <c>
        <v>0</v>
      </c>
      <c>
        <v>0</v>
      </c>
    </row>
    <row>
      <c>
        <is>
          <t>1596105</t>
        </is>
      </c>
      <c>
        <v>1</v>
      </c>
      <c>
        <is>
          <t>İZMİR</t>
        </is>
      </c>
      <c>
        <v>BORNOVA</v>
      </c>
      <c>
        <is>
          <t>K-3558 35-02-K03558_B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25.11.2020 09:45:40</t>
        </is>
      </c>
      <c>
        <is>
          <t>25.11.2020 11:06:25</t>
        </is>
      </c>
      <c>
        <v>1.345809166</v>
      </c>
      <c>
        <v>0</v>
      </c>
      <c>
        <v>70</v>
      </c>
      <c>
        <v>0</v>
      </c>
      <c>
        <v>0</v>
      </c>
      <c>
        <v>0</v>
      </c>
      <c>
        <v>94.206642</v>
      </c>
      <c>
        <v>0</v>
      </c>
      <c>
        <v>0</v>
      </c>
    </row>
    <row>
      <c>
        <is>
          <t>1596075</t>
        </is>
      </c>
      <c>
        <v>1</v>
      </c>
      <c>
        <is>
          <t>İZMİR</t>
        </is>
      </c>
      <c>
        <v>BORNOVA</v>
      </c>
      <c>
        <is>
          <t>K-460 35-02-K00460_35-02-K00460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25.11.2020 09:17:02</t>
        </is>
      </c>
      <c>
        <is>
          <t>25.11.2020 10:33:58</t>
        </is>
      </c>
      <c>
        <v>1.282222222</v>
      </c>
      <c>
        <v>1</v>
      </c>
      <c>
        <v>135</v>
      </c>
      <c>
        <v>0</v>
      </c>
      <c>
        <v>0</v>
      </c>
      <c>
        <v>1.282222</v>
      </c>
      <c>
        <v>173.1</v>
      </c>
      <c>
        <v>0</v>
      </c>
      <c>
        <v>0</v>
      </c>
    </row>
    <row>
      <c>
        <is>
          <t>1596583</t>
        </is>
      </c>
      <c>
        <v>1</v>
      </c>
      <c>
        <is>
          <t>İZMİR</t>
        </is>
      </c>
      <c>
        <v>BORNOVA</v>
      </c>
      <c>
        <is>
          <t>K-628 35-02-K00628_35-02-K00628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26.11.2020 08:58:09</t>
        </is>
      </c>
      <c>
        <is>
          <t>26.11.2020 16:50:42</t>
        </is>
      </c>
      <c>
        <v>7.875668333</v>
      </c>
      <c>
        <v>1</v>
      </c>
      <c>
        <v>825</v>
      </c>
      <c>
        <v>0</v>
      </c>
      <c>
        <v>0</v>
      </c>
      <c>
        <v>7.875668</v>
      </c>
      <c>
        <v>6497.426375</v>
      </c>
      <c>
        <v>0</v>
      </c>
      <c>
        <v>0</v>
      </c>
    </row>
    <row>
      <c>
        <is>
          <t>1596155</t>
        </is>
      </c>
      <c>
        <v>1</v>
      </c>
      <c>
        <is>
          <t>İZMİR</t>
        </is>
      </c>
      <c>
        <v>TİRE</v>
      </c>
      <c>
        <is>
          <t>ESKİOBA KÖK 35-29-L00037_AYAKLIKIRI-L07 L07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25.11.2020 10:26:58</t>
        </is>
      </c>
      <c>
        <is>
          <t>25.11.2020 10:27:08</t>
        </is>
      </c>
      <c>
        <v>0.002777777</v>
      </c>
      <c>
        <v>0</v>
      </c>
      <c>
        <v>0</v>
      </c>
      <c>
        <v>67</v>
      </c>
      <c>
        <v>636</v>
      </c>
      <c>
        <v>0</v>
      </c>
      <c>
        <v>0</v>
      </c>
      <c>
        <v>0.186111</v>
      </c>
      <c>
        <v>1.766666</v>
      </c>
    </row>
    <row>
      <c>
        <is>
          <t>1595111</t>
        </is>
      </c>
      <c>
        <v>1</v>
      </c>
      <c>
        <is>
          <t>İZMİR</t>
        </is>
      </c>
      <c>
        <v>TİRE</v>
      </c>
      <c>
        <is>
          <t>ESKİOBA KÖK 35-29-L00037_AYAKLIKIRI-L07 L07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23.11.2020 10:13:39</t>
        </is>
      </c>
      <c>
        <is>
          <t>23.11.2020 10:13:49</t>
        </is>
      </c>
      <c>
        <v>0.002777777</v>
      </c>
      <c>
        <v>0</v>
      </c>
      <c>
        <v>0</v>
      </c>
      <c>
        <v>67</v>
      </c>
      <c>
        <v>636</v>
      </c>
      <c>
        <v>0</v>
      </c>
      <c>
        <v>0</v>
      </c>
      <c>
        <v>0.186111</v>
      </c>
      <c>
        <v>1.766666</v>
      </c>
    </row>
    <row>
      <c>
        <is>
          <t>1584165</t>
        </is>
      </c>
      <c>
        <v>1</v>
      </c>
      <c>
        <is>
          <t>İZMİR</t>
        </is>
      </c>
      <c>
        <v>TİRE</v>
      </c>
      <c>
        <is>
          <t>ESKİOBA KÖK 35-29-L00037_AYAKLIKIRI-L07 L07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21.11.2020 08:06:23</t>
        </is>
      </c>
      <c>
        <is>
          <t>21.11.2020 08:06:53</t>
        </is>
      </c>
      <c>
        <v>0.008333333</v>
      </c>
      <c>
        <v>0</v>
      </c>
      <c>
        <v>0</v>
      </c>
      <c>
        <v>67</v>
      </c>
      <c>
        <v>636</v>
      </c>
      <c>
        <v>0</v>
      </c>
      <c>
        <v>0</v>
      </c>
      <c>
        <v>0.558333</v>
      </c>
      <c>
        <v>5.3</v>
      </c>
    </row>
    <row>
      <c>
        <is>
          <t>1582456</t>
        </is>
      </c>
      <c>
        <v>1</v>
      </c>
      <c>
        <is>
          <t>İZMİR</t>
        </is>
      </c>
      <c>
        <v>TİRE</v>
      </c>
      <c>
        <is>
          <t>ESKİOBA KÖK 35-29-L00037_AYAKLIKIRI-L07 L07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18.11.2020 11:04:30</t>
        </is>
      </c>
      <c>
        <is>
          <t>18.11.2020 11:04:40</t>
        </is>
      </c>
      <c>
        <v>0.002777777</v>
      </c>
      <c>
        <v>0</v>
      </c>
      <c>
        <v>0</v>
      </c>
      <c>
        <v>67</v>
      </c>
      <c>
        <v>636</v>
      </c>
      <c>
        <v>0</v>
      </c>
      <c>
        <v>0</v>
      </c>
      <c>
        <v>0.186111</v>
      </c>
      <c>
        <v>1.766666</v>
      </c>
    </row>
    <row>
      <c>
        <is>
          <t>1577944</t>
        </is>
      </c>
      <c>
        <v>1</v>
      </c>
      <c>
        <is>
          <t>İZMİR</t>
        </is>
      </c>
      <c>
        <v>TİRE</v>
      </c>
      <c>
        <is>
          <t>ESKİOBA KÖK 35-29-L00037_MAHMUTLAR-L02 L02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09.11.2020 10:40:46</t>
        </is>
      </c>
      <c>
        <is>
          <t>09.11.2020 10:46:00</t>
        </is>
      </c>
      <c>
        <v>0.087222222</v>
      </c>
      <c>
        <v>0</v>
      </c>
      <c>
        <v>0</v>
      </c>
      <c>
        <v>69</v>
      </c>
      <c>
        <v>692</v>
      </c>
      <c>
        <v>0</v>
      </c>
      <c>
        <v>0</v>
      </c>
      <c>
        <v>6.018333</v>
      </c>
      <c>
        <v>60.357778</v>
      </c>
    </row>
    <row>
      <c>
        <is>
          <t>1573753</t>
        </is>
      </c>
      <c>
        <v>1</v>
      </c>
      <c>
        <is>
          <t>İZMİR</t>
        </is>
      </c>
      <c>
        <v>TİRE</v>
      </c>
      <c>
        <is>
          <t>ESKİOBA KÖK 35-29-L00037_AYAKLIKIRI-L07 L07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01.11.2020 17:35:41</t>
        </is>
      </c>
      <c>
        <is>
          <t>01.11.2020 17:36:07</t>
        </is>
      </c>
      <c>
        <v>0.007222222</v>
      </c>
      <c>
        <v>0</v>
      </c>
      <c>
        <v>0</v>
      </c>
      <c>
        <v>67</v>
      </c>
      <c>
        <v>636</v>
      </c>
      <c>
        <v>0</v>
      </c>
      <c>
        <v>0</v>
      </c>
      <c>
        <v>0.483889</v>
      </c>
      <c>
        <v>4.593333</v>
      </c>
    </row>
    <row>
      <c>
        <is>
          <t>1579635</t>
        </is>
      </c>
      <c>
        <v>1</v>
      </c>
      <c>
        <is>
          <t>İZMİR</t>
        </is>
      </c>
      <c>
        <v>KONAK</v>
      </c>
      <c>
        <is>
          <t>K-1086 35-01-K01086_FUAR İ.M.-K01 K01</t>
        </is>
      </c>
      <c>
        <v>Manevra</v>
      </c>
      <c>
        <is>
          <t>Dağıtım-OG</t>
        </is>
      </c>
      <c>
        <v>Kısa</v>
      </c>
      <c>
        <v>Şebeke işletmecisi</v>
      </c>
      <c>
        <v>Bildirimsiz</v>
      </c>
      <c>
        <is>
          <t>12.11.2020 13:22:43</t>
        </is>
      </c>
      <c>
        <is>
          <t>12.11.2020 13:23:23</t>
        </is>
      </c>
      <c>
        <v>0.011111111</v>
      </c>
      <c>
        <v>7</v>
      </c>
      <c>
        <v>2170</v>
      </c>
      <c>
        <v>0</v>
      </c>
      <c>
        <v>0</v>
      </c>
      <c>
        <v>0.077778</v>
      </c>
      <c>
        <v>24.111111</v>
      </c>
      <c>
        <v>0</v>
      </c>
      <c>
        <v>0</v>
      </c>
    </row>
    <row>
      <c>
        <is>
          <t>1580682</t>
        </is>
      </c>
      <c>
        <v>1</v>
      </c>
      <c>
        <is>
          <t>İZMİR</t>
        </is>
      </c>
      <c>
        <v>KONAK</v>
      </c>
      <c>
        <is>
          <t>K-2907 35-01-K02907_35-01-K02907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14.11.2020 12:57:41</t>
        </is>
      </c>
      <c>
        <is>
          <t>14.11.2020 14:51:48</t>
        </is>
      </c>
      <c>
        <v>1.901747222</v>
      </c>
      <c>
        <v>1</v>
      </c>
      <c>
        <v>70</v>
      </c>
      <c>
        <v>0</v>
      </c>
      <c>
        <v>0</v>
      </c>
      <c>
        <v>1.901747</v>
      </c>
      <c>
        <v>133.122306</v>
      </c>
      <c>
        <v>0</v>
      </c>
      <c>
        <v>0</v>
      </c>
    </row>
    <row>
      <c>
        <is>
          <t>1595062</t>
        </is>
      </c>
      <c>
        <v>1</v>
      </c>
      <c>
        <is>
          <t>İZMİR</t>
        </is>
      </c>
      <c>
        <v>KONAK</v>
      </c>
      <c>
        <is>
          <t>K-1779 35-01-K01779_35-01-K01779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23.11.2020 09:07:31</t>
        </is>
      </c>
      <c>
        <is>
          <t>23.11.2020 14:10:07</t>
        </is>
      </c>
      <c>
        <v>5.043333333</v>
      </c>
      <c>
        <v>1</v>
      </c>
      <c>
        <v>365</v>
      </c>
      <c>
        <v>0</v>
      </c>
      <c>
        <v>0</v>
      </c>
      <c>
        <v>5.043333</v>
      </c>
      <c>
        <v>1840.816667</v>
      </c>
      <c>
        <v>0</v>
      </c>
      <c>
        <v>0</v>
      </c>
    </row>
    <row>
      <c>
        <is>
          <t>1597102</t>
        </is>
      </c>
      <c>
        <v>1</v>
      </c>
      <c>
        <is>
          <t>İZMİR</t>
        </is>
      </c>
      <c>
        <v>KONAK</v>
      </c>
      <c>
        <is>
          <t>K-2510 35-01-K02510_K-1779-K03 K03</t>
        </is>
      </c>
      <c>
        <v>Trafo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27.11.2020 09:05:04</t>
        </is>
      </c>
      <c>
        <is>
          <t>27.11.2020 12:31:44</t>
        </is>
      </c>
      <c>
        <v>3.444444444</v>
      </c>
      <c>
        <v>8</v>
      </c>
      <c>
        <v>1185</v>
      </c>
      <c>
        <v>0</v>
      </c>
      <c>
        <v>0</v>
      </c>
      <c>
        <v>27.555556</v>
      </c>
      <c>
        <v>4081.666666</v>
      </c>
      <c>
        <v>0</v>
      </c>
      <c>
        <v>0</v>
      </c>
    </row>
    <row>
      <c>
        <is>
          <t>1597688</t>
        </is>
      </c>
      <c>
        <v>1</v>
      </c>
      <c>
        <is>
          <t>İZMİR</t>
        </is>
      </c>
      <c>
        <v>BORNOVA</v>
      </c>
      <c>
        <is>
          <t>M-1055 35-02-M01055_35-02-M01055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28.11.2020 10:21:47</t>
        </is>
      </c>
      <c>
        <is>
          <t>28.11.2020 11:25:50</t>
        </is>
      </c>
      <c>
        <v>1.067425833</v>
      </c>
      <c>
        <v>0</v>
      </c>
      <c>
        <v>836</v>
      </c>
      <c>
        <v>0</v>
      </c>
      <c>
        <v>0</v>
      </c>
      <c>
        <v>0</v>
      </c>
      <c>
        <v>892.367996</v>
      </c>
      <c>
        <v>0</v>
      </c>
      <c>
        <v>0</v>
      </c>
    </row>
    <row>
      <c>
        <is>
          <t>1584416</t>
        </is>
      </c>
      <c>
        <v>1</v>
      </c>
      <c>
        <is>
          <t>MANİSA</t>
        </is>
      </c>
      <c>
        <v>ALAŞEHİR</v>
      </c>
      <c>
        <is>
          <t>EVRENLİ KÖK 45-73-M00139_EVRENLİ OSMANİYE KOZLUCA-M06 M06</t>
        </is>
      </c>
      <c>
        <v>Manevra</v>
      </c>
      <c>
        <is>
          <t>Dağıtım-OG</t>
        </is>
      </c>
      <c>
        <v>Kısa</v>
      </c>
      <c>
        <v>Şebeke işletmecisi</v>
      </c>
      <c>
        <v>Bildirimsiz</v>
      </c>
      <c>
        <is>
          <t>21.11.2020 14:41:44</t>
        </is>
      </c>
      <c>
        <is>
          <t>21.11.2020 14:42:04</t>
        </is>
      </c>
      <c>
        <v>0.005555555</v>
      </c>
      <c>
        <v>0</v>
      </c>
      <c>
        <v>0</v>
      </c>
      <c>
        <v>28</v>
      </c>
      <c>
        <v>583</v>
      </c>
      <c>
        <v>0</v>
      </c>
      <c>
        <v>0</v>
      </c>
      <c>
        <v>0.155556</v>
      </c>
      <c>
        <v>3.238889</v>
      </c>
    </row>
    <row>
      <c>
        <is>
          <t>1594670</t>
        </is>
      </c>
      <c>
        <v>1</v>
      </c>
      <c>
        <is>
          <t>İZMİR</t>
        </is>
      </c>
      <c>
        <v>ALİAĞA</v>
      </c>
      <c>
        <is>
          <t>HELVACI TR-6 35-17-M00366_35-17-M00366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22.11.2020 09:10:33</t>
        </is>
      </c>
      <c>
        <is>
          <t>22.11.2020 17:17:11</t>
        </is>
      </c>
      <c>
        <v>8.110319444</v>
      </c>
      <c>
        <v>1</v>
      </c>
      <c>
        <v>423</v>
      </c>
      <c>
        <v>0</v>
      </c>
      <c>
        <v>9</v>
      </c>
      <c>
        <v>8.110319</v>
      </c>
      <c>
        <v>3430.665125</v>
      </c>
      <c>
        <v>0</v>
      </c>
      <c>
        <v>72.992875</v>
      </c>
    </row>
    <row>
      <c>
        <is>
          <t>1584198</t>
        </is>
      </c>
      <c>
        <v>1</v>
      </c>
      <c>
        <is>
          <t>İZMİR</t>
        </is>
      </c>
      <c>
        <v>ALİAĞA</v>
      </c>
      <c>
        <is>
          <t>HELVACI TR-6 35-17-M00366_35-17-M00366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21.11.2020 09:01:37</t>
        </is>
      </c>
      <c>
        <is>
          <t>21.11.2020 16:58:39</t>
        </is>
      </c>
      <c>
        <v>7.950555555</v>
      </c>
      <c>
        <v>1</v>
      </c>
      <c>
        <v>423</v>
      </c>
      <c>
        <v>0</v>
      </c>
      <c>
        <v>9</v>
      </c>
      <c>
        <v>7.950556</v>
      </c>
      <c>
        <v>3363.085</v>
      </c>
      <c>
        <v>0</v>
      </c>
      <c>
        <v>71.555</v>
      </c>
    </row>
    <row>
      <c>
        <is>
          <t>1580536</t>
        </is>
      </c>
      <c>
        <v>1</v>
      </c>
      <c>
        <is>
          <t>İZMİR</t>
        </is>
      </c>
      <c>
        <v>ALİAĞA</v>
      </c>
      <c>
        <is>
          <t>HELVACI TR-6 35-17-M00366_35-17-M00366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14.11.2020 09:56:55</t>
        </is>
      </c>
      <c>
        <is>
          <t>14.11.2020 17:04:16</t>
        </is>
      </c>
      <c>
        <v>7.1225</v>
      </c>
      <c>
        <v>1</v>
      </c>
      <c>
        <v>423</v>
      </c>
      <c>
        <v>0</v>
      </c>
      <c>
        <v>9</v>
      </c>
      <c>
        <v>7.1225</v>
      </c>
      <c>
        <v>3012.8175</v>
      </c>
      <c>
        <v>0</v>
      </c>
      <c>
        <v>64.1025</v>
      </c>
    </row>
    <row>
      <c>
        <is>
          <t>1580966</t>
        </is>
      </c>
      <c>
        <v>1</v>
      </c>
      <c>
        <is>
          <t>İZMİR</t>
        </is>
      </c>
      <c>
        <v>ALİAĞA</v>
      </c>
      <c>
        <is>
          <t>HELVACI TR-6 35-17-M00366_35-17-M00366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15.11.2020 09:13:48</t>
        </is>
      </c>
      <c>
        <is>
          <t>15.11.2020 17:27:08</t>
        </is>
      </c>
      <c>
        <v>8.222222222</v>
      </c>
      <c>
        <v>1</v>
      </c>
      <c>
        <v>423</v>
      </c>
      <c>
        <v>0</v>
      </c>
      <c>
        <v>9</v>
      </c>
      <c>
        <v>8.222222</v>
      </c>
      <c>
        <v>3478</v>
      </c>
      <c>
        <v>0</v>
      </c>
      <c>
        <v>74</v>
      </c>
    </row>
    <row>
      <c>
        <is>
          <t>1577500</t>
        </is>
      </c>
      <c>
        <v>1</v>
      </c>
      <c>
        <is>
          <t>İZMİR</t>
        </is>
      </c>
      <c>
        <v>ALİAĞA</v>
      </c>
      <c>
        <is>
          <t>HELVACI TR-6 35-17-M00366_35-17-M00366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08.11.2020 09:10:45</t>
        </is>
      </c>
      <c>
        <is>
          <t>08.11.2020 17:17:44</t>
        </is>
      </c>
      <c>
        <v>8.116388888</v>
      </c>
      <c>
        <v>1</v>
      </c>
      <c>
        <v>305</v>
      </c>
      <c>
        <v>0</v>
      </c>
      <c>
        <v>9</v>
      </c>
      <c>
        <v>8.116389</v>
      </c>
      <c>
        <v>2475.498611</v>
      </c>
      <c>
        <v>0</v>
      </c>
      <c>
        <v>73.0475</v>
      </c>
    </row>
    <row>
      <c>
        <is>
          <t>1581303</t>
        </is>
      </c>
      <c>
        <v>1</v>
      </c>
      <c>
        <is>
          <t>İZMİR</t>
        </is>
      </c>
      <c>
        <v>BAYINDIR</v>
      </c>
      <c>
        <is>
          <t>TR-1-5/11 (YANIKKAVAK MERKEZ) 35-20-L00056_KANAL YOLU -L03 L03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16.11.2020 09:00:08</t>
        </is>
      </c>
      <c>
        <is>
          <t>16.11.2020 17:07:28</t>
        </is>
      </c>
      <c>
        <v>8.122222222</v>
      </c>
      <c>
        <v>0</v>
      </c>
      <c>
        <v>88</v>
      </c>
      <c>
        <v>4</v>
      </c>
      <c>
        <v>3</v>
      </c>
      <c>
        <v>0</v>
      </c>
      <c>
        <v>714.755556</v>
      </c>
      <c>
        <v>32.488889</v>
      </c>
      <c>
        <v>24.366667</v>
      </c>
    </row>
    <row>
      <c>
        <is>
          <t>1581766</t>
        </is>
      </c>
      <c>
        <v>1</v>
      </c>
      <c>
        <is>
          <t>İZMİR</t>
        </is>
      </c>
      <c>
        <v>BAYINDIR</v>
      </c>
      <c>
        <is>
          <t>TR-1-5-/15 35-20-L00058_35-20-L00058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17.11.2020 09:02:29</t>
        </is>
      </c>
      <c>
        <is>
          <t>17.11.2020 17:14:35</t>
        </is>
      </c>
      <c>
        <v>8.2015425</v>
      </c>
      <c>
        <v>0</v>
      </c>
      <c>
        <v>83</v>
      </c>
      <c>
        <v>1</v>
      </c>
      <c>
        <v>1</v>
      </c>
      <c>
        <v>0</v>
      </c>
      <c>
        <v>680.728028</v>
      </c>
      <c>
        <v>8.201543</v>
      </c>
      <c>
        <v>8.201543</v>
      </c>
    </row>
    <row>
      <c>
        <is>
          <t>1584217</t>
        </is>
      </c>
      <c>
        <v>1</v>
      </c>
      <c>
        <is>
          <t>İZMİR</t>
        </is>
      </c>
      <c>
        <v>BAYINDIR</v>
      </c>
      <c>
        <is>
          <t>TM-1-2/5 ZEYTİNLİK 35-20-L00009_35-20-L00009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21.11.2020 09:04:03</t>
        </is>
      </c>
      <c>
        <is>
          <t>21.11.2020 10:58:00</t>
        </is>
      </c>
      <c>
        <v>1.899166666</v>
      </c>
      <c>
        <v>1</v>
      </c>
      <c>
        <v>317</v>
      </c>
      <c>
        <v>0</v>
      </c>
      <c>
        <v>0</v>
      </c>
      <c>
        <v>1.899167</v>
      </c>
      <c>
        <v>602.035833</v>
      </c>
      <c>
        <v>0</v>
      </c>
      <c>
        <v>0</v>
      </c>
    </row>
    <row>
      <c>
        <is>
          <t>1597097</t>
        </is>
      </c>
      <c>
        <v>1</v>
      </c>
      <c>
        <is>
          <t>İZMİR</t>
        </is>
      </c>
      <c>
        <v>BAYINDIR</v>
      </c>
      <c>
        <is>
          <t>TR-1-5/11 (YANIKKAVAK MERKEZ) 35-20-L00056_KANAL YOLU -L03 L03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27.11.2020 09:01:42</t>
        </is>
      </c>
      <c>
        <is>
          <t>27.11.2020 16:49:18</t>
        </is>
      </c>
      <c>
        <v>7.793102777</v>
      </c>
      <c>
        <v>0</v>
      </c>
      <c>
        <v>88</v>
      </c>
      <c>
        <v>4</v>
      </c>
      <c>
        <v>3</v>
      </c>
      <c>
        <v>0</v>
      </c>
      <c>
        <v>685.793044</v>
      </c>
      <c>
        <v>31.172411</v>
      </c>
      <c>
        <v>23.379308</v>
      </c>
    </row>
    <row>
      <c>
        <is>
          <t>1596592</t>
        </is>
      </c>
      <c>
        <v>1</v>
      </c>
      <c>
        <is>
          <t>İZMİR</t>
        </is>
      </c>
      <c>
        <v>BAYINDIR</v>
      </c>
      <c>
        <is>
          <t>TR-1-5/11 (YANIKKAVAK MERKEZ) 35-20-L00056_KANAL YOLU -L03 L03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26.11.2020 08:57:43</t>
        </is>
      </c>
      <c>
        <is>
          <t>26.11.2020 16:51:35</t>
        </is>
      </c>
      <c>
        <v>7.897777777</v>
      </c>
      <c>
        <v>0</v>
      </c>
      <c>
        <v>88</v>
      </c>
      <c>
        <v>4</v>
      </c>
      <c>
        <v>3</v>
      </c>
      <c>
        <v>0</v>
      </c>
      <c>
        <v>695.004444</v>
      </c>
      <c>
        <v>31.591111</v>
      </c>
      <c>
        <v>23.693333</v>
      </c>
    </row>
    <row>
      <c>
        <is>
          <t>1584332</t>
        </is>
      </c>
      <c>
        <v>1</v>
      </c>
      <c>
        <is>
          <t>İZMİR</t>
        </is>
      </c>
      <c>
        <v>GAZİEMİR</v>
      </c>
      <c>
        <is>
          <t>K-3708 35-08-K03708_35-08-K03708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21.11.2020 11:56:01</t>
        </is>
      </c>
      <c>
        <is>
          <t>21.11.2020 13:28:52</t>
        </is>
      </c>
      <c>
        <v>1.54745</v>
      </c>
      <c>
        <v>1</v>
      </c>
      <c>
        <v>32</v>
      </c>
      <c>
        <v>0</v>
      </c>
      <c>
        <v>0</v>
      </c>
      <c>
        <v>1.54745</v>
      </c>
      <c>
        <v>49.5184</v>
      </c>
      <c>
        <v>0</v>
      </c>
      <c>
        <v>0</v>
      </c>
    </row>
    <row>
      <c>
        <is>
          <t>1583643</t>
        </is>
      </c>
      <c>
        <v>1</v>
      </c>
      <c>
        <is>
          <t>İZMİR</t>
        </is>
      </c>
      <c>
        <v>KINIK</v>
      </c>
      <c>
        <is>
          <t>KINIK ORGANİZE DM 35-24-M00208_HatBaşıAyırıcı_53138882 M05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20.11.2020 09:16:18</t>
        </is>
      </c>
      <c>
        <is>
          <t>20.11.2020 12:24:37</t>
        </is>
      </c>
      <c>
        <v>3.138576666</v>
      </c>
      <c>
        <v>0</v>
      </c>
      <c>
        <v>0</v>
      </c>
      <c>
        <v>1</v>
      </c>
      <c>
        <v>0</v>
      </c>
      <c>
        <v>0</v>
      </c>
      <c>
        <v>0</v>
      </c>
      <c>
        <v>3.138577</v>
      </c>
      <c>
        <v>0</v>
      </c>
    </row>
    <row>
      <c>
        <is>
          <t>1584188</t>
        </is>
      </c>
      <c>
        <v>1</v>
      </c>
      <c>
        <is>
          <t>İZMİR</t>
        </is>
      </c>
      <c>
        <v>MENEMEN</v>
      </c>
      <c>
        <is>
          <t>TÜRKELLİ DM (TR-4) 35-28-M00368_TÜRKELLİ ÇIKIŞ M03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21.11.2020 09:01:53</t>
        </is>
      </c>
      <c>
        <is>
          <t>21.11.2020 11:07:18</t>
        </is>
      </c>
      <c>
        <v>2.090277777</v>
      </c>
      <c>
        <v>4</v>
      </c>
      <c>
        <v>1094</v>
      </c>
      <c>
        <v>4</v>
      </c>
      <c>
        <v>39</v>
      </c>
      <c>
        <v>8.361111</v>
      </c>
      <c>
        <v>2286.763888</v>
      </c>
      <c>
        <v>8.361111</v>
      </c>
      <c>
        <v>81.520833</v>
      </c>
    </row>
    <row>
      <c>
        <is>
          <t>1578223</t>
        </is>
      </c>
      <c>
        <v>1</v>
      </c>
      <c>
        <is>
          <t>İZMİR</t>
        </is>
      </c>
      <c>
        <v>BALÇOVA</v>
      </c>
      <c>
        <is>
          <t>M-2140 35-07-M02140_M-2139-M01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09.11.2020 19:18:36</t>
        </is>
      </c>
      <c>
        <is>
          <t>09.11.2020 19:31:51</t>
        </is>
      </c>
      <c>
        <v>0.220833333</v>
      </c>
      <c>
        <v>68</v>
      </c>
      <c>
        <v>22740</v>
      </c>
      <c>
        <v>3</v>
      </c>
      <c>
        <v>43</v>
      </c>
      <c>
        <v>15.016667</v>
      </c>
      <c>
        <v>5021.749992</v>
      </c>
      <c>
        <v>0.6625</v>
      </c>
      <c>
        <v>9.495833</v>
      </c>
    </row>
    <row>
      <c>
        <is>
          <t>1597735</t>
        </is>
      </c>
      <c>
        <v>1</v>
      </c>
      <c>
        <is>
          <t>İZMİR</t>
        </is>
      </c>
      <c>
        <v>KARŞIYAKA</v>
      </c>
      <c>
        <is>
          <t>M-1374 35-04-M01374_35-04-M01374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28.11.2020 11:38:31</t>
        </is>
      </c>
      <c>
        <is>
          <t>28.11.2020 12:22:41</t>
        </is>
      </c>
      <c>
        <v>0.73606</v>
      </c>
      <c>
        <v>1</v>
      </c>
      <c>
        <v>453</v>
      </c>
      <c>
        <v>0</v>
      </c>
      <c>
        <v>0</v>
      </c>
      <c>
        <v>0.73606</v>
      </c>
      <c>
        <v>333.43518</v>
      </c>
      <c>
        <v>0</v>
      </c>
      <c>
        <v>0</v>
      </c>
    </row>
    <row>
      <c>
        <is>
          <t>1598007</t>
        </is>
      </c>
      <c>
        <v>1</v>
      </c>
      <c>
        <is>
          <t>MANİSA</t>
        </is>
      </c>
      <c>
        <v>GÖRDES</v>
      </c>
      <c>
        <is>
          <t>FUNDACIK KÖK 45-75-M00068_FUNDACIK-M03 M03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29.11.2020 04:49:46</t>
        </is>
      </c>
      <c>
        <is>
          <t>29.11.2020 04:50:12</t>
        </is>
      </c>
      <c>
        <v>0.007222222</v>
      </c>
      <c>
        <v>0</v>
      </c>
      <c>
        <v>0</v>
      </c>
      <c>
        <v>29</v>
      </c>
      <c>
        <v>631</v>
      </c>
      <c>
        <v>0</v>
      </c>
      <c>
        <v>0</v>
      </c>
      <c>
        <v>0.209444</v>
      </c>
      <c>
        <v>4.557222</v>
      </c>
    </row>
    <row>
      <c>
        <is>
          <t>1574051</t>
        </is>
      </c>
      <c>
        <v>1</v>
      </c>
      <c>
        <is>
          <t>MANİSA</t>
        </is>
      </c>
      <c>
        <v>GÖRDES</v>
      </c>
      <c>
        <is>
          <t>FUNDACIK KÖK 45-75-M00068_ÇİÇEKLİ M02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02.11.2020 11:01:18</t>
        </is>
      </c>
      <c>
        <is>
          <t>02.11.2020 14:06:26</t>
        </is>
      </c>
      <c>
        <v>3.085555555</v>
      </c>
      <c>
        <v>1</v>
      </c>
      <c>
        <v>348</v>
      </c>
      <c>
        <v>36</v>
      </c>
      <c>
        <v>1103</v>
      </c>
      <c>
        <v>3.085556</v>
      </c>
      <c>
        <v>1073.773333</v>
      </c>
      <c>
        <v>111.08</v>
      </c>
      <c>
        <v>3403.367777</v>
      </c>
    </row>
    <row>
      <c>
        <is>
          <t>1597803</t>
        </is>
      </c>
      <c>
        <v>1</v>
      </c>
      <c>
        <is>
          <t>İZMİR</t>
        </is>
      </c>
      <c>
        <v>GAZİEMİR</v>
      </c>
      <c>
        <is>
          <t>K-3420 35-08-K03420_K-3669-K02 K02</t>
        </is>
      </c>
      <c>
        <v>Trafo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28.11.2020 13:58:30</t>
        </is>
      </c>
      <c>
        <is>
          <t>28.11.2020 15:01:10</t>
        </is>
      </c>
      <c>
        <v>1.044280555</v>
      </c>
      <c>
        <v>12</v>
      </c>
      <c>
        <v>1705</v>
      </c>
      <c>
        <v>0</v>
      </c>
      <c>
        <v>0</v>
      </c>
      <c>
        <v>12.531367</v>
      </c>
      <c>
        <v>1780.498346</v>
      </c>
      <c>
        <v>0</v>
      </c>
      <c>
        <v>0</v>
      </c>
    </row>
    <row>
      <c>
        <is>
          <t>1595250</t>
        </is>
      </c>
      <c>
        <v>1</v>
      </c>
      <c>
        <is>
          <t>İZMİR</t>
        </is>
      </c>
      <c>
        <v>GAZİEMİR</v>
      </c>
      <c>
        <is>
          <t>K-2963 35-08-K02963_35-08-K02963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23.11.2020 14:00:10</t>
        </is>
      </c>
      <c>
        <is>
          <t>23.11.2020 15:13:39</t>
        </is>
      </c>
      <c>
        <v>1.224722222</v>
      </c>
      <c>
        <v>1</v>
      </c>
      <c>
        <v>292</v>
      </c>
      <c>
        <v>0</v>
      </c>
      <c>
        <v>0</v>
      </c>
      <c>
        <v>1.224722</v>
      </c>
      <c>
        <v>357.618889</v>
      </c>
      <c>
        <v>0</v>
      </c>
      <c>
        <v>0</v>
      </c>
    </row>
    <row>
      <c>
        <is>
          <t>1580941</t>
        </is>
      </c>
      <c>
        <v>1</v>
      </c>
      <c>
        <is>
          <t>İZMİR</t>
        </is>
      </c>
      <c>
        <v>MENEMEN</v>
      </c>
      <c>
        <is>
          <t>MENEMEN KÖK-24 35-28-M00024_VİLLAKENT-M02 M02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15.11.2020 06:26:06</t>
        </is>
      </c>
      <c>
        <is>
          <t>15.11.2020 07:02:45</t>
        </is>
      </c>
      <c>
        <v>0.6106175</v>
      </c>
      <c>
        <v>3</v>
      </c>
      <c>
        <v>1</v>
      </c>
      <c>
        <v>4</v>
      </c>
      <c>
        <v>0</v>
      </c>
      <c>
        <v>1.831853</v>
      </c>
      <c>
        <v>0.610618</v>
      </c>
      <c>
        <v>2.44247</v>
      </c>
      <c>
        <v>0</v>
      </c>
    </row>
    <row>
      <c>
        <is>
          <t>1598600</t>
        </is>
      </c>
      <c>
        <v>1</v>
      </c>
      <c>
        <is>
          <t>İZMİR</t>
        </is>
      </c>
      <c>
        <v>GAZİEMİR</v>
      </c>
      <c>
        <is>
          <t>K-3098 35-08-K03098_35-08-K03098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30.11.2020 11:58:22</t>
        </is>
      </c>
      <c>
        <is>
          <t>30.11.2020 13:40:16</t>
        </is>
      </c>
      <c>
        <v>1.698333333</v>
      </c>
      <c>
        <v>1</v>
      </c>
      <c>
        <v>154</v>
      </c>
      <c>
        <v>0</v>
      </c>
      <c>
        <v>0</v>
      </c>
      <c>
        <v>1.698333</v>
      </c>
      <c>
        <v>261.543333</v>
      </c>
      <c>
        <v>0</v>
      </c>
      <c>
        <v>0</v>
      </c>
    </row>
    <row>
      <c>
        <is>
          <t>1579486</t>
        </is>
      </c>
      <c>
        <v>1</v>
      </c>
      <c>
        <is>
          <t>İZMİR</t>
        </is>
      </c>
      <c>
        <v>ÖDEMİŞ</v>
      </c>
      <c>
        <is>
          <t>GERELİ KÖYÜ KAVAKKUYU TR 4 35-15-M00221_35-15-M00221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12.11.2020 09:33:43</t>
        </is>
      </c>
      <c>
        <is>
          <t>12.11.2020 17:07:40</t>
        </is>
      </c>
      <c>
        <v>7.565833333</v>
      </c>
      <c>
        <v>0</v>
      </c>
      <c>
        <v>0</v>
      </c>
      <c>
        <v>1</v>
      </c>
      <c>
        <v>72</v>
      </c>
      <c>
        <v>0</v>
      </c>
      <c>
        <v>0</v>
      </c>
      <c>
        <v>7.565833</v>
      </c>
      <c>
        <v>544.74</v>
      </c>
    </row>
    <row>
      <c>
        <is>
          <t>1578902</t>
        </is>
      </c>
      <c>
        <v>1</v>
      </c>
      <c>
        <is>
          <t>İZMİR</t>
        </is>
      </c>
      <c>
        <v>ÇEŞME</v>
      </c>
      <c>
        <is>
          <t>GERMİYAN İM 35-18-A00004_ILDIR-1 L02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11.11.2020 09:27:31</t>
        </is>
      </c>
      <c>
        <is>
          <t>11.11.2020 15:23:55</t>
        </is>
      </c>
      <c>
        <v>5.94</v>
      </c>
      <c>
        <v>29</v>
      </c>
      <c>
        <v>1550</v>
      </c>
      <c>
        <v>5</v>
      </c>
      <c>
        <v>173</v>
      </c>
      <c>
        <v>172.26</v>
      </c>
      <c>
        <v>9207</v>
      </c>
      <c>
        <v>29.7</v>
      </c>
      <c>
        <v>1027.62</v>
      </c>
    </row>
    <row>
      <c>
        <is>
          <t>1579173</t>
        </is>
      </c>
      <c>
        <v>1</v>
      </c>
      <c>
        <is>
          <t>İZMİR</t>
        </is>
      </c>
      <c>
        <v>ÇEŞME</v>
      </c>
      <c>
        <is>
          <t>GERMİYAN İM 35-18-A00004_ILDIR-1 L02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11.11.2020 15:24:22</t>
        </is>
      </c>
      <c>
        <is>
          <t>11.11.2020 15:48:15</t>
        </is>
      </c>
      <c>
        <v>0.397951666</v>
      </c>
      <c>
        <v>29</v>
      </c>
      <c>
        <v>1550</v>
      </c>
      <c>
        <v>5</v>
      </c>
      <c>
        <v>173</v>
      </c>
      <c>
        <v>11.540598</v>
      </c>
      <c>
        <v>616.825082</v>
      </c>
      <c>
        <v>1.989758</v>
      </c>
      <c>
        <v>68.845638</v>
      </c>
    </row>
    <row>
      <c>
        <is>
          <t>1581329</t>
        </is>
      </c>
      <c>
        <v>1</v>
      </c>
      <c>
        <is>
          <t>İZMİR</t>
        </is>
      </c>
      <c>
        <v>ÇEŞME</v>
      </c>
      <c>
        <is>
          <t>GERMİYAN İM 35-18-A00004_ŞİFNE-2-L06 L06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16.11.2020 09:20:24</t>
        </is>
      </c>
      <c>
        <is>
          <t>16.11.2020 09:24:20</t>
        </is>
      </c>
      <c>
        <v>0.065555555</v>
      </c>
      <c>
        <v>47</v>
      </c>
      <c>
        <v>4133</v>
      </c>
      <c>
        <v>17</v>
      </c>
      <c>
        <v>25</v>
      </c>
      <c>
        <v>3.081111</v>
      </c>
      <c>
        <v>270.941109</v>
      </c>
      <c>
        <v>1.114444</v>
      </c>
      <c>
        <v>1.638889</v>
      </c>
    </row>
    <row>
      <c>
        <is>
          <t>1579231</t>
        </is>
      </c>
      <c>
        <v>1</v>
      </c>
      <c>
        <is>
          <t>İZMİR</t>
        </is>
      </c>
      <c>
        <v>BERGAMA</v>
      </c>
      <c>
        <is>
          <t>GÖÇBEYLİ DM 35-16-M00139_ALHATLI GRUBU-ÇAMOBA-DURMUŞLAR-KAPLAN-M06 M06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11.11.2020 16:51:02</t>
        </is>
      </c>
      <c>
        <is>
          <t>11.11.2020 16:51:32</t>
        </is>
      </c>
      <c>
        <v>0.008333333</v>
      </c>
      <c>
        <v>0</v>
      </c>
      <c>
        <v>0</v>
      </c>
      <c>
        <v>13</v>
      </c>
      <c>
        <v>433</v>
      </c>
      <c>
        <v>0</v>
      </c>
      <c>
        <v>0</v>
      </c>
      <c>
        <v>0.108333</v>
      </c>
      <c>
        <v>3.608333</v>
      </c>
    </row>
    <row>
      <c>
        <is>
          <t>1582419</t>
        </is>
      </c>
      <c>
        <v>1</v>
      </c>
      <c>
        <is>
          <t>MANİSA</t>
        </is>
      </c>
      <c>
        <v>KULA</v>
      </c>
      <c>
        <is>
          <t>GÖKÇEÖREN KÖK 45-77-M00024_GÖKÇEÖREN TR-1-M01 M01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18.11.2020 10:30:23</t>
        </is>
      </c>
      <c>
        <is>
          <t>18.11.2020 10:30:44</t>
        </is>
      </c>
      <c>
        <v>0.005833333</v>
      </c>
      <c>
        <v>12</v>
      </c>
      <c>
        <v>1106</v>
      </c>
      <c>
        <v>18</v>
      </c>
      <c>
        <v>57</v>
      </c>
      <c>
        <v>0.07</v>
      </c>
      <c>
        <v>6.451666</v>
      </c>
      <c>
        <v>0.105</v>
      </c>
      <c>
        <v>0.3325</v>
      </c>
    </row>
    <row>
      <c>
        <is>
          <t>1577555</t>
        </is>
      </c>
      <c>
        <v>1</v>
      </c>
      <c>
        <is>
          <t>İZMİR</t>
        </is>
      </c>
      <c>
        <v>MENDERES</v>
      </c>
      <c>
        <is>
          <t>M-900A 35-22-M00303_DM2/TR1-M01 M01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08.11.2020 10:42:25</t>
        </is>
      </c>
      <c>
        <is>
          <t>08.11.2020 16:56:00</t>
        </is>
      </c>
      <c>
        <v>6.226388888</v>
      </c>
      <c>
        <v>13</v>
      </c>
      <c>
        <v>256</v>
      </c>
      <c>
        <v>9</v>
      </c>
      <c>
        <v>29</v>
      </c>
      <c>
        <v>80.943056</v>
      </c>
      <c>
        <v>1593.955555</v>
      </c>
      <c>
        <v>56.0375</v>
      </c>
      <c>
        <v>180.565278</v>
      </c>
    </row>
    <row>
      <c>
        <is>
          <t>1597413</t>
        </is>
      </c>
      <c>
        <v>1</v>
      </c>
      <c>
        <is>
          <t>MANİSA</t>
        </is>
      </c>
      <c>
        <v>YUNUSEMRE</v>
      </c>
      <c>
        <is>
          <t>GÜLBAHÇE TR-1 45-71-M00184_BAĞYOLU TR-1-M03 M03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27.11.2020 16:25:04</t>
        </is>
      </c>
      <c>
        <is>
          <t>27.11.2020 16:25:24</t>
        </is>
      </c>
      <c>
        <v>0.005555555</v>
      </c>
      <c>
        <v>0</v>
      </c>
      <c>
        <v>0</v>
      </c>
      <c>
        <v>12</v>
      </c>
      <c>
        <v>545</v>
      </c>
      <c>
        <v>0</v>
      </c>
      <c>
        <v>0</v>
      </c>
      <c>
        <v>0.066667</v>
      </c>
      <c>
        <v>3.027777</v>
      </c>
    </row>
    <row>
      <c>
        <is>
          <t>1596657</t>
        </is>
      </c>
      <c>
        <v>1</v>
      </c>
      <c>
        <is>
          <t>MANİSA</t>
        </is>
      </c>
      <c>
        <v>GÖRDES</v>
      </c>
      <c>
        <is>
          <t>GÜNEŞLİ KÖK 45-75-M00056_SALUR M03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26.11.2020 10:00:21</t>
        </is>
      </c>
      <c>
        <is>
          <t>26.11.2020 11:31:11</t>
        </is>
      </c>
      <c>
        <v>1.513686111</v>
      </c>
      <c>
        <v>0</v>
      </c>
      <c>
        <v>0</v>
      </c>
      <c>
        <v>33</v>
      </c>
      <c>
        <v>1507</v>
      </c>
      <c>
        <v>0</v>
      </c>
      <c>
        <v>0</v>
      </c>
      <c>
        <v>49.951642</v>
      </c>
      <c>
        <v>2281.124969</v>
      </c>
    </row>
    <row>
      <c>
        <is>
          <t>1598517</t>
        </is>
      </c>
      <c>
        <v>1</v>
      </c>
      <c>
        <is>
          <t>MANİSA</t>
        </is>
      </c>
      <c>
        <v>GÖRDES</v>
      </c>
      <c>
        <is>
          <t>GÜNEŞLİ KÖK 45-75-M00056_SALUR M03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30.11.2020 10:27:40</t>
        </is>
      </c>
      <c>
        <is>
          <t>30.11.2020 11:41:49</t>
        </is>
      </c>
      <c>
        <v>1.235589722</v>
      </c>
      <c>
        <v>0</v>
      </c>
      <c>
        <v>0</v>
      </c>
      <c>
        <v>32</v>
      </c>
      <c>
        <v>1454</v>
      </c>
      <c>
        <v>0</v>
      </c>
      <c>
        <v>0</v>
      </c>
      <c>
        <v>39.538871</v>
      </c>
      <c>
        <v>1796.547456</v>
      </c>
    </row>
    <row>
      <c>
        <is>
          <t>1574121</t>
        </is>
      </c>
      <c>
        <v>1</v>
      </c>
      <c>
        <is>
          <t>MANİSA</t>
        </is>
      </c>
      <c>
        <v>GÖRDES</v>
      </c>
      <c>
        <is>
          <t>GÜNEŞLİ EVCİLER TR-3 45-75-M00060_TR-19 M04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02.11.2020 12:11:42</t>
        </is>
      </c>
      <c>
        <is>
          <t>02.11.2020 13:10:42</t>
        </is>
      </c>
      <c>
        <v>0.983333333</v>
      </c>
      <c>
        <v>8</v>
      </c>
      <c>
        <v>1042</v>
      </c>
      <c>
        <v>0</v>
      </c>
      <c>
        <v>1</v>
      </c>
      <c>
        <v>7.866667</v>
      </c>
      <c>
        <v>1024.633333</v>
      </c>
      <c>
        <v>0</v>
      </c>
      <c>
        <v>0.983333</v>
      </c>
    </row>
    <row>
      <c>
        <is>
          <t>1578923</t>
        </is>
      </c>
      <c>
        <v>1</v>
      </c>
      <c>
        <is>
          <t>MANİSA</t>
        </is>
      </c>
      <c>
        <v>GÖRDES</v>
      </c>
      <c>
        <is>
          <t>GÜNEŞLİ KÖK 45-75-M00056_KÖSELER - ULGAR M01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11.11.2020 09:46:55</t>
        </is>
      </c>
      <c>
        <is>
          <t>11.11.2020 17:33:29</t>
        </is>
      </c>
      <c>
        <v>7.776111111</v>
      </c>
      <c>
        <v>0</v>
      </c>
      <c>
        <v>0</v>
      </c>
      <c>
        <v>11</v>
      </c>
      <c>
        <v>837</v>
      </c>
      <c>
        <v>0</v>
      </c>
      <c>
        <v>0</v>
      </c>
      <c>
        <v>85.537222</v>
      </c>
      <c>
        <v>6508.605</v>
      </c>
    </row>
    <row>
      <c>
        <is>
          <t>1578929</t>
        </is>
      </c>
      <c>
        <v>1</v>
      </c>
      <c>
        <is>
          <t>MANİSA</t>
        </is>
      </c>
      <c>
        <v>GÖRDES</v>
      </c>
      <c>
        <is>
          <t>GÜNEŞLİ KÖK 45-75-M00056_SALUR M03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11.11.2020 09:52:26</t>
        </is>
      </c>
      <c>
        <is>
          <t>11.11.2020 17:38:10</t>
        </is>
      </c>
      <c>
        <v>7.762029444</v>
      </c>
      <c>
        <v>0</v>
      </c>
      <c>
        <v>0</v>
      </c>
      <c>
        <v>33</v>
      </c>
      <c>
        <v>1507</v>
      </c>
      <c>
        <v>0</v>
      </c>
      <c>
        <v>0</v>
      </c>
      <c>
        <v>256.146972</v>
      </c>
      <c>
        <v>11697.378372</v>
      </c>
    </row>
    <row>
      <c>
        <is>
          <t>1579511</t>
        </is>
      </c>
      <c>
        <v>1</v>
      </c>
      <c>
        <is>
          <t>MANİSA</t>
        </is>
      </c>
      <c>
        <v>GÖRDES</v>
      </c>
      <c>
        <is>
          <t>GÜNEŞLİ KÖK 45-75-M00056_HatBaşıAyırıcı_53135068 M03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12.11.2020 10:05:23</t>
        </is>
      </c>
      <c>
        <is>
          <t>12.11.2020 16:19:54</t>
        </is>
      </c>
      <c>
        <v>6.241944444</v>
      </c>
      <c>
        <v>0</v>
      </c>
      <c>
        <v>0</v>
      </c>
      <c>
        <v>1</v>
      </c>
      <c>
        <v>229</v>
      </c>
      <c>
        <v>0</v>
      </c>
      <c>
        <v>0</v>
      </c>
      <c>
        <v>6.241944</v>
      </c>
      <c>
        <v>1429.405278</v>
      </c>
    </row>
    <row>
      <c>
        <is>
          <t>1580508</t>
        </is>
      </c>
      <c>
        <v>1</v>
      </c>
      <c>
        <is>
          <t>MANİSA</t>
        </is>
      </c>
      <c>
        <v>GÖRDES</v>
      </c>
      <c>
        <is>
          <t>GÜNEŞLİ KÖK 45-75-M00056_HatBaşıAyırıcı_53135068 M03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14.11.2020 08:59:01</t>
        </is>
      </c>
      <c>
        <is>
          <t>14.11.2020 16:06:12</t>
        </is>
      </c>
      <c>
        <v>7.119690555</v>
      </c>
      <c>
        <v>0</v>
      </c>
      <c>
        <v>0</v>
      </c>
      <c>
        <v>1</v>
      </c>
      <c>
        <v>229</v>
      </c>
      <c>
        <v>0</v>
      </c>
      <c>
        <v>0</v>
      </c>
      <c>
        <v>7.119691</v>
      </c>
      <c>
        <v>1630.409137</v>
      </c>
    </row>
    <row>
      <c>
        <is>
          <t>1595047</t>
        </is>
      </c>
      <c>
        <v>1</v>
      </c>
      <c>
        <is>
          <t>MANİSA</t>
        </is>
      </c>
      <c>
        <v>TURGUTLU</v>
      </c>
      <c>
        <is>
          <t>GÜNEY DM 45-83-L00130_AYVACIK L06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23.11.2020 09:06:59</t>
        </is>
      </c>
      <c>
        <is>
          <t>23.11.2020 17:26:45</t>
        </is>
      </c>
      <c>
        <v>8.329444444</v>
      </c>
      <c>
        <v>0</v>
      </c>
      <c>
        <v>160</v>
      </c>
      <c>
        <v>4</v>
      </c>
      <c>
        <v>12</v>
      </c>
      <c>
        <v>0</v>
      </c>
      <c>
        <v>1332.711111</v>
      </c>
      <c>
        <v>33.317778</v>
      </c>
      <c>
        <v>99.953333</v>
      </c>
    </row>
    <row>
      <c>
        <is>
          <t>1598557</t>
        </is>
      </c>
      <c>
        <v>1</v>
      </c>
      <c>
        <is>
          <t>İZMİR</t>
        </is>
      </c>
      <c>
        <v>URLA</v>
      </c>
      <c>
        <is>
          <t>TR-86 35-19-L00086_Ayırıcı H01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30.11.2020 10:01:46</t>
        </is>
      </c>
      <c>
        <is>
          <t>30.11.2020 14:35:39</t>
        </is>
      </c>
      <c>
        <v>4.564722222</v>
      </c>
      <c>
        <v>1</v>
      </c>
      <c>
        <v>259</v>
      </c>
      <c>
        <v>0</v>
      </c>
      <c>
        <v>0</v>
      </c>
      <c>
        <v>4.564722</v>
      </c>
      <c>
        <v>1182.263055</v>
      </c>
      <c>
        <v>0</v>
      </c>
      <c>
        <v>0</v>
      </c>
    </row>
    <row>
      <c>
        <is>
          <t>1596784</t>
        </is>
      </c>
      <c>
        <v>1</v>
      </c>
      <c>
        <is>
          <t>MANİSA</t>
        </is>
      </c>
      <c>
        <v>YUNUSEMRE</v>
      </c>
      <c>
        <is>
          <t>DM-21 45-71-M00446_DM-21/05-M012 M012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26.11.2020 12:53:10</t>
        </is>
      </c>
      <c>
        <is>
          <t>26.11.2020 12:57:57</t>
        </is>
      </c>
      <c>
        <v>0.079722222</v>
      </c>
      <c>
        <v>4</v>
      </c>
      <c>
        <v>814</v>
      </c>
      <c>
        <v>0</v>
      </c>
      <c>
        <v>0</v>
      </c>
      <c>
        <v>0.318889</v>
      </c>
      <c>
        <v>64.893889</v>
      </c>
      <c>
        <v>0</v>
      </c>
      <c>
        <v>0</v>
      </c>
    </row>
    <row>
      <c>
        <is>
          <t>1574564</t>
        </is>
      </c>
      <c>
        <v>1</v>
      </c>
      <c>
        <is>
          <t>MANİSA</t>
        </is>
      </c>
      <c>
        <v>YUNUSEMRE</v>
      </c>
      <c>
        <is>
          <t>DM-22/07 45-71-M00658_-M04 M04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03.11.2020 10:02:57</t>
        </is>
      </c>
      <c>
        <is>
          <t>03.11.2020 12:07:54</t>
        </is>
      </c>
      <c>
        <v>2.082451666</v>
      </c>
      <c>
        <v>0</v>
      </c>
      <c>
        <v>37</v>
      </c>
      <c>
        <v>0</v>
      </c>
      <c>
        <v>0</v>
      </c>
      <c>
        <v>0</v>
      </c>
      <c>
        <v>77.050712</v>
      </c>
      <c>
        <v>0</v>
      </c>
      <c>
        <v>0</v>
      </c>
    </row>
    <row>
      <c>
        <is>
          <t>1584191</t>
        </is>
      </c>
      <c>
        <v>1</v>
      </c>
      <c>
        <is>
          <t>İZMİR</t>
        </is>
      </c>
      <c>
        <v>URLA</v>
      </c>
      <c>
        <is>
          <t>TR-152(DM-5/17) 35-19-M00152_A A01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21.11.2020 09:01:22</t>
        </is>
      </c>
      <c>
        <is>
          <t>21.11.2020 11:56:39</t>
        </is>
      </c>
      <c>
        <v>2.921319444</v>
      </c>
      <c>
        <v>0</v>
      </c>
      <c>
        <v>16</v>
      </c>
      <c>
        <v>0</v>
      </c>
      <c>
        <v>0</v>
      </c>
      <c>
        <v>0</v>
      </c>
      <c>
        <v>46.741111</v>
      </c>
      <c>
        <v>0</v>
      </c>
      <c>
        <v>0</v>
      </c>
    </row>
    <row>
      <c>
        <is>
          <t>1584174</t>
        </is>
      </c>
      <c>
        <v>1</v>
      </c>
      <c>
        <is>
          <t>MANİSA</t>
        </is>
      </c>
      <c>
        <v>AKHİSAR</v>
      </c>
      <c>
        <is>
          <t>TR-1/77 45-72-M00077_TR-1/70-M05 M05</t>
        </is>
      </c>
      <c>
        <v>Manevra</v>
      </c>
      <c>
        <is>
          <t>Dağıtım-OG</t>
        </is>
      </c>
      <c>
        <v>Kısa</v>
      </c>
      <c>
        <v>Şebeke işletmecisi</v>
      </c>
      <c>
        <v>Bildirimli</v>
      </c>
      <c>
        <is>
          <t>21.11.2020 08:44:33</t>
        </is>
      </c>
      <c>
        <is>
          <t>21.11.2020 08:47:13</t>
        </is>
      </c>
      <c>
        <v>0.044444444</v>
      </c>
      <c>
        <v>23</v>
      </c>
      <c>
        <v>3391</v>
      </c>
      <c>
        <v>0</v>
      </c>
      <c>
        <v>0</v>
      </c>
      <c>
        <v>1.022222</v>
      </c>
      <c>
        <v>150.71111</v>
      </c>
      <c>
        <v>0</v>
      </c>
      <c>
        <v>0</v>
      </c>
    </row>
    <row>
      <c>
        <is>
          <t>1584201</t>
        </is>
      </c>
      <c>
        <v>1</v>
      </c>
      <c>
        <is>
          <t>MANİSA</t>
        </is>
      </c>
      <c>
        <v>AKHİSAR</v>
      </c>
      <c>
        <is>
          <t>TR-1/77 45-72-M00077_45-72-M00077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21.11.2020 08:47:07</t>
        </is>
      </c>
      <c>
        <is>
          <t>21.11.2020 15:42:31</t>
        </is>
      </c>
      <c>
        <v>6.923333333</v>
      </c>
      <c>
        <v>1</v>
      </c>
      <c>
        <v>638</v>
      </c>
      <c>
        <v>0</v>
      </c>
      <c>
        <v>0</v>
      </c>
      <c>
        <v>6.923333</v>
      </c>
      <c>
        <v>4417.086666</v>
      </c>
      <c>
        <v>0</v>
      </c>
      <c>
        <v>0</v>
      </c>
    </row>
    <row>
      <c>
        <is>
          <t>1582924</t>
        </is>
      </c>
      <c>
        <v>1</v>
      </c>
      <c>
        <is>
          <t>MANİSA</t>
        </is>
      </c>
      <c>
        <v>TURGUTLU</v>
      </c>
      <c>
        <is>
          <t>HACIİSA TR-1 45-83-L00282_Ayırıcı H01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19.11.2020 09:40:32</t>
        </is>
      </c>
      <c>
        <is>
          <t>19.11.2020 13:31:39</t>
        </is>
      </c>
      <c>
        <v>3.851836111</v>
      </c>
      <c>
        <v>0</v>
      </c>
      <c>
        <v>155</v>
      </c>
      <c>
        <v>2</v>
      </c>
      <c>
        <v>11</v>
      </c>
      <c>
        <v>0</v>
      </c>
      <c>
        <v>597.034597</v>
      </c>
      <c>
        <v>7.703672</v>
      </c>
      <c>
        <v>42.370197</v>
      </c>
    </row>
    <row>
      <c>
        <is>
          <t>1584228</t>
        </is>
      </c>
      <c>
        <v>1</v>
      </c>
      <c>
        <is>
          <t>MANİSA</t>
        </is>
      </c>
      <c>
        <v>SARUHANLI</v>
      </c>
      <c>
        <is>
          <t>HACIRAHMANLI TR-3 45-80-M00075_HACIRAHMANLI TR-1 KÖK-M02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21.11.2020 09:33:53</t>
        </is>
      </c>
      <c>
        <is>
          <t>21.11.2020 09:39:43</t>
        </is>
      </c>
      <c>
        <v>0.097222222</v>
      </c>
      <c>
        <v>27</v>
      </c>
      <c>
        <v>1382</v>
      </c>
      <c>
        <v>3</v>
      </c>
      <c>
        <v>5</v>
      </c>
      <c>
        <v>2.625</v>
      </c>
      <c>
        <v>134.361111</v>
      </c>
      <c>
        <v>0.291667</v>
      </c>
      <c>
        <v>0.486111</v>
      </c>
    </row>
    <row>
      <c>
        <is>
          <t>1584252</t>
        </is>
      </c>
      <c>
        <v>1</v>
      </c>
      <c>
        <is>
          <t>İZMİR</t>
        </is>
      </c>
      <c>
        <v>BEYDAĞ</v>
      </c>
      <c>
        <is>
          <t>HALIKÖY OVA TR-2 35-32-L00022_35-32-L00022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21.11.2020 10:00:11</t>
        </is>
      </c>
      <c>
        <is>
          <t>21.11.2020 13:04:53</t>
        </is>
      </c>
      <c>
        <v>3.078197222</v>
      </c>
      <c>
        <v>0</v>
      </c>
      <c>
        <v>0</v>
      </c>
      <c>
        <v>1</v>
      </c>
      <c>
        <v>47</v>
      </c>
      <c>
        <v>0</v>
      </c>
      <c>
        <v>0</v>
      </c>
      <c>
        <v>3.078197</v>
      </c>
      <c>
        <v>144.675269</v>
      </c>
    </row>
    <row>
      <c>
        <is>
          <t>1574527</t>
        </is>
      </c>
      <c>
        <v>1</v>
      </c>
      <c>
        <is>
          <t>İZMİR</t>
        </is>
      </c>
      <c>
        <v>KEMALPAŞA</v>
      </c>
      <c>
        <is>
          <t>HALİLBEYLİ DM 35-27-M00620_Recloser M03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03.11.2020 09:23:21</t>
        </is>
      </c>
      <c>
        <is>
          <t>03.11.2020 12:58:06</t>
        </is>
      </c>
      <c>
        <v>3.578980555</v>
      </c>
      <c>
        <v>0</v>
      </c>
      <c>
        <v>0</v>
      </c>
      <c>
        <v>65</v>
      </c>
      <c>
        <v>29</v>
      </c>
      <c>
        <v>0</v>
      </c>
      <c>
        <v>0</v>
      </c>
      <c>
        <v>232.633736</v>
      </c>
      <c>
        <v>103.790436</v>
      </c>
    </row>
    <row>
      <c>
        <is>
          <t>1595574</t>
        </is>
      </c>
      <c>
        <v>1</v>
      </c>
      <c>
        <is>
          <t>MANİSA</t>
        </is>
      </c>
      <c>
        <v>SARUHANLI</v>
      </c>
      <c>
        <is>
          <t>HALİTPAŞA DM 45-80-M00060_DEVELİ-ÇAMLIYURT-M03 M03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24.11.2020 09:45:21</t>
        </is>
      </c>
      <c>
        <is>
          <t>24.11.2020 09:45:47</t>
        </is>
      </c>
      <c>
        <v>0.007222222</v>
      </c>
      <c>
        <v>0</v>
      </c>
      <c>
        <v>0</v>
      </c>
      <c>
        <v>119</v>
      </c>
      <c>
        <v>351</v>
      </c>
      <c>
        <v>0</v>
      </c>
      <c>
        <v>0</v>
      </c>
      <c>
        <v>0.859444</v>
      </c>
      <c>
        <v>2.535</v>
      </c>
    </row>
    <row>
      <c>
        <is>
          <t>1597638</t>
        </is>
      </c>
      <c>
        <v>1</v>
      </c>
      <c>
        <is>
          <t>MANİSA</t>
        </is>
      </c>
      <c>
        <v>SARUHANLI</v>
      </c>
      <c>
        <is>
          <t>HALİTPAŞA DM 45-80-M00060_DEVELİ-ÇAMLIYURT M03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28.11.2020 09:18:35</t>
        </is>
      </c>
      <c>
        <is>
          <t>28.11.2020 11:22:12</t>
        </is>
      </c>
      <c>
        <v>2.060277777</v>
      </c>
      <c>
        <v>0</v>
      </c>
      <c>
        <v>0</v>
      </c>
      <c>
        <v>119</v>
      </c>
      <c>
        <v>351</v>
      </c>
      <c>
        <v>0</v>
      </c>
      <c>
        <v>0</v>
      </c>
      <c>
        <v>245.173055</v>
      </c>
      <c>
        <v>723.1575</v>
      </c>
    </row>
    <row>
      <c>
        <is>
          <t>1597152</t>
        </is>
      </c>
      <c>
        <v>1</v>
      </c>
      <c>
        <is>
          <t>İZMİR</t>
        </is>
      </c>
      <c>
        <v>MENEMEN</v>
      </c>
      <c>
        <is>
          <t>HATUNDERE TR-2 35-28-M00567_35-28-M00567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27.11.2020 09:45:14</t>
        </is>
      </c>
      <c>
        <is>
          <t>27.11.2020 11:12:56</t>
        </is>
      </c>
      <c>
        <v>1.461653611</v>
      </c>
      <c>
        <v>0</v>
      </c>
      <c>
        <v>0</v>
      </c>
      <c>
        <v>0</v>
      </c>
      <c>
        <v>6</v>
      </c>
      <c>
        <v>0</v>
      </c>
      <c>
        <v>0</v>
      </c>
      <c>
        <v>0</v>
      </c>
      <c>
        <v>8.769922</v>
      </c>
    </row>
    <row>
      <c>
        <is>
          <t>1597278</t>
        </is>
      </c>
      <c>
        <v>1</v>
      </c>
      <c>
        <is>
          <t>İZMİR</t>
        </is>
      </c>
      <c>
        <v>MENEMEN</v>
      </c>
      <c>
        <is>
          <t>HATUNDERE DM 35-28-M00862_TÜRKELLİ CEZAEVİ-M07 M07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Bildirimli</v>
      </c>
      <c>
        <is>
          <t>27.11.2020 12:12:24</t>
        </is>
      </c>
      <c>
        <is>
          <t>27.11.2020 12:52:18</t>
        </is>
      </c>
      <c>
        <v>0.665</v>
      </c>
      <c>
        <v>1</v>
      </c>
      <c>
        <v>0</v>
      </c>
      <c>
        <v>2</v>
      </c>
      <c>
        <v>330</v>
      </c>
      <c>
        <v>0.665</v>
      </c>
      <c>
        <v>0</v>
      </c>
      <c>
        <v>1.33</v>
      </c>
      <c>
        <v>219.45</v>
      </c>
    </row>
    <row>
      <c>
        <is>
          <t>1580747</t>
        </is>
      </c>
      <c>
        <v>1</v>
      </c>
      <c>
        <is>
          <t>İZMİR</t>
        </is>
      </c>
      <c>
        <v>ALİAĞA</v>
      </c>
      <c>
        <is>
          <t>ALÇUK TM 35-17-A00001_MENEMEN-1 M30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14.11.2020 15:39:22</t>
        </is>
      </c>
      <c>
        <is>
          <t>14.11.2020 15:42:50</t>
        </is>
      </c>
      <c>
        <v>0.057833333</v>
      </c>
      <c>
        <v>11</v>
      </c>
      <c>
        <v>869</v>
      </c>
      <c>
        <v>250</v>
      </c>
      <c>
        <v>2032</v>
      </c>
      <c>
        <v>0.636167</v>
      </c>
      <c>
        <v>50.257166</v>
      </c>
      <c>
        <v>14.458333</v>
      </c>
      <c>
        <v>117.517333</v>
      </c>
    </row>
    <row>
      <c>
        <is>
          <t>1581049</t>
        </is>
      </c>
      <c>
        <v>1</v>
      </c>
      <c>
        <is>
          <t>İZMİR</t>
        </is>
      </c>
      <c>
        <v>ALİAĞA</v>
      </c>
      <c>
        <is>
          <t>KAREL DM 35-17-M00247_İMBAT M04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15.11.2020 12:00:15</t>
        </is>
      </c>
      <c>
        <is>
          <t>15.11.2020 13:02:30</t>
        </is>
      </c>
      <c>
        <v>1.037262777</v>
      </c>
      <c>
        <v>3</v>
      </c>
      <c>
        <v>0</v>
      </c>
      <c>
        <v>1</v>
      </c>
      <c>
        <v>0</v>
      </c>
      <c>
        <v>3.111788</v>
      </c>
      <c>
        <v>0</v>
      </c>
      <c>
        <v>1.037263</v>
      </c>
      <c>
        <v>0</v>
      </c>
    </row>
    <row>
      <c>
        <is>
          <t>1578396</t>
        </is>
      </c>
      <c>
        <v>1</v>
      </c>
      <c>
        <is>
          <t>İZMİR</t>
        </is>
      </c>
      <c>
        <v>NARLIDERE</v>
      </c>
      <c>
        <is>
          <t>K-1671 35-07-K01671_35-07-K01671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10.11.2020 10:02:44</t>
        </is>
      </c>
      <c>
        <is>
          <t>10.11.2020 13:26:40</t>
        </is>
      </c>
      <c>
        <v>3.398869444</v>
      </c>
      <c>
        <v>1</v>
      </c>
      <c>
        <v>1</v>
      </c>
      <c>
        <v>0</v>
      </c>
      <c>
        <v>0</v>
      </c>
      <c>
        <v>3.398869</v>
      </c>
      <c>
        <v>3.398869</v>
      </c>
      <c>
        <v>0</v>
      </c>
      <c>
        <v>0</v>
      </c>
    </row>
    <row>
      <c>
        <is>
          <t>1597584</t>
        </is>
      </c>
      <c>
        <v>1</v>
      </c>
      <c>
        <is>
          <t>İZMİR</t>
        </is>
      </c>
      <c>
        <v>NARLIDERE</v>
      </c>
      <c>
        <is>
          <t>ILICA GIS TM 35-07-A00002_ILICA-7-K07 K07</t>
        </is>
      </c>
      <c>
        <v>Manevra</v>
      </c>
      <c>
        <is>
          <t>Dağıtım-OG</t>
        </is>
      </c>
      <c>
        <v>Kısa</v>
      </c>
      <c>
        <v>Şebeke işletmecisi</v>
      </c>
      <c>
        <v>Bildirimli</v>
      </c>
      <c>
        <is>
          <t>28.11.2020 02:20:22</t>
        </is>
      </c>
      <c>
        <is>
          <t>28.11.2020 02:22:00</t>
        </is>
      </c>
      <c>
        <v>0.027083333</v>
      </c>
      <c>
        <v>10</v>
      </c>
      <c>
        <v>3358</v>
      </c>
      <c>
        <v>0</v>
      </c>
      <c>
        <v>0</v>
      </c>
      <c>
        <v>0.270833</v>
      </c>
      <c>
        <v>90.945832</v>
      </c>
      <c>
        <v>0</v>
      </c>
      <c>
        <v>0</v>
      </c>
    </row>
    <row>
      <c>
        <is>
          <t>1583755</t>
        </is>
      </c>
      <c>
        <v>1</v>
      </c>
      <c>
        <is>
          <t>İZMİR</t>
        </is>
      </c>
      <c>
        <v>NARLIDERE</v>
      </c>
      <c>
        <is>
          <t>K-2443 35-07-K02443_35-07-K02443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20.11.2020 11:10:32</t>
        </is>
      </c>
      <c>
        <is>
          <t>20.11.2020 14:19:49</t>
        </is>
      </c>
      <c>
        <v>3.154722222</v>
      </c>
      <c>
        <v>1</v>
      </c>
      <c>
        <v>441</v>
      </c>
      <c>
        <v>0</v>
      </c>
      <c>
        <v>0</v>
      </c>
      <c>
        <v>3.154722</v>
      </c>
      <c>
        <v>1391.2325</v>
      </c>
      <c>
        <v>0</v>
      </c>
      <c>
        <v>0</v>
      </c>
    </row>
    <row>
      <c>
        <is>
          <t>1580500</t>
        </is>
      </c>
      <c>
        <v>1</v>
      </c>
      <c>
        <is>
          <t>MANİSA</t>
        </is>
      </c>
      <c>
        <v>AKHİSAR</v>
      </c>
      <c>
        <is>
          <t>TR-1/7 45-72-M00007_TR-1/18 M03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Bildirimli</v>
      </c>
      <c>
        <is>
          <t>14.11.2020 08:27:05</t>
        </is>
      </c>
      <c>
        <is>
          <t>14.11.2020 08:48:21</t>
        </is>
      </c>
      <c>
        <v>0.354444444</v>
      </c>
      <c>
        <v>11</v>
      </c>
      <c>
        <v>3002</v>
      </c>
      <c>
        <v>0</v>
      </c>
      <c>
        <v>0</v>
      </c>
      <c>
        <v>3.898889</v>
      </c>
      <c>
        <v>1064.042221</v>
      </c>
      <c>
        <v>0</v>
      </c>
      <c>
        <v>0</v>
      </c>
    </row>
    <row>
      <c>
        <is>
          <t>1596101</t>
        </is>
      </c>
      <c>
        <v>1</v>
      </c>
      <c>
        <is>
          <t>İZMİR</t>
        </is>
      </c>
      <c>
        <v>BUCA</v>
      </c>
      <c>
        <is>
          <t>K-2865 35-03-K02865_35-03-K02865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25.11.2020 09:32:31</t>
        </is>
      </c>
      <c>
        <is>
          <t>25.11.2020 11:33:31</t>
        </is>
      </c>
      <c>
        <v>2.016666666</v>
      </c>
      <c>
        <v>1</v>
      </c>
      <c>
        <v>523</v>
      </c>
      <c>
        <v>0</v>
      </c>
      <c>
        <v>0</v>
      </c>
      <c>
        <v>2.016667</v>
      </c>
      <c>
        <v>1054.716666</v>
      </c>
      <c>
        <v>0</v>
      </c>
      <c>
        <v>0</v>
      </c>
    </row>
    <row>
      <c>
        <is>
          <t>1598439</t>
        </is>
      </c>
      <c>
        <v>1</v>
      </c>
      <c>
        <is>
          <t>MANİSA</t>
        </is>
      </c>
      <c>
        <v>GÖRDES</v>
      </c>
      <c>
        <is>
          <t>GÖRDES TR-7 45-75-M00342_45-75-M00342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30.11.2020 09:13:21</t>
        </is>
      </c>
      <c>
        <is>
          <t>30.11.2020 16:51:46</t>
        </is>
      </c>
      <c>
        <v>7.640275</v>
      </c>
      <c>
        <v>1</v>
      </c>
      <c>
        <v>313</v>
      </c>
      <c>
        <v>0</v>
      </c>
      <c>
        <v>0</v>
      </c>
      <c>
        <v>7.640275</v>
      </c>
      <c>
        <v>2391.406075</v>
      </c>
      <c>
        <v>0</v>
      </c>
      <c>
        <v>0</v>
      </c>
    </row>
    <row>
      <c>
        <is>
          <t>1580616</t>
        </is>
      </c>
      <c>
        <v>1</v>
      </c>
      <c>
        <is>
          <t>MANİSA</t>
        </is>
      </c>
      <c>
        <v>GÖRDES</v>
      </c>
      <c>
        <is>
          <t>GÖRDES TR-7 45-75-M00342_45-75-M00342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14.11.2020 10:43:50</t>
        </is>
      </c>
      <c>
        <is>
          <t>14.11.2020 17:47:18</t>
        </is>
      </c>
      <c>
        <v>7.057522222</v>
      </c>
      <c>
        <v>1</v>
      </c>
      <c>
        <v>313</v>
      </c>
      <c>
        <v>0</v>
      </c>
      <c>
        <v>0</v>
      </c>
      <c>
        <v>7.057522</v>
      </c>
      <c>
        <v>2209.004455</v>
      </c>
      <c>
        <v>0</v>
      </c>
      <c>
        <v>0</v>
      </c>
    </row>
    <row>
      <c>
        <is>
          <t>1581855</t>
        </is>
      </c>
      <c>
        <v>1</v>
      </c>
      <c>
        <is>
          <t>MANİSA</t>
        </is>
      </c>
      <c>
        <v>GÖRDES</v>
      </c>
      <c>
        <is>
          <t>GÖRDES TR-7 45-75-M00342_45-75-M00342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17.11.2020 10:12:35</t>
        </is>
      </c>
      <c>
        <is>
          <t>17.11.2020 17:53:55</t>
        </is>
      </c>
      <c>
        <v>7.688669444</v>
      </c>
      <c>
        <v>1</v>
      </c>
      <c>
        <v>313</v>
      </c>
      <c>
        <v>0</v>
      </c>
      <c>
        <v>0</v>
      </c>
      <c>
        <v>7.688669</v>
      </c>
      <c>
        <v>2406.553536</v>
      </c>
      <c>
        <v>0</v>
      </c>
      <c>
        <v>0</v>
      </c>
    </row>
    <row>
      <c>
        <is>
          <t>1578408</t>
        </is>
      </c>
      <c>
        <v>1</v>
      </c>
      <c>
        <is>
          <t>MANİSA</t>
        </is>
      </c>
      <c>
        <v>GÖRDES</v>
      </c>
      <c>
        <is>
          <t>GÖRDES TR-7 45-75-M00342_45-75-M00342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10.11.2020 10:21:28</t>
        </is>
      </c>
      <c>
        <is>
          <t>10.11.2020 17:23:33</t>
        </is>
      </c>
      <c>
        <v>7.034714722</v>
      </c>
      <c>
        <v>1</v>
      </c>
      <c>
        <v>313</v>
      </c>
      <c>
        <v>0</v>
      </c>
      <c>
        <v>0</v>
      </c>
      <c>
        <v>7.034715</v>
      </c>
      <c>
        <v>2201.865708</v>
      </c>
      <c>
        <v>0</v>
      </c>
      <c>
        <v>0</v>
      </c>
    </row>
    <row>
      <c>
        <is>
          <t>1579520</t>
        </is>
      </c>
      <c>
        <v>1</v>
      </c>
      <c>
        <is>
          <t>MANİSA</t>
        </is>
      </c>
      <c>
        <v>GÖRDES</v>
      </c>
      <c>
        <is>
          <t>GÖRDES TR-7 45-75-M00342_45-75-M00342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12.11.2020 10:21:06</t>
        </is>
      </c>
      <c>
        <is>
          <t>12.11.2020 17:55:07</t>
        </is>
      </c>
      <c>
        <v>7.566944444</v>
      </c>
      <c>
        <v>1</v>
      </c>
      <c>
        <v>313</v>
      </c>
      <c>
        <v>0</v>
      </c>
      <c>
        <v>0</v>
      </c>
      <c>
        <v>7.566944</v>
      </c>
      <c>
        <v>2368.453611</v>
      </c>
      <c>
        <v>0</v>
      </c>
      <c>
        <v>0</v>
      </c>
    </row>
    <row>
      <c>
        <is>
          <t>1577007</t>
        </is>
      </c>
      <c>
        <v>1</v>
      </c>
      <c>
        <is>
          <t>MANİSA</t>
        </is>
      </c>
      <c>
        <v>GÖRDES</v>
      </c>
      <c>
        <is>
          <t>GÖRDES TR-7 45-75-M00342_45-75-M00342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07.11.2020 10:05:03</t>
        </is>
      </c>
      <c>
        <is>
          <t>07.11.2020 17:20:14</t>
        </is>
      </c>
      <c>
        <v>7.252886111</v>
      </c>
      <c>
        <v>1</v>
      </c>
      <c>
        <v>313</v>
      </c>
      <c>
        <v>0</v>
      </c>
      <c>
        <v>0</v>
      </c>
      <c>
        <v>7.252886</v>
      </c>
      <c>
        <v>2270.153353</v>
      </c>
      <c>
        <v>0</v>
      </c>
      <c>
        <v>0</v>
      </c>
    </row>
    <row>
      <c>
        <is>
          <t>1578927</t>
        </is>
      </c>
      <c>
        <v>1</v>
      </c>
      <c>
        <is>
          <t>MANİSA</t>
        </is>
      </c>
      <c>
        <v>ALAŞEHİR</v>
      </c>
      <c>
        <is>
          <t>ALAŞEHİR TM 45-73-A00001_IŞIKLAR M18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11.11.2020 09:09:11</t>
        </is>
      </c>
      <c>
        <is>
          <t>11.11.2020 17:32:00</t>
        </is>
      </c>
      <c>
        <v>8.380277777</v>
      </c>
      <c>
        <v>20</v>
      </c>
      <c>
        <v>1057</v>
      </c>
      <c>
        <v>215</v>
      </c>
      <c>
        <v>2206</v>
      </c>
      <c>
        <v>167.605556</v>
      </c>
      <c>
        <v>8857.95361</v>
      </c>
      <c>
        <v>1801.759722</v>
      </c>
      <c>
        <v>18486.892776</v>
      </c>
    </row>
    <row>
      <c>
        <is>
          <t>1579940</t>
        </is>
      </c>
      <c>
        <v>1</v>
      </c>
      <c>
        <is>
          <t>MANİSA</t>
        </is>
      </c>
      <c>
        <v>ALAŞEHİR</v>
      </c>
      <c>
        <is>
          <t>ALAŞEHİR TM 45-73-A00001_IŞIKLAR M18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13.11.2020 08:00:23</t>
        </is>
      </c>
      <c>
        <is>
          <t>13.11.2020 08:03:37</t>
        </is>
      </c>
      <c>
        <v>0.053888888</v>
      </c>
      <c>
        <v>20</v>
      </c>
      <c>
        <v>1057</v>
      </c>
      <c>
        <v>215</v>
      </c>
      <c>
        <v>2206</v>
      </c>
      <c>
        <v>1.077778</v>
      </c>
      <c>
        <v>56.960555</v>
      </c>
      <c>
        <v>11.586111</v>
      </c>
      <c>
        <v>118.878887</v>
      </c>
    </row>
    <row>
      <c>
        <is>
          <t>1582341</t>
        </is>
      </c>
      <c>
        <v>1</v>
      </c>
      <c>
        <is>
          <t>MANİSA</t>
        </is>
      </c>
      <c>
        <v>ALAŞEHİR</v>
      </c>
      <c>
        <is>
          <t>ALAŞEHİR TM 45-73-A00001_KAVAKLIDERE-M21 M21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18.11.2020 09:04:53</t>
        </is>
      </c>
      <c>
        <is>
          <t>18.11.2020 12:12:03</t>
        </is>
      </c>
      <c>
        <v>3.119444444</v>
      </c>
      <c>
        <v>22</v>
      </c>
      <c>
        <v>2036</v>
      </c>
      <c>
        <v>58</v>
      </c>
      <c>
        <v>634</v>
      </c>
      <c>
        <v>68.627778</v>
      </c>
      <c>
        <v>6351.188888</v>
      </c>
      <c>
        <v>180.927778</v>
      </c>
      <c>
        <v>1977.727777</v>
      </c>
    </row>
    <row>
      <c>
        <is>
          <t>1582338</t>
        </is>
      </c>
      <c>
        <v>1</v>
      </c>
      <c>
        <is>
          <t>MANİSA</t>
        </is>
      </c>
      <c>
        <v>ALAŞEHİR</v>
      </c>
      <c>
        <is>
          <t>ALAŞEHİR TM 45-73-A00001_KEMALİYE-2 M20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18.11.2020 09:05:00</t>
        </is>
      </c>
      <c>
        <is>
          <t>18.11.2020 12:06:18</t>
        </is>
      </c>
      <c>
        <v>3.021666666</v>
      </c>
      <c>
        <v>14</v>
      </c>
      <c>
        <v>1325</v>
      </c>
      <c>
        <v>437</v>
      </c>
      <c>
        <v>4211</v>
      </c>
      <c>
        <v>42.303333</v>
      </c>
      <c>
        <v>4003.708332</v>
      </c>
      <c>
        <v>1320.468333</v>
      </c>
      <c>
        <v>12724.238331</v>
      </c>
    </row>
    <row>
      <c>
        <is>
          <t>1582326</t>
        </is>
      </c>
      <c>
        <v>1</v>
      </c>
      <c>
        <is>
          <t>İZMİR</t>
        </is>
      </c>
      <c>
        <v>NARLIDERE</v>
      </c>
      <c>
        <is>
          <t>K-2483 35-07-K02483_35-07-K02483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18.11.2020 09:09:43</t>
        </is>
      </c>
      <c>
        <is>
          <t>18.11.2020 13:22:40</t>
        </is>
      </c>
      <c>
        <v>4.215833333</v>
      </c>
      <c>
        <v>1</v>
      </c>
      <c>
        <v>297</v>
      </c>
      <c>
        <v>0</v>
      </c>
      <c>
        <v>0</v>
      </c>
      <c>
        <v>4.215833</v>
      </c>
      <c>
        <v>1252.1025</v>
      </c>
      <c>
        <v>0</v>
      </c>
      <c>
        <v>0</v>
      </c>
    </row>
    <row>
      <c>
        <is>
          <t>1579457</t>
        </is>
      </c>
      <c>
        <v>1</v>
      </c>
      <c>
        <is>
          <t>İZMİR</t>
        </is>
      </c>
      <c>
        <v>NARLIDERE</v>
      </c>
      <c>
        <is>
          <t>K-4333 35-07-K04333_35-07-K04333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12.11.2020 09:15:16</t>
        </is>
      </c>
      <c>
        <is>
          <t>12.11.2020 13:18:32</t>
        </is>
      </c>
      <c>
        <v>4.054323888</v>
      </c>
      <c>
        <v>1</v>
      </c>
      <c>
        <v>118</v>
      </c>
      <c>
        <v>0</v>
      </c>
      <c>
        <v>0</v>
      </c>
      <c>
        <v>4.054324</v>
      </c>
      <c>
        <v>478.410219</v>
      </c>
      <c>
        <v>0</v>
      </c>
      <c>
        <v>0</v>
      </c>
    </row>
    <row>
      <c>
        <is>
          <t>1578392</t>
        </is>
      </c>
      <c>
        <v>1</v>
      </c>
      <c>
        <is>
          <t>İZMİR</t>
        </is>
      </c>
      <c>
        <v>NARLIDERE</v>
      </c>
      <c>
        <is>
          <t>K-2394 35-07-K02394_35-07-K02394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10.11.2020 10:02:16</t>
        </is>
      </c>
      <c>
        <is>
          <t>10.11.2020 16:02:59</t>
        </is>
      </c>
      <c>
        <v>6.011944444</v>
      </c>
      <c>
        <v>1</v>
      </c>
      <c>
        <v>637</v>
      </c>
      <c>
        <v>0</v>
      </c>
      <c>
        <v>0</v>
      </c>
      <c>
        <v>6.011944</v>
      </c>
      <c>
        <v>3829.608611</v>
      </c>
      <c>
        <v>0</v>
      </c>
      <c>
        <v>0</v>
      </c>
    </row>
    <row>
      <c>
        <is>
          <t>1596100</t>
        </is>
      </c>
      <c>
        <v>1</v>
      </c>
      <c>
        <is>
          <t>İZMİR</t>
        </is>
      </c>
      <c>
        <v>GAZİEMİR</v>
      </c>
      <c>
        <is>
          <t> 35-08-K03459_35-08-K03459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25.11.2020 09:17:30</t>
        </is>
      </c>
      <c>
        <is>
          <t>25.11.2020 10:45:38</t>
        </is>
      </c>
      <c>
        <v>1.468888888</v>
      </c>
      <c>
        <v>1</v>
      </c>
      <c>
        <v>221</v>
      </c>
      <c>
        <v>0</v>
      </c>
      <c>
        <v>0</v>
      </c>
      <c>
        <v>1.468889</v>
      </c>
      <c>
        <v>324.624444</v>
      </c>
      <c>
        <v>0</v>
      </c>
      <c>
        <v>0</v>
      </c>
    </row>
    <row>
      <c>
        <is>
          <t>1596265</t>
        </is>
      </c>
      <c>
        <v>1</v>
      </c>
      <c>
        <is>
          <t>İZMİR</t>
        </is>
      </c>
      <c>
        <v>GAZİEMİR</v>
      </c>
      <c>
        <is>
          <t> 35-08-K03452_35-08-K03452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25.11.2020 12:11:08</t>
        </is>
      </c>
      <c>
        <is>
          <t>25.11.2020 12:58:37</t>
        </is>
      </c>
      <c>
        <v>0.791293333</v>
      </c>
      <c>
        <v>1</v>
      </c>
      <c>
        <v>441</v>
      </c>
      <c>
        <v>0</v>
      </c>
      <c>
        <v>0</v>
      </c>
      <c>
        <v>0.791293</v>
      </c>
      <c>
        <v>348.96036</v>
      </c>
      <c>
        <v>0</v>
      </c>
      <c>
        <v>0</v>
      </c>
    </row>
    <row>
      <c>
        <is>
          <t>1597763</t>
        </is>
      </c>
      <c>
        <v>1</v>
      </c>
      <c>
        <is>
          <t>İZMİR</t>
        </is>
      </c>
      <c>
        <v>GAZİEMİR</v>
      </c>
      <c>
        <is>
          <t>K-3269 35-08-K03269_DAĞITIM TRAFOSU-K03 K03</t>
        </is>
      </c>
      <c>
        <v>Trafo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28.11.2020 11:56:02</t>
        </is>
      </c>
      <c>
        <is>
          <t>28.11.2020 13:32:55</t>
        </is>
      </c>
      <c>
        <v>1.614722222</v>
      </c>
      <c>
        <v>2</v>
      </c>
      <c>
        <v>226</v>
      </c>
      <c>
        <v>0</v>
      </c>
      <c>
        <v>0</v>
      </c>
      <c>
        <v>3.229444</v>
      </c>
      <c>
        <v>364.927222</v>
      </c>
      <c>
        <v>0</v>
      </c>
      <c>
        <v>0</v>
      </c>
    </row>
    <row>
      <c>
        <is>
          <t>1596340</t>
        </is>
      </c>
      <c>
        <v>1</v>
      </c>
      <c>
        <is>
          <t>İZMİR</t>
        </is>
      </c>
      <c>
        <v>GAZİEMİR</v>
      </c>
      <c>
        <is>
          <t> 35-08-K01988_35-08-K01988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25.11.2020 14:02:15</t>
        </is>
      </c>
      <c>
        <is>
          <t>25.11.2020 15:06:16</t>
        </is>
      </c>
      <c>
        <v>1.066861944</v>
      </c>
      <c>
        <v>3</v>
      </c>
      <c>
        <v>193</v>
      </c>
      <c>
        <v>0</v>
      </c>
      <c>
        <v>0</v>
      </c>
      <c>
        <v>3.200586</v>
      </c>
      <c>
        <v>205.904355</v>
      </c>
      <c>
        <v>0</v>
      </c>
      <c>
        <v>0</v>
      </c>
    </row>
    <row>
      <c>
        <is>
          <t>1596800</t>
        </is>
      </c>
      <c>
        <v>1</v>
      </c>
      <c>
        <is>
          <t>İZMİR</t>
        </is>
      </c>
      <c>
        <v>TİRE</v>
      </c>
      <c>
        <is>
          <t>ÇUKURKÖY KÖK 35-29-L00034_ÇUKURKÖY ENH-L06 L06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26.11.2020 13:24:53</t>
        </is>
      </c>
      <c>
        <is>
          <t>26.11.2020 13:28:23</t>
        </is>
      </c>
      <c>
        <v>0.058333333</v>
      </c>
      <c>
        <v>0</v>
      </c>
      <c>
        <v>0</v>
      </c>
      <c>
        <v>30</v>
      </c>
      <c>
        <v>1008</v>
      </c>
      <c>
        <v>0</v>
      </c>
      <c>
        <v>0</v>
      </c>
      <c>
        <v>1.75</v>
      </c>
      <c>
        <v>58.8</v>
      </c>
    </row>
    <row>
      <c>
        <is>
          <t>1584216</t>
        </is>
      </c>
      <c>
        <v>1</v>
      </c>
      <c>
        <is>
          <t>İZMİR</t>
        </is>
      </c>
      <c>
        <v>TİRE</v>
      </c>
      <c>
        <is>
          <t>İSMAİL ŞİMŞEK SULAMA GRUBU 35-29-L00149_35-29-L00149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21.11.2020 09:22:48</t>
        </is>
      </c>
      <c>
        <is>
          <t>21.11.2020 15:08:51</t>
        </is>
      </c>
      <c>
        <v>5.767434166</v>
      </c>
      <c>
        <v>0</v>
      </c>
      <c>
        <v>0</v>
      </c>
      <c>
        <v>0</v>
      </c>
      <c>
        <v>47</v>
      </c>
      <c>
        <v>0</v>
      </c>
      <c>
        <v>0</v>
      </c>
      <c>
        <v>0</v>
      </c>
      <c>
        <v>271.069406</v>
      </c>
    </row>
    <row>
      <c>
        <is>
          <t>1578343</t>
        </is>
      </c>
      <c>
        <v>1</v>
      </c>
      <c>
        <is>
          <t>MANİSA</t>
        </is>
      </c>
      <c>
        <v>KULA</v>
      </c>
      <c>
        <is>
          <t>İBRAHİMAĞA TR-1 45-77-M00059_Ayırıcı H01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10.11.2020 09:17:04</t>
        </is>
      </c>
      <c>
        <is>
          <t>10.11.2020 17:24:49</t>
        </is>
      </c>
      <c>
        <v>8.129125</v>
      </c>
      <c>
        <v>0</v>
      </c>
      <c>
        <v>0</v>
      </c>
      <c>
        <v>2</v>
      </c>
      <c>
        <v>93</v>
      </c>
      <c>
        <v>0</v>
      </c>
      <c>
        <v>0</v>
      </c>
      <c>
        <v>16.25825</v>
      </c>
      <c>
        <v>756.008625</v>
      </c>
    </row>
    <row>
      <c>
        <is>
          <t>1575658</t>
        </is>
      </c>
      <c>
        <v>1</v>
      </c>
      <c>
        <is>
          <t>MANİSA</t>
        </is>
      </c>
      <c>
        <v>KULA</v>
      </c>
      <c>
        <is>
          <t>İBRAHİMAĞA TR-1 45-77-M00059_Ayırıcı H01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05.11.2020 10:07:47</t>
        </is>
      </c>
      <c>
        <is>
          <t>05.11.2020 17:28:19</t>
        </is>
      </c>
      <c>
        <v>7.342073888</v>
      </c>
      <c>
        <v>0</v>
      </c>
      <c>
        <v>0</v>
      </c>
      <c>
        <v>2</v>
      </c>
      <c>
        <v>93</v>
      </c>
      <c>
        <v>0</v>
      </c>
      <c>
        <v>0</v>
      </c>
      <c>
        <v>14.684148</v>
      </c>
      <c>
        <v>682.812872</v>
      </c>
    </row>
    <row>
      <c>
        <is>
          <t>1595571</t>
        </is>
      </c>
      <c>
        <v>1</v>
      </c>
      <c>
        <is>
          <t>İZMİR</t>
        </is>
      </c>
      <c>
        <v>ÖDEMİŞ</v>
      </c>
      <c>
        <is>
          <t>İLKKURŞUN YOL KENARI TR-2 35-15-L00490_35-15-L00490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24.11.2020 09:33:37</t>
        </is>
      </c>
      <c>
        <is>
          <t>24.11.2020 14:18:22</t>
        </is>
      </c>
      <c>
        <v>4.745833333</v>
      </c>
      <c>
        <v>0</v>
      </c>
      <c>
        <v>0</v>
      </c>
      <c>
        <v>1</v>
      </c>
      <c>
        <v>25</v>
      </c>
      <c>
        <v>0</v>
      </c>
      <c>
        <v>0</v>
      </c>
      <c>
        <v>4.745833</v>
      </c>
      <c>
        <v>118.645833</v>
      </c>
    </row>
    <row>
      <c>
        <is>
          <t>1577697</t>
        </is>
      </c>
      <c>
        <v>1</v>
      </c>
      <c>
        <is>
          <t>MANİSA</t>
        </is>
      </c>
      <c>
        <v>KIRKAĞAÇ</v>
      </c>
      <c>
        <is>
          <t>İLYASLAR KÖK 45-76-M00048_BAKIR KÖK-M01 M01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08.11.2020 17:03:25</t>
        </is>
      </c>
      <c>
        <is>
          <t>08.11.2020 17:03:30</t>
        </is>
      </c>
      <c>
        <v>0.001388888</v>
      </c>
      <c>
        <v>8</v>
      </c>
      <c>
        <v>1780</v>
      </c>
      <c>
        <v>15</v>
      </c>
      <c>
        <v>11</v>
      </c>
      <c>
        <v>0.011111</v>
      </c>
      <c>
        <v>2.472221</v>
      </c>
      <c>
        <v>0.020833</v>
      </c>
      <c>
        <v>0.015278</v>
      </c>
    </row>
    <row>
      <c>
        <is>
          <t>1581325</t>
        </is>
      </c>
      <c>
        <v>1</v>
      </c>
      <c>
        <is>
          <t>MANİSA</t>
        </is>
      </c>
      <c>
        <v>KIRKAĞAÇ</v>
      </c>
      <c>
        <is>
          <t>İLYASLAR KÖK 45-76-M00048_KARAKURT KÖK M03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16.11.2020 08:12:08</t>
        </is>
      </c>
      <c>
        <is>
          <t>16.11.2020 12:18:06</t>
        </is>
      </c>
      <c>
        <v>4.099444444</v>
      </c>
      <c>
        <v>5</v>
      </c>
      <c>
        <v>884</v>
      </c>
      <c>
        <v>5</v>
      </c>
      <c>
        <v>8</v>
      </c>
      <c>
        <v>20.497222</v>
      </c>
      <c>
        <v>3623.908888</v>
      </c>
      <c>
        <v>20.497222</v>
      </c>
      <c>
        <v>32.795556</v>
      </c>
    </row>
    <row>
      <c>
        <is>
          <t>1580696</t>
        </is>
      </c>
      <c>
        <v>1</v>
      </c>
      <c>
        <is>
          <t>İZMİR</t>
        </is>
      </c>
      <c>
        <v>KARABURUN</v>
      </c>
      <c>
        <is>
          <t>KAYNARPINAR TR-1 35-21-L00116_35-21-L00116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14.11.2020 13:53:29</t>
        </is>
      </c>
      <c>
        <is>
          <t>14.11.2020 15:12:20</t>
        </is>
      </c>
      <c>
        <v>1.314101666</v>
      </c>
      <c>
        <v>0</v>
      </c>
      <c>
        <v>0</v>
      </c>
      <c>
        <v>1</v>
      </c>
      <c>
        <v>253</v>
      </c>
      <c>
        <v>0</v>
      </c>
      <c>
        <v>0</v>
      </c>
      <c>
        <v>1.314102</v>
      </c>
      <c>
        <v>332.467721</v>
      </c>
    </row>
    <row>
      <c>
        <is>
          <t>1578758</t>
        </is>
      </c>
      <c>
        <v>1</v>
      </c>
      <c>
        <is>
          <t>İZMİR</t>
        </is>
      </c>
      <c>
        <v>ÇİĞLİ</v>
      </c>
      <c>
        <is>
          <t>HARMANDALI DM-3 (M-211) 35-09-M00211_DM-3/10(M-212)-M09 M09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10.11.2020 19:42:30</t>
        </is>
      </c>
      <c>
        <is>
          <t>10.11.2020 20:16:42</t>
        </is>
      </c>
      <c>
        <v>0.57</v>
      </c>
      <c>
        <v>15</v>
      </c>
      <c>
        <v>1810</v>
      </c>
      <c>
        <v>0</v>
      </c>
      <c>
        <v>1</v>
      </c>
      <c>
        <v>8.55</v>
      </c>
      <c>
        <v>1031.7</v>
      </c>
      <c>
        <v>0</v>
      </c>
      <c>
        <v>0.57</v>
      </c>
    </row>
    <row>
      <c>
        <is>
          <t>1581004</t>
        </is>
      </c>
      <c>
        <v>1</v>
      </c>
      <c>
        <is>
          <t>İZMİR</t>
        </is>
      </c>
      <c>
        <v>TORBALI</v>
      </c>
      <c>
        <is>
          <t>MÜDÜROĞLU KÖK 35-26-M00940_HALİL KOYUNCU-M03 M03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15.11.2020 10:05:25</t>
        </is>
      </c>
      <c>
        <is>
          <t>15.11.2020 12:53:25</t>
        </is>
      </c>
      <c>
        <v>2.799775</v>
      </c>
      <c>
        <v>4</v>
      </c>
      <c>
        <v>50</v>
      </c>
      <c>
        <v>0</v>
      </c>
      <c>
        <v>21</v>
      </c>
      <c>
        <v>11.1991</v>
      </c>
      <c>
        <v>139.98875</v>
      </c>
      <c>
        <v>0</v>
      </c>
      <c>
        <v>58.795275</v>
      </c>
    </row>
    <row>
      <c>
        <is>
          <t>1594722</t>
        </is>
      </c>
      <c>
        <v>1</v>
      </c>
      <c>
        <is>
          <t>İZMİR</t>
        </is>
      </c>
      <c>
        <v>TORBALI</v>
      </c>
      <c>
        <is>
          <t>AYRANCILAR DM-2 35-26-M00825_MİKS GIDA KÖK-M01 M01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22.11.2020 09:59:18</t>
        </is>
      </c>
      <c>
        <is>
          <t>22.11.2020 15:22:27</t>
        </is>
      </c>
      <c>
        <v>5.385833333</v>
      </c>
      <c>
        <v>16</v>
      </c>
      <c>
        <v>803</v>
      </c>
      <c>
        <v>0</v>
      </c>
      <c>
        <v>0</v>
      </c>
      <c>
        <v>86.173333</v>
      </c>
      <c>
        <v>4324.824166</v>
      </c>
      <c>
        <v>0</v>
      </c>
      <c>
        <v>0</v>
      </c>
    </row>
    <row>
      <c>
        <is>
          <t>1594669</t>
        </is>
      </c>
      <c>
        <v>1</v>
      </c>
      <c>
        <is>
          <t>MANİSA</t>
        </is>
      </c>
      <c>
        <v>SARUHANLI</v>
      </c>
      <c>
        <is>
          <t>OTOYOL DM 45-80-M02917_HatBaşıAyırıcı_53136238 M01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22.11.2020 09:05:28</t>
        </is>
      </c>
      <c>
        <is>
          <t>22.11.2020 10:35:00</t>
        </is>
      </c>
      <c>
        <v>1.492222222</v>
      </c>
      <c>
        <v>0</v>
      </c>
      <c>
        <v>0</v>
      </c>
      <c>
        <v>7</v>
      </c>
      <c>
        <v>464</v>
      </c>
      <c>
        <v>0</v>
      </c>
      <c>
        <v>0</v>
      </c>
      <c>
        <v>10.445556</v>
      </c>
      <c>
        <v>692.391111</v>
      </c>
    </row>
    <row>
      <c>
        <is>
          <t>1582947</t>
        </is>
      </c>
      <c>
        <v>1</v>
      </c>
      <c>
        <is>
          <t>MANİSA</t>
        </is>
      </c>
      <c>
        <v>SARUHANLI</v>
      </c>
      <c>
        <is>
          <t>OTOYOL DM 45-80-M02917_DİREK NO-37-M02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19.11.2020 09:58:21</t>
        </is>
      </c>
      <c>
        <is>
          <t>19.11.2020 10:03:01</t>
        </is>
      </c>
      <c>
        <v>0.077777777</v>
      </c>
      <c>
        <v>22</v>
      </c>
      <c>
        <v>599</v>
      </c>
      <c>
        <v>452</v>
      </c>
      <c>
        <v>1835</v>
      </c>
      <c>
        <v>1.711111</v>
      </c>
      <c>
        <v>46.588888</v>
      </c>
      <c>
        <v>35.155555</v>
      </c>
      <c>
        <v>142.722221</v>
      </c>
    </row>
    <row>
      <c>
        <is>
          <t>1597264</t>
        </is>
      </c>
      <c>
        <v>1</v>
      </c>
      <c>
        <is>
          <t>MANİSA</t>
        </is>
      </c>
      <c>
        <v>SARUHANLI</v>
      </c>
      <c>
        <is>
          <t>OTOYOL DM 45-80-M02917_HatBaşıAyırıcı_53137209 M01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27.11.2020 11:47:04</t>
        </is>
      </c>
      <c>
        <is>
          <t>27.11.2020 11:47:41</t>
        </is>
      </c>
      <c>
        <v>0.010277777</v>
      </c>
      <c>
        <v>8</v>
      </c>
      <c>
        <v>0</v>
      </c>
      <c>
        <v>120</v>
      </c>
      <c>
        <v>1319</v>
      </c>
      <c>
        <v>0.082222</v>
      </c>
      <c>
        <v>0</v>
      </c>
      <c>
        <v>1.233333</v>
      </c>
      <c>
        <v>13.556388</v>
      </c>
    </row>
    <row>
      <c>
        <is>
          <t>1581613</t>
        </is>
      </c>
      <c>
        <v>1</v>
      </c>
      <c>
        <is>
          <t>MANİSA</t>
        </is>
      </c>
      <c>
        <v>SARUHANLI</v>
      </c>
      <c>
        <is>
          <t>OTOYOL DM 45-80-M02917_HatBaşıAyırıcı_53137209 M01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16.11.2020 16:55:28</t>
        </is>
      </c>
      <c>
        <is>
          <t>16.11.2020 16:56:01</t>
        </is>
      </c>
      <c>
        <v>0.009166666</v>
      </c>
      <c>
        <v>8</v>
      </c>
      <c>
        <v>0</v>
      </c>
      <c>
        <v>120</v>
      </c>
      <c>
        <v>1319</v>
      </c>
      <c>
        <v>0.073333</v>
      </c>
      <c>
        <v>0</v>
      </c>
      <c>
        <v>1.1</v>
      </c>
      <c>
        <v>12.090832</v>
      </c>
    </row>
    <row>
      <c>
        <is>
          <t>1578848</t>
        </is>
      </c>
      <c>
        <v>1</v>
      </c>
      <c>
        <is>
          <t>MANİSA</t>
        </is>
      </c>
      <c>
        <v>SARUHANLI</v>
      </c>
      <c>
        <is>
          <t>OTOYOL DM 45-80-M02917_HatBaşıAyırıcı_53137209 M01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11.11.2020 08:32:12</t>
        </is>
      </c>
      <c>
        <is>
          <t>11.11.2020 08:32:42</t>
        </is>
      </c>
      <c>
        <v>0.008333333</v>
      </c>
      <c>
        <v>8</v>
      </c>
      <c>
        <v>0</v>
      </c>
      <c>
        <v>120</v>
      </c>
      <c>
        <v>1319</v>
      </c>
      <c>
        <v>0.066667</v>
      </c>
      <c>
        <v>0</v>
      </c>
      <c>
        <v>1</v>
      </c>
      <c>
        <v>10.991666</v>
      </c>
    </row>
    <row>
      <c>
        <is>
          <t>1579687</t>
        </is>
      </c>
      <c>
        <v>1</v>
      </c>
      <c>
        <is>
          <t>MANİSA</t>
        </is>
      </c>
      <c>
        <v>SARUHANLI</v>
      </c>
      <c>
        <is>
          <t>OTOYOL DM 45-80-M02917_HatBaşıAyırıcı_53137209 M01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12.11.2020 14:47:33</t>
        </is>
      </c>
      <c>
        <is>
          <t>12.11.2020 14:48:07</t>
        </is>
      </c>
      <c>
        <v>0.009444444</v>
      </c>
      <c>
        <v>8</v>
      </c>
      <c>
        <v>0</v>
      </c>
      <c>
        <v>120</v>
      </c>
      <c>
        <v>1319</v>
      </c>
      <c>
        <v>0.075556</v>
      </c>
      <c>
        <v>0</v>
      </c>
      <c>
        <v>1.133333</v>
      </c>
      <c>
        <v>12.457222</v>
      </c>
    </row>
    <row>
      <c>
        <is>
          <t>1574828</t>
        </is>
      </c>
      <c>
        <v>1</v>
      </c>
      <c>
        <is>
          <t>MANİSA</t>
        </is>
      </c>
      <c>
        <v>SARUHANLI</v>
      </c>
      <c>
        <is>
          <t>OTOYOL DM 45-80-M02917_HatBaşıAyırıcı_53137209 M01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03.11.2020 16:42:44</t>
        </is>
      </c>
      <c>
        <is>
          <t>03.11.2020 16:43:20</t>
        </is>
      </c>
      <c>
        <v>0.01</v>
      </c>
      <c>
        <v>8</v>
      </c>
      <c>
        <v>0</v>
      </c>
      <c>
        <v>120</v>
      </c>
      <c>
        <v>1319</v>
      </c>
      <c>
        <v>0.08</v>
      </c>
      <c>
        <v>0</v>
      </c>
      <c>
        <v>1.2</v>
      </c>
      <c>
        <v>13.19</v>
      </c>
    </row>
    <row>
      <c>
        <is>
          <t>1595593</t>
        </is>
      </c>
      <c>
        <v>1</v>
      </c>
      <c>
        <is>
          <t>İZMİR</t>
        </is>
      </c>
      <c>
        <v>KARABURUN</v>
      </c>
      <c>
        <is>
          <t>KARABURUN TR-2 35-21-L00014_35-21-L00014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24.11.2020 10:00:18</t>
        </is>
      </c>
      <c>
        <is>
          <t>24.11.2020 13:45:56</t>
        </is>
      </c>
      <c>
        <v>3.760351666</v>
      </c>
      <c>
        <v>1</v>
      </c>
      <c>
        <v>273</v>
      </c>
      <c>
        <v>0</v>
      </c>
      <c>
        <v>0</v>
      </c>
      <c>
        <v>3.760352</v>
      </c>
      <c>
        <v>1026.576005</v>
      </c>
      <c>
        <v>0</v>
      </c>
      <c>
        <v>0</v>
      </c>
    </row>
    <row>
      <c>
        <is>
          <t>1596798</t>
        </is>
      </c>
      <c>
        <v>1</v>
      </c>
      <c>
        <is>
          <t>İZMİR</t>
        </is>
      </c>
      <c>
        <v>URLA</v>
      </c>
      <c>
        <is>
          <t>TR-55 KÖK 35-19-L00055_TR-58 İSKELE ÇIKIŞI-L03 L03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26.11.2020 13:22:05</t>
        </is>
      </c>
      <c>
        <is>
          <t>26.11.2020 17:17:25</t>
        </is>
      </c>
      <c>
        <v>3.922125</v>
      </c>
      <c>
        <v>99</v>
      </c>
      <c>
        <v>8371</v>
      </c>
      <c>
        <v>4</v>
      </c>
      <c>
        <v>84</v>
      </c>
      <c>
        <v>388.290375</v>
      </c>
      <c>
        <v>32832.108375</v>
      </c>
      <c>
        <v>15.6885</v>
      </c>
      <c>
        <v>329.4585</v>
      </c>
    </row>
    <row>
      <c>
        <is>
          <t>1596587</t>
        </is>
      </c>
      <c>
        <v>1</v>
      </c>
      <c>
        <is>
          <t>İZMİR</t>
        </is>
      </c>
      <c>
        <v>URLA</v>
      </c>
      <c>
        <is>
          <t>TR-48 TEKEL 35-19-L00048_Ayırıcı H01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26.11.2020 08:57:59</t>
        </is>
      </c>
      <c>
        <is>
          <t>26.11.2020 12:08:59</t>
        </is>
      </c>
      <c>
        <v>3.183333333</v>
      </c>
      <c>
        <v>0</v>
      </c>
      <c>
        <v>81</v>
      </c>
      <c>
        <v>1</v>
      </c>
      <c>
        <v>109</v>
      </c>
      <c>
        <v>0</v>
      </c>
      <c>
        <v>257.85</v>
      </c>
      <c>
        <v>3.183333</v>
      </c>
      <c>
        <v>346.983333</v>
      </c>
    </row>
    <row>
      <c>
        <is>
          <t>1584479</t>
        </is>
      </c>
      <c>
        <v>1</v>
      </c>
      <c>
        <is>
          <t>İZMİR</t>
        </is>
      </c>
      <c>
        <v>MENEMEN</v>
      </c>
      <c>
        <is>
          <t>SEYREK TR-7 KÖK 35-28-M00379_SEYREK KÖY-M13 M13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21.11.2020 16:20:25</t>
        </is>
      </c>
      <c>
        <is>
          <t>21.11.2020 16:44:18</t>
        </is>
      </c>
      <c>
        <v>0.397827777</v>
      </c>
      <c>
        <v>9</v>
      </c>
      <c>
        <v>1416</v>
      </c>
      <c>
        <v>2</v>
      </c>
      <c>
        <v>2</v>
      </c>
      <c>
        <v>3.58045</v>
      </c>
      <c>
        <v>563.324132</v>
      </c>
      <c>
        <v>0.795656</v>
      </c>
      <c>
        <v>0.795656</v>
      </c>
    </row>
    <row>
      <c>
        <is>
          <t>1573552</t>
        </is>
      </c>
      <c>
        <v>1</v>
      </c>
      <c>
        <is>
          <t>İZMİR</t>
        </is>
      </c>
      <c>
        <v>MENEMEN</v>
      </c>
      <c>
        <is>
          <t>SEYREK TR-7 KÖK 35-28-M00379_SÜZBEYLİ-TUZCULU M04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01.11.2020 09:42:11</t>
        </is>
      </c>
      <c>
        <is>
          <t>01.11.2020 12:10:49</t>
        </is>
      </c>
      <c>
        <v>2.477222222</v>
      </c>
      <c>
        <v>3</v>
      </c>
      <c>
        <v>0</v>
      </c>
      <c>
        <v>11</v>
      </c>
      <c>
        <v>174</v>
      </c>
      <c>
        <v>7.431667</v>
      </c>
      <c>
        <v>0</v>
      </c>
      <c>
        <v>27.249444</v>
      </c>
      <c>
        <v>431.036667</v>
      </c>
    </row>
    <row>
      <c>
        <is>
          <t>1580590</t>
        </is>
      </c>
      <c>
        <v>1</v>
      </c>
      <c>
        <is>
          <t>İZMİR</t>
        </is>
      </c>
      <c>
        <v>MENEMEN</v>
      </c>
      <c>
        <is>
          <t>SEYREK TR-7 KÖK 35-28-M00379_SEYREK KÖY M13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14.11.2020 10:16:15</t>
        </is>
      </c>
      <c>
        <is>
          <t>14.11.2020 11:04:32</t>
        </is>
      </c>
      <c>
        <v>0.804722222</v>
      </c>
      <c>
        <v>9</v>
      </c>
      <c>
        <v>1416</v>
      </c>
      <c>
        <v>2</v>
      </c>
      <c>
        <v>2</v>
      </c>
      <c>
        <v>7.2425</v>
      </c>
      <c>
        <v>1139.486666</v>
      </c>
      <c>
        <v>1.609444</v>
      </c>
      <c>
        <v>1.609444</v>
      </c>
    </row>
    <row>
      <c>
        <is>
          <t>1580516</t>
        </is>
      </c>
      <c>
        <v>1</v>
      </c>
      <c>
        <is>
          <t>İZMİR</t>
        </is>
      </c>
      <c>
        <v>KONAK</v>
      </c>
      <c>
        <is>
          <t>K-1246 35-01-K01246_35-01-K01246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14.11.2020 09:03:18</t>
        </is>
      </c>
      <c>
        <is>
          <t>14.11.2020 11:08:11</t>
        </is>
      </c>
      <c>
        <v>2.081355555</v>
      </c>
      <c>
        <v>1</v>
      </c>
      <c>
        <v>0</v>
      </c>
      <c>
        <v>0</v>
      </c>
      <c>
        <v>0</v>
      </c>
      <c>
        <v>2.081356</v>
      </c>
      <c>
        <v>0</v>
      </c>
      <c>
        <v>0</v>
      </c>
      <c>
        <v>0</v>
      </c>
    </row>
    <row>
      <c>
        <is>
          <t>1580964</t>
        </is>
      </c>
      <c>
        <v>1</v>
      </c>
      <c>
        <is>
          <t>İZMİR</t>
        </is>
      </c>
      <c>
        <v>KONAK</v>
      </c>
      <c>
        <is>
          <t>K-1994 35-01-K01994_35-01-K01994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15.11.2020 08:56:48</t>
        </is>
      </c>
      <c>
        <is>
          <t>15.11.2020 11:12:51</t>
        </is>
      </c>
      <c>
        <v>2.267498888</v>
      </c>
      <c>
        <v>0</v>
      </c>
      <c>
        <v>309</v>
      </c>
      <c>
        <v>0</v>
      </c>
      <c>
        <v>0</v>
      </c>
      <c>
        <v>0</v>
      </c>
      <c>
        <v>700.657156</v>
      </c>
      <c>
        <v>0</v>
      </c>
      <c>
        <v>0</v>
      </c>
    </row>
    <row>
      <c>
        <is>
          <t>1580596</t>
        </is>
      </c>
      <c>
        <v>1</v>
      </c>
      <c>
        <is>
          <t>İZMİR</t>
        </is>
      </c>
      <c>
        <v>DİKİLİ</v>
      </c>
      <c>
        <is>
          <t>DİKİLİ İM 35-30-A00001_ALTINOVA-1 M08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14.11.2020 10:15:10</t>
        </is>
      </c>
      <c>
        <is>
          <t>14.11.2020 13:04:32</t>
        </is>
      </c>
      <c>
        <v>2.822777777</v>
      </c>
      <c>
        <v>125</v>
      </c>
      <c>
        <v>8754</v>
      </c>
      <c>
        <v>50</v>
      </c>
      <c>
        <v>472</v>
      </c>
      <c>
        <v>352.847222</v>
      </c>
      <c>
        <v>24710.59666</v>
      </c>
      <c>
        <v>141.138889</v>
      </c>
      <c>
        <v>1332.351111</v>
      </c>
    </row>
    <row>
      <c>
        <is>
          <t>1595110</t>
        </is>
      </c>
      <c>
        <v>1</v>
      </c>
      <c>
        <is>
          <t>İZMİR</t>
        </is>
      </c>
      <c>
        <v>DİKİLİ</v>
      </c>
      <c>
        <is>
          <t>DİKİLİ İM 35-30-A00001_KABAKUM L09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23.11.2020 10:11:06</t>
        </is>
      </c>
      <c>
        <is>
          <t>23.11.2020 11:39:25</t>
        </is>
      </c>
      <c>
        <v>1.471944444</v>
      </c>
      <c>
        <v>9</v>
      </c>
      <c>
        <v>2664</v>
      </c>
      <c>
        <v>114</v>
      </c>
      <c>
        <v>66</v>
      </c>
      <c>
        <v>13.2475</v>
      </c>
      <c>
        <v>3921.259999</v>
      </c>
      <c>
        <v>167.801667</v>
      </c>
      <c>
        <v>97.148333</v>
      </c>
    </row>
    <row>
      <c>
        <is>
          <t>1596695</t>
        </is>
      </c>
      <c>
        <v>1</v>
      </c>
      <c>
        <is>
          <t>MANİSA</t>
        </is>
      </c>
      <c>
        <v>ALAŞEHİR</v>
      </c>
      <c>
        <is>
          <t>İSTASYON TR-430 TARIMSAL SULAMA 45-73-M00414_45-73-M00414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26.11.2020 10:39:01</t>
        </is>
      </c>
      <c>
        <is>
          <t>26.11.2020 10:46:01</t>
        </is>
      </c>
      <c>
        <v>0.116520277</v>
      </c>
      <c>
        <v>0</v>
      </c>
      <c>
        <v>0</v>
      </c>
      <c>
        <v>0</v>
      </c>
      <c>
        <v>13</v>
      </c>
      <c>
        <v>0</v>
      </c>
      <c>
        <v>0</v>
      </c>
      <c>
        <v>0</v>
      </c>
      <c>
        <v>1.514764</v>
      </c>
    </row>
    <row>
      <c>
        <is>
          <t>1574511</t>
        </is>
      </c>
      <c>
        <v>1</v>
      </c>
      <c>
        <is>
          <t>MANİSA</t>
        </is>
      </c>
      <c>
        <v>ALAŞEHİR</v>
      </c>
      <c>
        <is>
          <t>DM-12 45-73-M00067_ÜNİVERSİTE BAKLACI-M01 M01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03.11.2020 09:00:39</t>
        </is>
      </c>
      <c>
        <is>
          <t>03.11.2020 12:36:41</t>
        </is>
      </c>
      <c>
        <v>3.600555555</v>
      </c>
      <c>
        <v>0</v>
      </c>
      <c>
        <v>0</v>
      </c>
      <c>
        <v>21</v>
      </c>
      <c>
        <v>481</v>
      </c>
      <c>
        <v>0</v>
      </c>
      <c>
        <v>0</v>
      </c>
      <c>
        <v>75.611667</v>
      </c>
      <c>
        <v>1731.867222</v>
      </c>
    </row>
    <row>
      <c>
        <is>
          <t>1574723</t>
        </is>
      </c>
      <c>
        <v>1</v>
      </c>
      <c>
        <is>
          <t>MANİSA</t>
        </is>
      </c>
      <c>
        <v>ALAŞEHİR</v>
      </c>
      <c>
        <is>
          <t>DM-12 45-73-M00067_ÜNİVERSİTE BAKLACI-M01 M01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03.11.2020 14:11:28</t>
        </is>
      </c>
      <c>
        <is>
          <t>03.11.2020 16:38:25</t>
        </is>
      </c>
      <c>
        <v>2.449038888</v>
      </c>
      <c>
        <v>0</v>
      </c>
      <c>
        <v>0</v>
      </c>
      <c>
        <v>21</v>
      </c>
      <c>
        <v>481</v>
      </c>
      <c>
        <v>0</v>
      </c>
      <c>
        <v>0</v>
      </c>
      <c>
        <v>51.429817</v>
      </c>
      <c>
        <v>1177.987705</v>
      </c>
    </row>
    <row>
      <c>
        <is>
          <t>1583676</t>
        </is>
      </c>
      <c>
        <v>1</v>
      </c>
      <c>
        <is>
          <t>MANİSA</t>
        </is>
      </c>
      <c>
        <v>SARUHANLI</v>
      </c>
      <c>
        <is>
          <t>SARUHANLI DM 45-80-M00001_SARUHANLI TM-2-M15 M15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20.11.2020 09:41:56</t>
        </is>
      </c>
      <c>
        <is>
          <t>20.11.2020 09:42:32</t>
        </is>
      </c>
      <c>
        <v>0.01</v>
      </c>
      <c>
        <v>206</v>
      </c>
      <c>
        <v>16951</v>
      </c>
      <c>
        <v>1811</v>
      </c>
      <c>
        <v>5893</v>
      </c>
      <c>
        <v>2.06</v>
      </c>
      <c>
        <v>169.51</v>
      </c>
      <c>
        <v>18.11</v>
      </c>
      <c>
        <v>58.93</v>
      </c>
    </row>
    <row>
      <c>
        <is>
          <t>1595702</t>
        </is>
      </c>
      <c>
        <v>1</v>
      </c>
      <c>
        <is>
          <t>MANİSA</t>
        </is>
      </c>
      <c>
        <v>SOMA</v>
      </c>
      <c>
        <is>
          <t>SOMA A SANTRALİ İM/DM 45-82-A00001_HatBaşıAyırıcı_53136645 L15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24.11.2020 12:14:45</t>
        </is>
      </c>
      <c>
        <is>
          <t>24.11.2020 13:03:35</t>
        </is>
      </c>
      <c>
        <v>0.813693333</v>
      </c>
      <c>
        <v>0</v>
      </c>
      <c>
        <v>0</v>
      </c>
      <c>
        <v>2</v>
      </c>
      <c>
        <v>0</v>
      </c>
      <c>
        <v>0</v>
      </c>
      <c>
        <v>0</v>
      </c>
      <c>
        <v>1.627387</v>
      </c>
      <c>
        <v>0</v>
      </c>
    </row>
    <row>
      <c>
        <is>
          <t>1577039</t>
        </is>
      </c>
      <c>
        <v>1</v>
      </c>
      <c>
        <is>
          <t>MANİSA</t>
        </is>
      </c>
      <c>
        <v>SOMA</v>
      </c>
      <c>
        <is>
          <t>SOMA DM-1 45-82-M00050_TR-1-M12 M12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07.11.2020 10:55:40</t>
        </is>
      </c>
      <c>
        <is>
          <t>07.11.2020 10:58:03</t>
        </is>
      </c>
      <c>
        <v>0.039722222</v>
      </c>
      <c>
        <v>10</v>
      </c>
      <c>
        <v>2522</v>
      </c>
      <c>
        <v>0</v>
      </c>
      <c>
        <v>0</v>
      </c>
      <c>
        <v>0.397222</v>
      </c>
      <c>
        <v>100.179444</v>
      </c>
      <c>
        <v>0</v>
      </c>
      <c>
        <v>0</v>
      </c>
    </row>
    <row>
      <c>
        <is>
          <t>1576909</t>
        </is>
      </c>
      <c>
        <v>1</v>
      </c>
      <c>
        <is>
          <t>MANİSA</t>
        </is>
      </c>
      <c>
        <v>SOMA</v>
      </c>
      <c>
        <is>
          <t>SOMA DM-1 45-82-M00050_TR-1-M12 M12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07.11.2020 08:10:30</t>
        </is>
      </c>
      <c>
        <is>
          <t>07.11.2020 08:13:24</t>
        </is>
      </c>
      <c>
        <v>0.048333333</v>
      </c>
      <c>
        <v>10</v>
      </c>
      <c>
        <v>2522</v>
      </c>
      <c>
        <v>0</v>
      </c>
      <c>
        <v>0</v>
      </c>
      <c>
        <v>0.483333</v>
      </c>
      <c>
        <v>121.896666</v>
      </c>
      <c>
        <v>0</v>
      </c>
      <c>
        <v>0</v>
      </c>
    </row>
    <row>
      <c>
        <is>
          <t>1576869</t>
        </is>
      </c>
      <c>
        <v>1</v>
      </c>
      <c>
        <is>
          <t>MANİSA</t>
        </is>
      </c>
      <c>
        <v>SOMA</v>
      </c>
      <c>
        <is>
          <t>SOMA DM-1 45-82-M00050_TR-1-M12 M12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07.11.2020 04:25:20</t>
        </is>
      </c>
      <c>
        <is>
          <t>07.11.2020 04:28:51</t>
        </is>
      </c>
      <c>
        <v>0.058611111</v>
      </c>
      <c>
        <v>10</v>
      </c>
      <c>
        <v>2522</v>
      </c>
      <c>
        <v>0</v>
      </c>
      <c>
        <v>0</v>
      </c>
      <c>
        <v>0.586111</v>
      </c>
      <c>
        <v>147.817222</v>
      </c>
      <c>
        <v>0</v>
      </c>
      <c>
        <v>0</v>
      </c>
    </row>
    <row>
      <c>
        <is>
          <t>1576954</t>
        </is>
      </c>
      <c>
        <v>1</v>
      </c>
      <c>
        <is>
          <t>MANİSA</t>
        </is>
      </c>
      <c>
        <v>SOMA</v>
      </c>
      <c>
        <is>
          <t>SOMA DM-1 45-82-M00050_TR-1-M12 M12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07.11.2020 09:04:31</t>
        </is>
      </c>
      <c>
        <is>
          <t>07.11.2020 09:05:28</t>
        </is>
      </c>
      <c>
        <v>0.015833333</v>
      </c>
      <c>
        <v>10</v>
      </c>
      <c>
        <v>2522</v>
      </c>
      <c>
        <v>0</v>
      </c>
      <c>
        <v>0</v>
      </c>
      <c>
        <v>0.158333</v>
      </c>
      <c>
        <v>39.931666</v>
      </c>
      <c>
        <v>0</v>
      </c>
      <c>
        <v>0</v>
      </c>
    </row>
    <row>
      <c>
        <is>
          <t>1580230</t>
        </is>
      </c>
      <c>
        <v>1</v>
      </c>
      <c>
        <is>
          <t>MANİSA</t>
        </is>
      </c>
      <c>
        <v>SOMA</v>
      </c>
      <c>
        <is>
          <t>SOMA A SANTRALİ İM/DM 45-82-A00001_KIRKAĞAÇ-L15 L15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13.11.2020 14:22:48</t>
        </is>
      </c>
      <c>
        <is>
          <t>13.11.2020 14:34:14</t>
        </is>
      </c>
      <c>
        <v>0.190555555</v>
      </c>
      <c>
        <v>0</v>
      </c>
      <c>
        <v>440</v>
      </c>
      <c>
        <v>224</v>
      </c>
      <c>
        <v>376</v>
      </c>
      <c>
        <v>0</v>
      </c>
      <c>
        <v>83.844444</v>
      </c>
      <c>
        <v>42.684444</v>
      </c>
      <c>
        <v>71.648889</v>
      </c>
    </row>
    <row>
      <c>
        <is>
          <t>1578156</t>
        </is>
      </c>
      <c>
        <v>1</v>
      </c>
      <c>
        <is>
          <t>MANİSA</t>
        </is>
      </c>
      <c>
        <v>SOMA</v>
      </c>
      <c>
        <is>
          <t>SOMA DM-1 45-82-M00050_DM-4-M13 M13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09.11.2020 16:43:35</t>
        </is>
      </c>
      <c>
        <is>
          <t>09.11.2020 16:49:29</t>
        </is>
      </c>
      <c>
        <v>0.098333333</v>
      </c>
      <c>
        <v>100</v>
      </c>
      <c>
        <v>21380</v>
      </c>
      <c>
        <v>1</v>
      </c>
      <c>
        <v>0</v>
      </c>
      <c>
        <v>9.833333</v>
      </c>
      <c>
        <v>2102.36666</v>
      </c>
      <c>
        <v>0.098333</v>
      </c>
      <c>
        <v>0</v>
      </c>
    </row>
    <row>
      <c>
        <is>
          <t>1580750</t>
        </is>
      </c>
      <c>
        <v>1</v>
      </c>
      <c>
        <is>
          <t>MANİSA</t>
        </is>
      </c>
      <c>
        <v>SALİHLİ</v>
      </c>
      <c>
        <is>
          <t>KABAZLI KÖK 45-78-M00675_KABAZLI-M03 M03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14.11.2020 15:56:36</t>
        </is>
      </c>
      <c>
        <is>
          <t>14.11.2020 15:57:19</t>
        </is>
      </c>
      <c>
        <v>0.011944444</v>
      </c>
      <c>
        <v>9</v>
      </c>
      <c>
        <v>554</v>
      </c>
      <c>
        <v>22</v>
      </c>
      <c>
        <v>796</v>
      </c>
      <c>
        <v>0.1075</v>
      </c>
      <c>
        <v>6.617222</v>
      </c>
      <c>
        <v>0.262778</v>
      </c>
      <c>
        <v>9.507777</v>
      </c>
    </row>
    <row>
      <c>
        <is>
          <t>1573745</t>
        </is>
      </c>
      <c>
        <v>1</v>
      </c>
      <c>
        <is>
          <t>MANİSA</t>
        </is>
      </c>
      <c>
        <v>SALİHLİ</v>
      </c>
      <c>
        <is>
          <t>KABAZLI KÖK 45-78-M00675_TAYTAN OFİS YENİ GİRİŞ 1/0 HAT-M06 M06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01.11.2020 17:21:57</t>
        </is>
      </c>
      <c>
        <is>
          <t>01.11.2020 17:22:31</t>
        </is>
      </c>
      <c>
        <v>0.009444444</v>
      </c>
      <c>
        <v>9</v>
      </c>
      <c>
        <v>554</v>
      </c>
      <c>
        <v>181</v>
      </c>
      <c>
        <v>2909</v>
      </c>
      <c>
        <v>0.085</v>
      </c>
      <c>
        <v>5.232222</v>
      </c>
      <c>
        <v>1.709444</v>
      </c>
      <c>
        <v>27.473888</v>
      </c>
    </row>
    <row>
      <c>
        <is>
          <t>1583599</t>
        </is>
      </c>
      <c>
        <v>1</v>
      </c>
      <c>
        <is>
          <t>MANİSA</t>
        </is>
      </c>
      <c>
        <v>SALİHLİ</v>
      </c>
      <c>
        <is>
          <t>KABAZLI KÖK 45-78-M00675_TAYTAN OFİS YENİ GİRİŞ 1/0 HAT-M06 M06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20.11.2020 08:05:42</t>
        </is>
      </c>
      <c>
        <is>
          <t>20.11.2020 08:06:23</t>
        </is>
      </c>
      <c>
        <v>0.011388888</v>
      </c>
      <c>
        <v>9</v>
      </c>
      <c>
        <v>554</v>
      </c>
      <c>
        <v>181</v>
      </c>
      <c>
        <v>2909</v>
      </c>
      <c>
        <v>0.1025</v>
      </c>
      <c>
        <v>6.309444</v>
      </c>
      <c>
        <v>2.061389</v>
      </c>
      <c>
        <v>33.130275</v>
      </c>
    </row>
    <row>
      <c>
        <is>
          <t>1578405</t>
        </is>
      </c>
      <c>
        <v>1</v>
      </c>
      <c>
        <is>
          <t>İZMİR</t>
        </is>
      </c>
      <c>
        <v>BERGAMA</v>
      </c>
      <c>
        <is>
          <t>KADIKÖY TR-1 35-16-M00145_Ayırıcı H01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10.11.2020 10:15:37</t>
        </is>
      </c>
      <c>
        <is>
          <t>10.11.2020 12:54:01</t>
        </is>
      </c>
      <c>
        <v>2.639975833</v>
      </c>
      <c>
        <v>0</v>
      </c>
      <c>
        <v>0</v>
      </c>
      <c>
        <v>1</v>
      </c>
      <c>
        <v>58</v>
      </c>
      <c>
        <v>0</v>
      </c>
      <c>
        <v>0</v>
      </c>
      <c>
        <v>2.639976</v>
      </c>
      <c>
        <v>153.118598</v>
      </c>
    </row>
    <row>
      <c>
        <is>
          <t>1576933</t>
        </is>
      </c>
      <c>
        <v>1</v>
      </c>
      <c>
        <is>
          <t>İZMİR</t>
        </is>
      </c>
      <c>
        <v>URLA</v>
      </c>
      <c>
        <is>
          <t>ZEYTİNALAN İM 35-19-A00002_TR-1 (15800)-L06 L06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07.11.2020 08:46:15</t>
        </is>
      </c>
      <c>
        <is>
          <t>07.11.2020 08:48:07</t>
        </is>
      </c>
      <c>
        <v>0.031111111</v>
      </c>
      <c>
        <v>42</v>
      </c>
      <c>
        <v>4607</v>
      </c>
      <c>
        <v>0</v>
      </c>
      <c>
        <v>1</v>
      </c>
      <c>
        <v>1.306667</v>
      </c>
      <c>
        <v>143.328888</v>
      </c>
      <c>
        <v>0</v>
      </c>
      <c>
        <v>0.031111</v>
      </c>
    </row>
    <row>
      <c>
        <is>
          <t>1576934</t>
        </is>
      </c>
      <c>
        <v>1</v>
      </c>
      <c>
        <is>
          <t>İZMİR</t>
        </is>
      </c>
      <c>
        <v>URLA</v>
      </c>
      <c>
        <is>
          <t>ZEYTİNALAN İM 35-19-A00002_TR-2 (15800)-L16 L16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07.11.2020 08:46:42</t>
        </is>
      </c>
      <c>
        <is>
          <t>07.11.2020 08:48:38</t>
        </is>
      </c>
      <c>
        <v>0.032222222</v>
      </c>
      <c>
        <v>38</v>
      </c>
      <c>
        <v>2562</v>
      </c>
      <c>
        <v>0</v>
      </c>
      <c>
        <v>0</v>
      </c>
      <c>
        <v>1.224444</v>
      </c>
      <c>
        <v>82.553333</v>
      </c>
      <c>
        <v>0</v>
      </c>
      <c>
        <v>0</v>
      </c>
    </row>
    <row>
      <c>
        <is>
          <t>1597116</t>
        </is>
      </c>
      <c>
        <v>1</v>
      </c>
      <c>
        <is>
          <t>İZMİR</t>
        </is>
      </c>
      <c>
        <v>URLA</v>
      </c>
      <c>
        <is>
          <t>ZEYTİNALANI TR-101 35-19-L00101_35-19-L00101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27.11.2020 09:00:38</t>
        </is>
      </c>
      <c>
        <is>
          <t>27.11.2020 13:52:50</t>
        </is>
      </c>
      <c>
        <v>4.87</v>
      </c>
      <c>
        <v>1</v>
      </c>
      <c>
        <v>152</v>
      </c>
      <c>
        <v>0</v>
      </c>
      <c>
        <v>0</v>
      </c>
      <c>
        <v>4.87</v>
      </c>
      <c>
        <v>740.24</v>
      </c>
      <c>
        <v>0</v>
      </c>
      <c>
        <v>0</v>
      </c>
    </row>
    <row>
      <c>
        <is>
          <t>1596736</t>
        </is>
      </c>
      <c>
        <v>1</v>
      </c>
      <c>
        <is>
          <t>MANİSA</t>
        </is>
      </c>
      <c>
        <v>AKHİSAR</v>
      </c>
      <c>
        <is>
          <t>KAPAKLI DM 45-72-M00309_KAPAKLI ŞEHİR-M04 M04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26.11.2020 11:35:40</t>
        </is>
      </c>
      <c>
        <is>
          <t>26.11.2020 11:37:43</t>
        </is>
      </c>
      <c>
        <v>0.034166666</v>
      </c>
      <c>
        <v>0</v>
      </c>
      <c>
        <v>0</v>
      </c>
      <c>
        <v>22</v>
      </c>
      <c>
        <v>567</v>
      </c>
      <c>
        <v>0</v>
      </c>
      <c>
        <v>0</v>
      </c>
      <c>
        <v>0.751667</v>
      </c>
      <c>
        <v>19.3725</v>
      </c>
    </row>
    <row>
      <c>
        <is>
          <t>1596332</t>
        </is>
      </c>
      <c>
        <v>1</v>
      </c>
      <c>
        <is>
          <t>MANİSA</t>
        </is>
      </c>
      <c>
        <v>AKHİSAR</v>
      </c>
      <c>
        <is>
          <t>KAPAKLI DM 45-72-M00309_KAPAKLI ŞEHİR-M04 M04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25.11.2020 13:46:38</t>
        </is>
      </c>
      <c>
        <is>
          <t>25.11.2020 13:49:28</t>
        </is>
      </c>
      <c>
        <v>0.047222222</v>
      </c>
      <c>
        <v>0</v>
      </c>
      <c>
        <v>0</v>
      </c>
      <c>
        <v>22</v>
      </c>
      <c>
        <v>567</v>
      </c>
      <c>
        <v>0</v>
      </c>
      <c>
        <v>0</v>
      </c>
      <c>
        <v>1.038889</v>
      </c>
      <c>
        <v>26.775</v>
      </c>
    </row>
    <row>
      <c>
        <is>
          <t>1575890</t>
        </is>
      </c>
      <c>
        <v>1</v>
      </c>
      <c>
        <is>
          <t>MANİSA</t>
        </is>
      </c>
      <c>
        <v>SALİHLİ</v>
      </c>
      <c>
        <is>
          <t>KAPANCI KÖK 45-78-L00229_KENDİRLİ-YARAŞLI-L04 L04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05.11.2020 15:58:12</t>
        </is>
      </c>
      <c>
        <is>
          <t>05.11.2020 15:59:06</t>
        </is>
      </c>
      <c>
        <v>0.015</v>
      </c>
      <c>
        <v>0</v>
      </c>
      <c>
        <v>141</v>
      </c>
      <c>
        <v>81</v>
      </c>
      <c>
        <v>8</v>
      </c>
      <c>
        <v>0</v>
      </c>
      <c>
        <v>2.115</v>
      </c>
      <c>
        <v>1.215</v>
      </c>
      <c>
        <v>0.12</v>
      </c>
    </row>
    <row>
      <c>
        <is>
          <t>1578849</t>
        </is>
      </c>
      <c>
        <v>1</v>
      </c>
      <c>
        <is>
          <t>MANİSA</t>
        </is>
      </c>
      <c>
        <v>SALİHLİ</v>
      </c>
      <c>
        <is>
          <t>KAPANCI KÖK 45-78-L00229_YILMAZ İM-L06 L06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11.11.2020 08:39:52</t>
        </is>
      </c>
      <c>
        <is>
          <t>11.11.2020 08:58:55</t>
        </is>
      </c>
      <c>
        <v>0.3175</v>
      </c>
      <c>
        <v>3</v>
      </c>
      <c>
        <v>345</v>
      </c>
      <c>
        <v>289</v>
      </c>
      <c>
        <v>1539</v>
      </c>
      <c>
        <v>0.9525</v>
      </c>
      <c>
        <v>109.5375</v>
      </c>
      <c>
        <v>91.7575</v>
      </c>
      <c>
        <v>488.6325</v>
      </c>
    </row>
    <row>
      <c>
        <is>
          <t>1581624</t>
        </is>
      </c>
      <c>
        <v>1</v>
      </c>
      <c>
        <is>
          <t>MANİSA</t>
        </is>
      </c>
      <c>
        <v>ŞEHZADELER</v>
      </c>
      <c>
        <is>
          <t>KARAAĞAÇLI TR-13 45-71-M01075_BEYDERE KÖK-M03 M03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16.11.2020 17:12:18</t>
        </is>
      </c>
      <c>
        <is>
          <t>16.11.2020 17:12:48</t>
        </is>
      </c>
      <c>
        <v>0.008333333</v>
      </c>
      <c>
        <v>20</v>
      </c>
      <c>
        <v>1121</v>
      </c>
      <c>
        <v>14</v>
      </c>
      <c>
        <v>12</v>
      </c>
      <c>
        <v>0.166667</v>
      </c>
      <c>
        <v>9.341666</v>
      </c>
      <c>
        <v>0.116667</v>
      </c>
      <c>
        <v>0.1</v>
      </c>
    </row>
    <row>
      <c>
        <is>
          <t>1576164</t>
        </is>
      </c>
      <c>
        <v>1</v>
      </c>
      <c>
        <is>
          <t>MANİSA</t>
        </is>
      </c>
      <c>
        <v>ŞEHZADELER</v>
      </c>
      <c>
        <is>
          <t>KARAAĞAÇLI TR-13 45-71-M01075_BEYDERE KÖK-M03 M03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06.11.2020 08:40:23</t>
        </is>
      </c>
      <c>
        <is>
          <t>06.11.2020 08:40:53</t>
        </is>
      </c>
      <c>
        <v>0.008333333</v>
      </c>
      <c>
        <v>20</v>
      </c>
      <c>
        <v>1121</v>
      </c>
      <c>
        <v>14</v>
      </c>
      <c>
        <v>12</v>
      </c>
      <c>
        <v>0.166667</v>
      </c>
      <c>
        <v>9.341666</v>
      </c>
      <c>
        <v>0.116667</v>
      </c>
      <c>
        <v>0.1</v>
      </c>
    </row>
    <row>
      <c>
        <is>
          <t>1583628</t>
        </is>
      </c>
      <c>
        <v>1</v>
      </c>
      <c>
        <is>
          <t>MANİSA</t>
        </is>
      </c>
      <c>
        <v>ŞEHZADELER</v>
      </c>
      <c>
        <is>
          <t>KARAAĞAÇLI TR-5/1 45-71-M01373_-M01 M01</t>
        </is>
      </c>
      <c>
        <v>Trafo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20.11.2020 09:05:20</t>
        </is>
      </c>
      <c>
        <is>
          <t>20.11.2020 10:45:17</t>
        </is>
      </c>
      <c>
        <v>1.665833333</v>
      </c>
      <c>
        <v>7</v>
      </c>
      <c>
        <v>1</v>
      </c>
      <c>
        <v>0</v>
      </c>
      <c>
        <v>0</v>
      </c>
      <c>
        <v>11.660833</v>
      </c>
      <c>
        <v>1.665833</v>
      </c>
      <c>
        <v>0</v>
      </c>
      <c>
        <v>0</v>
      </c>
    </row>
    <row>
      <c>
        <is>
          <t>1596044</t>
        </is>
      </c>
      <c>
        <v>1</v>
      </c>
      <c>
        <is>
          <t>MANİSA</t>
        </is>
      </c>
      <c>
        <v>ŞEHZADELER</v>
      </c>
      <c>
        <is>
          <t>KARAAĞAÇLI TR-13 45-71-M01075_BEYDERE KÖK-M03 M03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25.11.2020 08:23:48</t>
        </is>
      </c>
      <c>
        <is>
          <t>25.11.2020 08:24:12</t>
        </is>
      </c>
      <c>
        <v>0.006666666</v>
      </c>
      <c>
        <v>20</v>
      </c>
      <c>
        <v>1121</v>
      </c>
      <c>
        <v>14</v>
      </c>
      <c>
        <v>12</v>
      </c>
      <c>
        <v>0.133333</v>
      </c>
      <c>
        <v>7.473333</v>
      </c>
      <c>
        <v>0.093333</v>
      </c>
      <c>
        <v>0.08</v>
      </c>
    </row>
    <row>
      <c>
        <is>
          <t>1598068</t>
        </is>
      </c>
      <c>
        <v>1</v>
      </c>
      <c>
        <is>
          <t>MANİSA</t>
        </is>
      </c>
      <c>
        <v>SELENDİ</v>
      </c>
      <c>
        <is>
          <t>KARABEYLER TELLİ TR-1 45-81-M00130_45-81-M00130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29.11.2020 09:52:14</t>
        </is>
      </c>
      <c>
        <is>
          <t>29.11.2020 17:43:50</t>
        </is>
      </c>
      <c>
        <v>7.859853611</v>
      </c>
      <c>
        <v>0</v>
      </c>
      <c>
        <v>0</v>
      </c>
      <c>
        <v>1</v>
      </c>
      <c>
        <v>123</v>
      </c>
      <c>
        <v>0</v>
      </c>
      <c>
        <v>0</v>
      </c>
      <c>
        <v>7.859854</v>
      </c>
      <c>
        <v>966.761994</v>
      </c>
    </row>
    <row>
      <c>
        <is>
          <t>1575482</t>
        </is>
      </c>
      <c>
        <v>1</v>
      </c>
      <c>
        <is>
          <t>İZMİR</t>
        </is>
      </c>
      <c>
        <v>KİRAZ</v>
      </c>
      <c>
        <is>
          <t>KARABURÇ KÖK 35-31-L00253_SARIKAYA L01</t>
        </is>
      </c>
      <c>
        <v>OG Kesici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04.11.2020 22:44:11</t>
        </is>
      </c>
      <c>
        <is>
          <t>05.11.2020 00:51:00</t>
        </is>
      </c>
      <c>
        <v>2.113611111</v>
      </c>
      <c>
        <v>0</v>
      </c>
      <c>
        <v>0</v>
      </c>
      <c>
        <v>186</v>
      </c>
      <c>
        <v>4976</v>
      </c>
      <c>
        <v>0</v>
      </c>
      <c>
        <v>0</v>
      </c>
      <c>
        <v>393.131667</v>
      </c>
      <c>
        <v>10517.328888</v>
      </c>
    </row>
    <row>
      <c>
        <is>
          <t>1575509</t>
        </is>
      </c>
      <c>
        <v>1</v>
      </c>
      <c>
        <is>
          <t>İZMİR</t>
        </is>
      </c>
      <c>
        <v>KİRAZ</v>
      </c>
      <c>
        <is>
          <t>KARABURÇ KÖK 35-31-L00253_SARIKAYA-L01 L01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05.11.2020 03:35:21</t>
        </is>
      </c>
      <c>
        <is>
          <t>05.11.2020 03:39:11</t>
        </is>
      </c>
      <c>
        <v>0.063888888</v>
      </c>
      <c>
        <v>0</v>
      </c>
      <c>
        <v>0</v>
      </c>
      <c>
        <v>186</v>
      </c>
      <c>
        <v>4976</v>
      </c>
      <c>
        <v>0</v>
      </c>
      <c>
        <v>0</v>
      </c>
      <c>
        <v>11.883333</v>
      </c>
      <c>
        <v>317.911107</v>
      </c>
    </row>
    <row>
      <c>
        <is>
          <t>1583682</t>
        </is>
      </c>
      <c>
        <v>1</v>
      </c>
      <c>
        <is>
          <t>İZMİR</t>
        </is>
      </c>
      <c>
        <v>BUCA</v>
      </c>
      <c>
        <is>
          <t>M-2188 KARAAĞAÇ TR-1 35-03-M02188_35-03-M02188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20.11.2020 09:45:07</t>
        </is>
      </c>
      <c>
        <is>
          <t>20.11.2020 10:46:00</t>
        </is>
      </c>
      <c>
        <v>1.014511111</v>
      </c>
      <c>
        <v>0</v>
      </c>
      <c>
        <v>0</v>
      </c>
      <c>
        <v>1</v>
      </c>
      <c>
        <v>247</v>
      </c>
      <c>
        <v>0</v>
      </c>
      <c>
        <v>0</v>
      </c>
      <c>
        <v>1.014511</v>
      </c>
      <c>
        <v>250.584244</v>
      </c>
    </row>
    <row>
      <c>
        <is>
          <t>1598081</t>
        </is>
      </c>
      <c>
        <v>1</v>
      </c>
      <c>
        <is>
          <t>İZMİR</t>
        </is>
      </c>
      <c>
        <v>BEYDAĞ</v>
      </c>
      <c>
        <is>
          <t>KARAOBA TEKELİLER TR-4 35-32-L00058_35-32-L00058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29.11.2020 10:09:32</t>
        </is>
      </c>
      <c>
        <is>
          <t>29.11.2020 14:59:56</t>
        </is>
      </c>
      <c>
        <v>4.839898888</v>
      </c>
      <c>
        <v>0</v>
      </c>
      <c>
        <v>0</v>
      </c>
      <c>
        <v>1</v>
      </c>
      <c>
        <v>67</v>
      </c>
      <c>
        <v>0</v>
      </c>
      <c>
        <v>0</v>
      </c>
      <c>
        <v>4.839899</v>
      </c>
      <c>
        <v>324.273225</v>
      </c>
    </row>
    <row>
      <c>
        <is>
          <t>1598143</t>
        </is>
      </c>
      <c>
        <v>1</v>
      </c>
      <c>
        <is>
          <t>MANİSA</t>
        </is>
      </c>
      <c>
        <v>ŞEHZADELER</v>
      </c>
      <c>
        <is>
          <t>KARGIN KÖK 45-71-M00095_HatBaşıAyırıcı_53134727 M07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29.11.2020 13:02:53</t>
        </is>
      </c>
      <c>
        <is>
          <t>29.11.2020 13:03:13</t>
        </is>
      </c>
      <c>
        <v>0.005555555</v>
      </c>
      <c>
        <v>0</v>
      </c>
      <c>
        <v>0</v>
      </c>
      <c>
        <v>27</v>
      </c>
      <c>
        <v>492</v>
      </c>
      <c>
        <v>0</v>
      </c>
      <c>
        <v>0</v>
      </c>
      <c>
        <v>0.15</v>
      </c>
      <c>
        <v>2.733333</v>
      </c>
    </row>
    <row>
      <c>
        <is>
          <t>1597121</t>
        </is>
      </c>
      <c>
        <v>1</v>
      </c>
      <c>
        <is>
          <t>MANİSA</t>
        </is>
      </c>
      <c>
        <v>ŞEHZADELER</v>
      </c>
      <c>
        <is>
          <t>KARGIN KÖK 45-71-M00095_KARGIN BAKIR HAT TURGUTLU YÖNÜ-M04 M04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27.11.2020 09:20:06</t>
        </is>
      </c>
      <c>
        <is>
          <t>27.11.2020 13:51:08</t>
        </is>
      </c>
      <c>
        <v>4.517126666</v>
      </c>
      <c>
        <v>0</v>
      </c>
      <c>
        <v>0</v>
      </c>
      <c>
        <v>134</v>
      </c>
      <c>
        <v>6</v>
      </c>
      <c>
        <v>0</v>
      </c>
      <c>
        <v>0</v>
      </c>
      <c>
        <v>605.294973</v>
      </c>
      <c>
        <v>27.10276</v>
      </c>
    </row>
    <row>
      <c>
        <is>
          <t>1598455</t>
        </is>
      </c>
      <c>
        <v>1</v>
      </c>
      <c>
        <is>
          <t>MANİSA</t>
        </is>
      </c>
      <c>
        <v>ŞEHZADELER</v>
      </c>
      <c>
        <is>
          <t>KARGIN KÖK 45-71-M00095_ŞİRVAN-M05 M05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30.11.2020 09:18:14</t>
        </is>
      </c>
      <c>
        <is>
          <t>30.11.2020 14:27:13</t>
        </is>
      </c>
      <c>
        <v>5.149722222</v>
      </c>
      <c>
        <v>0</v>
      </c>
      <c>
        <v>0</v>
      </c>
      <c>
        <v>47</v>
      </c>
      <c>
        <v>39</v>
      </c>
      <c>
        <v>0</v>
      </c>
      <c>
        <v>0</v>
      </c>
      <c>
        <v>242.036944</v>
      </c>
      <c>
        <v>200.839167</v>
      </c>
    </row>
    <row>
      <c>
        <is>
          <t>1581743</t>
        </is>
      </c>
      <c>
        <v>1</v>
      </c>
      <c>
        <is>
          <t>MANİSA</t>
        </is>
      </c>
      <c>
        <v>ŞEHZADELER</v>
      </c>
      <c>
        <is>
          <t>KARGIN KÖK 45-71-M00095_AYTEKİNLER ESKİ HARMANDALI-M07 M07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17.11.2020 08:25:19</t>
        </is>
      </c>
      <c>
        <is>
          <t>17.11.2020 08:25:39</t>
        </is>
      </c>
      <c>
        <v>0.005555555</v>
      </c>
      <c>
        <v>1</v>
      </c>
      <c>
        <v>0</v>
      </c>
      <c>
        <v>115</v>
      </c>
      <c>
        <v>590</v>
      </c>
      <c>
        <v>0.005556</v>
      </c>
      <c>
        <v>0</v>
      </c>
      <c>
        <v>0.638889</v>
      </c>
      <c>
        <v>3.277777</v>
      </c>
    </row>
    <row>
      <c>
        <is>
          <t>1580723</t>
        </is>
      </c>
      <c>
        <v>1</v>
      </c>
      <c>
        <is>
          <t>MANİSA</t>
        </is>
      </c>
      <c>
        <v>SALİHLİ</v>
      </c>
      <c>
        <is>
          <t>KARAPINAR İM 45-78-A00002_HatBaşıAyırıcı_72002643 M02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14.11.2020 14:55:09</t>
        </is>
      </c>
      <c>
        <is>
          <t>14.11.2020 14:55:16</t>
        </is>
      </c>
      <c>
        <v>0.001944444</v>
      </c>
      <c>
        <v>0</v>
      </c>
      <c>
        <v>0</v>
      </c>
      <c>
        <v>31</v>
      </c>
      <c>
        <v>459</v>
      </c>
      <c>
        <v>0</v>
      </c>
      <c>
        <v>0</v>
      </c>
      <c>
        <v>0.060278</v>
      </c>
      <c>
        <v>0.8925</v>
      </c>
    </row>
    <row>
      <c>
        <is>
          <t>1579164</t>
        </is>
      </c>
      <c>
        <v>1</v>
      </c>
      <c>
        <is>
          <t>MANİSA</t>
        </is>
      </c>
      <c>
        <v>SALİHLİ</v>
      </c>
      <c>
        <is>
          <t>KARAPINAR İM 45-78-A00002_HatBaşıAyırıcı_72002643 M02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11.11.2020 15:14:35</t>
        </is>
      </c>
      <c>
        <is>
          <t>11.11.2020 15:14:52</t>
        </is>
      </c>
      <c>
        <v>0.004722222</v>
      </c>
      <c>
        <v>0</v>
      </c>
      <c>
        <v>0</v>
      </c>
      <c>
        <v>31</v>
      </c>
      <c>
        <v>459</v>
      </c>
      <c>
        <v>0</v>
      </c>
      <c>
        <v>0</v>
      </c>
      <c>
        <v>0.146389</v>
      </c>
      <c>
        <v>2.1675</v>
      </c>
    </row>
    <row>
      <c>
        <is>
          <t>1594843</t>
        </is>
      </c>
      <c>
        <v>1</v>
      </c>
      <c>
        <is>
          <t>MANİSA</t>
        </is>
      </c>
      <c>
        <v>SALİHLİ</v>
      </c>
      <c>
        <is>
          <t>KARAPINAR İM 45-78-A00002_HatBaşıAyırıcı_72002643 M02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22.11.2020 15:58:45</t>
        </is>
      </c>
      <c>
        <is>
          <t>22.11.2020 15:59:25</t>
        </is>
      </c>
      <c>
        <v>0.011111111</v>
      </c>
      <c>
        <v>0</v>
      </c>
      <c>
        <v>0</v>
      </c>
      <c>
        <v>31</v>
      </c>
      <c>
        <v>459</v>
      </c>
      <c>
        <v>0</v>
      </c>
      <c>
        <v>0</v>
      </c>
      <c>
        <v>0.344444</v>
      </c>
      <c>
        <v>5.1</v>
      </c>
    </row>
    <row>
      <c>
        <is>
          <t>1578421</t>
        </is>
      </c>
      <c>
        <v>1</v>
      </c>
      <c>
        <is>
          <t>MANİSA</t>
        </is>
      </c>
      <c>
        <v>ŞEHZADELER</v>
      </c>
      <c>
        <is>
          <t>KARAYENİCE TR-2 45-71-M01507_45-71-M01507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10.11.2020 10:34:57</t>
        </is>
      </c>
      <c>
        <is>
          <t>10.11.2020 17:08:34</t>
        </is>
      </c>
      <c>
        <v>6.5601</v>
      </c>
      <c>
        <v>0</v>
      </c>
      <c>
        <v>0</v>
      </c>
      <c>
        <v>1</v>
      </c>
      <c>
        <v>149</v>
      </c>
      <c>
        <v>0</v>
      </c>
      <c>
        <v>0</v>
      </c>
      <c>
        <v>6.5601</v>
      </c>
      <c>
        <v>977.4549</v>
      </c>
    </row>
    <row>
      <c>
        <is>
          <t>1580560</t>
        </is>
      </c>
      <c>
        <v>1</v>
      </c>
      <c>
        <is>
          <t>MANİSA</t>
        </is>
      </c>
      <c>
        <v>DEMİRCİ</v>
      </c>
      <c>
        <is>
          <t>KARGINIŞIKLAR TR-1 45-74-M00125_Ayırıcı H01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14.11.2020 09:42:11</t>
        </is>
      </c>
      <c>
        <is>
          <t>14.11.2020 15:41:44</t>
        </is>
      </c>
      <c>
        <v>5.992315555</v>
      </c>
      <c>
        <v>0</v>
      </c>
      <c>
        <v>0</v>
      </c>
      <c>
        <v>1</v>
      </c>
      <c>
        <v>261</v>
      </c>
      <c>
        <v>0</v>
      </c>
      <c>
        <v>0</v>
      </c>
      <c>
        <v>5.992316</v>
      </c>
      <c>
        <v>1563.99436</v>
      </c>
    </row>
    <row>
      <c>
        <is>
          <t>1581327</t>
        </is>
      </c>
      <c>
        <v>1</v>
      </c>
      <c>
        <is>
          <t>MANİSA</t>
        </is>
      </c>
      <c>
        <v>DEMİRCİ</v>
      </c>
      <c>
        <is>
          <t>KARGINIŞIKLAR TR-1 45-74-M00125_Ayırıcı H01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16.11.2020 09:21:38</t>
        </is>
      </c>
      <c>
        <is>
          <t>16.11.2020 17:00:39</t>
        </is>
      </c>
      <c>
        <v>7.650277777</v>
      </c>
      <c>
        <v>0</v>
      </c>
      <c>
        <v>0</v>
      </c>
      <c>
        <v>1</v>
      </c>
      <c>
        <v>261</v>
      </c>
      <c>
        <v>0</v>
      </c>
      <c>
        <v>0</v>
      </c>
      <c>
        <v>7.650278</v>
      </c>
      <c>
        <v>1996.7225</v>
      </c>
    </row>
    <row>
      <c>
        <is>
          <t>1598019</t>
        </is>
      </c>
      <c>
        <v>1</v>
      </c>
      <c>
        <is>
          <t>İZMİR</t>
        </is>
      </c>
      <c>
        <v>MENEMEN</v>
      </c>
      <c>
        <is>
          <t>MENEMEN TR-38 35-28-L00038_35-28-L00038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29.11.2020 08:38:09</t>
        </is>
      </c>
      <c>
        <is>
          <t>29.11.2020 11:51:31</t>
        </is>
      </c>
      <c>
        <v>3.222777777</v>
      </c>
      <c>
        <v>2</v>
      </c>
      <c>
        <v>609</v>
      </c>
      <c>
        <v>0</v>
      </c>
      <c>
        <v>0</v>
      </c>
      <c>
        <v>6.445556</v>
      </c>
      <c>
        <v>1962.671666</v>
      </c>
      <c>
        <v>0</v>
      </c>
      <c>
        <v>0</v>
      </c>
    </row>
    <row>
      <c>
        <is>
          <t>1582942</t>
        </is>
      </c>
      <c>
        <v>1</v>
      </c>
      <c>
        <is>
          <t>İZMİR</t>
        </is>
      </c>
      <c>
        <v>BERGAMA</v>
      </c>
      <c>
        <is>
          <t>BEYLER ÇAYIRI TR-7 35-16-M00732_Ayırıcı H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19.11.2020 10:01:02</t>
        </is>
      </c>
      <c>
        <is>
          <t>19.11.2020 13:11:23</t>
        </is>
      </c>
      <c>
        <v>3.1725</v>
      </c>
      <c>
        <v>0</v>
      </c>
      <c>
        <v>0</v>
      </c>
      <c>
        <v>2</v>
      </c>
      <c>
        <v>28</v>
      </c>
      <c>
        <v>0</v>
      </c>
      <c>
        <v>0</v>
      </c>
      <c>
        <v>6.345</v>
      </c>
      <c>
        <v>88.83</v>
      </c>
    </row>
    <row>
      <c>
        <is>
          <t>1595494</t>
        </is>
      </c>
      <c>
        <v>1</v>
      </c>
      <c>
        <is>
          <t>MANİSA</t>
        </is>
      </c>
      <c>
        <v>ALAŞEHİR</v>
      </c>
      <c>
        <is>
          <t>KAVAKLIDERE TR-9 45-73-M00143_KAVAKLIDERE TR-7-M03 M03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24.11.2020 06:08:27</t>
        </is>
      </c>
      <c>
        <is>
          <t>24.11.2020 06:08:57</t>
        </is>
      </c>
      <c>
        <v>0.008333333</v>
      </c>
      <c>
        <v>2</v>
      </c>
      <c>
        <v>26</v>
      </c>
      <c>
        <v>24</v>
      </c>
      <c>
        <v>395</v>
      </c>
      <c>
        <v>0.016667</v>
      </c>
      <c>
        <v>0.216667</v>
      </c>
      <c>
        <v>0.2</v>
      </c>
      <c>
        <v>3.291667</v>
      </c>
    </row>
    <row>
      <c>
        <is>
          <t>1575104</t>
        </is>
      </c>
      <c>
        <v>1</v>
      </c>
      <c>
        <is>
          <t>MANİSA</t>
        </is>
      </c>
      <c>
        <v>ALAŞEHİR</v>
      </c>
      <c>
        <is>
          <t>KAVAKLIDERE TR-9 45-73-M00143_KAVAKLIDERE TR-7-M03 M03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04.11.2020 10:41:21</t>
        </is>
      </c>
      <c>
        <is>
          <t>04.11.2020 10:41:51</t>
        </is>
      </c>
      <c>
        <v>0.008333333</v>
      </c>
      <c>
        <v>2</v>
      </c>
      <c>
        <v>26</v>
      </c>
      <c>
        <v>24</v>
      </c>
      <c>
        <v>395</v>
      </c>
      <c>
        <v>0.016667</v>
      </c>
      <c>
        <v>0.216667</v>
      </c>
      <c>
        <v>0.2</v>
      </c>
      <c>
        <v>3.291667</v>
      </c>
    </row>
    <row>
      <c>
        <is>
          <t>1596645</t>
        </is>
      </c>
      <c>
        <v>1</v>
      </c>
      <c>
        <is>
          <t>İZMİR</t>
        </is>
      </c>
      <c>
        <v>BORNOVA</v>
      </c>
      <c>
        <is>
          <t>M-860 35-02-M00860_35-02-M00860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26.11.2020 09:47:05</t>
        </is>
      </c>
      <c>
        <is>
          <t>26.11.2020 11:39:33</t>
        </is>
      </c>
      <c>
        <v>1.874432222</v>
      </c>
      <c>
        <v>0</v>
      </c>
      <c>
        <v>0</v>
      </c>
      <c>
        <v>1</v>
      </c>
      <c>
        <v>106</v>
      </c>
      <c>
        <v>0</v>
      </c>
      <c>
        <v>0</v>
      </c>
      <c>
        <v>1.874432</v>
      </c>
      <c>
        <v>198.689816</v>
      </c>
    </row>
    <row>
      <c>
        <is>
          <t>1584292</t>
        </is>
      </c>
      <c>
        <v>1</v>
      </c>
      <c>
        <is>
          <t>İZMİR</t>
        </is>
      </c>
      <c>
        <v>ÖDEMİŞ</v>
      </c>
      <c>
        <is>
          <t>KAYAKÖY DM 35-15-M00418_HatBaşıAyırıcı_73984660 L04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21.11.2020 10:57:04</t>
        </is>
      </c>
      <c>
        <is>
          <t>21.11.2020 11:04:14</t>
        </is>
      </c>
      <c>
        <v>0.119444444</v>
      </c>
      <c>
        <v>0</v>
      </c>
      <c>
        <v>0</v>
      </c>
      <c>
        <v>15</v>
      </c>
      <c>
        <v>252</v>
      </c>
      <c>
        <v>0</v>
      </c>
      <c>
        <v>0</v>
      </c>
      <c>
        <v>1.791667</v>
      </c>
      <c>
        <v>30.1</v>
      </c>
    </row>
    <row>
      <c>
        <is>
          <t>1597376</t>
        </is>
      </c>
      <c>
        <v>1</v>
      </c>
      <c>
        <is>
          <t>İZMİR</t>
        </is>
      </c>
      <c>
        <v>ÖDEMİŞ</v>
      </c>
      <c>
        <is>
          <t>KAYMAKÇI DM-2 35-15-M00309_KAYMAKÇI İM-M01 M01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27.11.2020 15:08:41</t>
        </is>
      </c>
      <c>
        <is>
          <t>27.11.2020 15:25:51</t>
        </is>
      </c>
      <c>
        <v>0.286111111</v>
      </c>
      <c>
        <v>23</v>
      </c>
      <c>
        <v>3314</v>
      </c>
      <c>
        <v>194</v>
      </c>
      <c>
        <v>4745</v>
      </c>
      <c>
        <v>6.580556</v>
      </c>
      <c>
        <v>948.172222</v>
      </c>
      <c>
        <v>55.505556</v>
      </c>
      <c>
        <v>1357.597222</v>
      </c>
    </row>
    <row>
      <c>
        <is>
          <t>1573693</t>
        </is>
      </c>
      <c>
        <v>1</v>
      </c>
      <c>
        <is>
          <t>İZMİR</t>
        </is>
      </c>
      <c>
        <v>ÖDEMİŞ</v>
      </c>
      <c>
        <is>
          <t>KAYMAKÇI İM 35-15-A00004_DONANIMLI YEDEK-L11 L11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01.11.2020 15:00:47</t>
        </is>
      </c>
      <c>
        <is>
          <t>01.11.2020 15:02:41</t>
        </is>
      </c>
      <c>
        <v>0.031666666</v>
      </c>
      <c>
        <v>0</v>
      </c>
      <c>
        <v>0</v>
      </c>
      <c>
        <v>53</v>
      </c>
      <c>
        <v>1076</v>
      </c>
      <c>
        <v>0</v>
      </c>
      <c>
        <v>0</v>
      </c>
      <c>
        <v>1.678333</v>
      </c>
      <c>
        <v>34.073333</v>
      </c>
    </row>
    <row>
      <c>
        <is>
          <t>1577924</t>
        </is>
      </c>
      <c>
        <v>1</v>
      </c>
      <c>
        <is>
          <t>İZMİR</t>
        </is>
      </c>
      <c>
        <v>ÖDEMİŞ</v>
      </c>
      <c>
        <is>
          <t>KAYMAKÇI İM 35-15-A00004_HatBaşıAyırıcı_66325219 L09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09.11.2020 10:18:39</t>
        </is>
      </c>
      <c>
        <is>
          <t>09.11.2020 12:55:53</t>
        </is>
      </c>
      <c>
        <v>2.620458333</v>
      </c>
      <c>
        <v>0</v>
      </c>
      <c>
        <v>0</v>
      </c>
      <c>
        <v>0</v>
      </c>
      <c>
        <v>17</v>
      </c>
      <c>
        <v>0</v>
      </c>
      <c>
        <v>0</v>
      </c>
      <c>
        <v>0</v>
      </c>
      <c>
        <v>44.547792</v>
      </c>
    </row>
    <row>
      <c>
        <is>
          <t>1578774</t>
        </is>
      </c>
      <c>
        <v>1</v>
      </c>
      <c>
        <is>
          <t>MANİSA</t>
        </is>
      </c>
      <c>
        <v>SELENDİ</v>
      </c>
      <c>
        <is>
          <t>OKLUİSA KÖK 45-81-M00046_CINAN GRUP-M04 M04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10.11.2020 21:08:21</t>
        </is>
      </c>
      <c>
        <is>
          <t>10.11.2020 21:08:51</t>
        </is>
      </c>
      <c>
        <v>0.008333333</v>
      </c>
      <c>
        <v>0</v>
      </c>
      <c>
        <v>0</v>
      </c>
      <c>
        <v>29</v>
      </c>
      <c>
        <v>339</v>
      </c>
      <c>
        <v>0</v>
      </c>
      <c>
        <v>0</v>
      </c>
      <c>
        <v>0.241667</v>
      </c>
      <c>
        <v>2.825</v>
      </c>
    </row>
    <row>
      <c>
        <is>
          <t>1581828</t>
        </is>
      </c>
      <c>
        <v>1</v>
      </c>
      <c>
        <is>
          <t>MANİSA</t>
        </is>
      </c>
      <c>
        <v>SELENDİ</v>
      </c>
      <c>
        <is>
          <t>OKLUİSA KÖK 45-81-M00046_HatBaşıAyırıcı_53135426 M03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17.11.2020 09:50:52</t>
        </is>
      </c>
      <c>
        <is>
          <t>17.11.2020 14:06:05</t>
        </is>
      </c>
      <c>
        <v>4.253611111</v>
      </c>
      <c>
        <v>0</v>
      </c>
      <c>
        <v>0</v>
      </c>
      <c>
        <v>13</v>
      </c>
      <c>
        <v>517</v>
      </c>
      <c>
        <v>0</v>
      </c>
      <c>
        <v>0</v>
      </c>
      <c>
        <v>55.296944</v>
      </c>
      <c>
        <v>2199.116944</v>
      </c>
    </row>
    <row>
      <c>
        <is>
          <t>1580632</t>
        </is>
      </c>
      <c>
        <v>1</v>
      </c>
      <c>
        <is>
          <t>MANİSA</t>
        </is>
      </c>
      <c>
        <v>SELENDİ</v>
      </c>
      <c>
        <is>
          <t>OKLUİSA KÖK 45-81-M00046_KAZIKLI GRUP M05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14.11.2020 11:13:29</t>
        </is>
      </c>
      <c>
        <is>
          <t>14.11.2020 11:29:00</t>
        </is>
      </c>
      <c>
        <v>0.258611111</v>
      </c>
      <c>
        <v>0</v>
      </c>
      <c>
        <v>0</v>
      </c>
      <c>
        <v>19</v>
      </c>
      <c>
        <v>554</v>
      </c>
      <c>
        <v>0</v>
      </c>
      <c>
        <v>0</v>
      </c>
      <c>
        <v>4.913611</v>
      </c>
      <c>
        <v>143.270555</v>
      </c>
    </row>
    <row>
      <c>
        <is>
          <t>1575573</t>
        </is>
      </c>
      <c>
        <v>1</v>
      </c>
      <c>
        <is>
          <t>MANİSA</t>
        </is>
      </c>
      <c>
        <v>SELENDİ</v>
      </c>
      <c>
        <is>
          <t>OKLUİSA KÖK 45-81-M00046_CINAN GRUP-M04 M04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05.11.2020 08:51:12</t>
        </is>
      </c>
      <c>
        <is>
          <t>05.11.2020 08:51:36</t>
        </is>
      </c>
      <c>
        <v>0.006666666</v>
      </c>
      <c>
        <v>0</v>
      </c>
      <c>
        <v>0</v>
      </c>
      <c>
        <v>29</v>
      </c>
      <c>
        <v>339</v>
      </c>
      <c>
        <v>0</v>
      </c>
      <c>
        <v>0</v>
      </c>
      <c>
        <v>0.193333</v>
      </c>
      <c>
        <v>2.26</v>
      </c>
    </row>
    <row>
      <c>
        <is>
          <t>1597646</t>
        </is>
      </c>
      <c>
        <v>1</v>
      </c>
      <c>
        <is>
          <t>MANİSA</t>
        </is>
      </c>
      <c>
        <v>SELENDİ</v>
      </c>
      <c>
        <is>
          <t>OKLUİSA KÖK 45-81-M00046_CINAN GRUP M04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28.11.2020 09:21:55</t>
        </is>
      </c>
      <c>
        <is>
          <t>28.11.2020 17:16:50</t>
        </is>
      </c>
      <c>
        <v>7.915277777</v>
      </c>
      <c>
        <v>0</v>
      </c>
      <c>
        <v>0</v>
      </c>
      <c>
        <v>29</v>
      </c>
      <c>
        <v>339</v>
      </c>
      <c>
        <v>0</v>
      </c>
      <c>
        <v>0</v>
      </c>
      <c>
        <v>229.543056</v>
      </c>
      <c>
        <v>2683.279166</v>
      </c>
    </row>
    <row>
      <c>
        <is>
          <t>1598046</t>
        </is>
      </c>
      <c>
        <v>1</v>
      </c>
      <c>
        <is>
          <t>MANİSA</t>
        </is>
      </c>
      <c>
        <v>SELENDİ</v>
      </c>
      <c>
        <is>
          <t>OKLUİSA KÖK 45-81-M00046_CINAN GRUP M04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29.11.2020 09:15:06</t>
        </is>
      </c>
      <c>
        <is>
          <t>29.11.2020 17:09:25</t>
        </is>
      </c>
      <c>
        <v>7.905277777</v>
      </c>
      <c>
        <v>0</v>
      </c>
      <c>
        <v>0</v>
      </c>
      <c>
        <v>29</v>
      </c>
      <c>
        <v>339</v>
      </c>
      <c>
        <v>0</v>
      </c>
      <c>
        <v>0</v>
      </c>
      <c>
        <v>229.253056</v>
      </c>
      <c>
        <v>2679.889166</v>
      </c>
    </row>
    <row>
      <c>
        <is>
          <t>1594667</t>
        </is>
      </c>
      <c>
        <v>1</v>
      </c>
      <c>
        <is>
          <t>MANİSA</t>
        </is>
      </c>
      <c>
        <v>SELENDİ</v>
      </c>
      <c>
        <is>
          <t>OKLUİSA KÖK 45-81-M00046_CINAN GRUP M04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22.11.2020 09:05:56</t>
        </is>
      </c>
      <c>
        <is>
          <t>22.11.2020 17:28:58</t>
        </is>
      </c>
      <c>
        <v>8.383794444</v>
      </c>
      <c>
        <v>0</v>
      </c>
      <c>
        <v>0</v>
      </c>
      <c>
        <v>29</v>
      </c>
      <c>
        <v>339</v>
      </c>
      <c>
        <v>0</v>
      </c>
      <c>
        <v>0</v>
      </c>
      <c>
        <v>243.130039</v>
      </c>
      <c>
        <v>2842.106317</v>
      </c>
    </row>
    <row>
      <c>
        <is>
          <t>1595884</t>
        </is>
      </c>
      <c>
        <v>1</v>
      </c>
      <c>
        <is>
          <t>MANİSA</t>
        </is>
      </c>
      <c>
        <v>SELENDİ</v>
      </c>
      <c>
        <is>
          <t>OKLUİSA KÖK 45-81-M00046_HatBaşıAyırıcı_53135349 M05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24.11.2020 16:54:07</t>
        </is>
      </c>
      <c>
        <is>
          <t>24.11.2020 16:54:37</t>
        </is>
      </c>
      <c>
        <v>0.008333333</v>
      </c>
      <c>
        <v>0</v>
      </c>
      <c>
        <v>0</v>
      </c>
      <c>
        <v>18</v>
      </c>
      <c>
        <v>554</v>
      </c>
      <c>
        <v>0</v>
      </c>
      <c>
        <v>0</v>
      </c>
      <c>
        <v>0.15</v>
      </c>
      <c>
        <v>4.616666</v>
      </c>
    </row>
    <row>
      <c>
        <is>
          <t>1582365</t>
        </is>
      </c>
      <c>
        <v>1</v>
      </c>
      <c>
        <is>
          <t>MANİSA</t>
        </is>
      </c>
      <c>
        <v>SELENDİ</v>
      </c>
      <c>
        <is>
          <t>OKLUİSA KÖK 45-81-M00046_ESKİN GRUP M03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18.11.2020 09:34:00</t>
        </is>
      </c>
      <c>
        <is>
          <t>18.11.2020 13:48:48</t>
        </is>
      </c>
      <c>
        <v>4.246666666</v>
      </c>
      <c>
        <v>0</v>
      </c>
      <c>
        <v>0</v>
      </c>
      <c>
        <v>25</v>
      </c>
      <c>
        <v>770</v>
      </c>
      <c>
        <v>0</v>
      </c>
      <c>
        <v>0</v>
      </c>
      <c>
        <v>106.166667</v>
      </c>
      <c>
        <v>3269.933333</v>
      </c>
    </row>
    <row>
      <c>
        <is>
          <t>1598094</t>
        </is>
      </c>
      <c>
        <v>1</v>
      </c>
      <c>
        <is>
          <t>İZMİR</t>
        </is>
      </c>
      <c>
        <v>BORNOVA</v>
      </c>
      <c>
        <is>
          <t>K-4500 35-02-K04500_35-02-K04500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29.11.2020 10:41:33</t>
        </is>
      </c>
      <c>
        <is>
          <t>29.11.2020 11:44:00</t>
        </is>
      </c>
      <c>
        <v>1.040833333</v>
      </c>
      <c>
        <v>1</v>
      </c>
      <c>
        <v>0</v>
      </c>
      <c>
        <v>0</v>
      </c>
      <c>
        <v>0</v>
      </c>
      <c>
        <v>1.040833</v>
      </c>
      <c>
        <v>0</v>
      </c>
      <c>
        <v>0</v>
      </c>
      <c>
        <v>0</v>
      </c>
    </row>
    <row>
      <c>
        <is>
          <t>1578565</t>
        </is>
      </c>
      <c>
        <v>1</v>
      </c>
      <c>
        <is>
          <t>İZMİR</t>
        </is>
      </c>
      <c>
        <v>BORNOVA</v>
      </c>
      <c>
        <is>
          <t>ANADOLU İM 35-02-A00001_BELEDİYE-K07 K07</t>
        </is>
      </c>
      <c>
        <v>Manevra</v>
      </c>
      <c>
        <is>
          <t>Dağıtım-OG</t>
        </is>
      </c>
      <c>
        <v>Kısa</v>
      </c>
      <c>
        <v>Şebeke işletmecisi</v>
      </c>
      <c>
        <v>Bildirimsiz</v>
      </c>
      <c>
        <is>
          <t>10.11.2020 14:10:13</t>
        </is>
      </c>
      <c>
        <is>
          <t>10.11.2020 14:11:11</t>
        </is>
      </c>
      <c>
        <v>0.016111111</v>
      </c>
      <c>
        <v>5</v>
      </c>
      <c>
        <v>108</v>
      </c>
      <c>
        <v>0</v>
      </c>
      <c>
        <v>0</v>
      </c>
      <c>
        <v>0.080556</v>
      </c>
      <c>
        <v>1.74</v>
      </c>
      <c>
        <v>0</v>
      </c>
      <c>
        <v>0</v>
      </c>
    </row>
    <row>
      <c>
        <is>
          <t>1580069</t>
        </is>
      </c>
      <c>
        <v>1</v>
      </c>
      <c>
        <is>
          <t>İZMİR</t>
        </is>
      </c>
      <c>
        <v>MENEMEN</v>
      </c>
      <c>
        <is>
          <t>MENEMEN TR-15 35-28-L00015_35-28-L00015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13.11.2020 10:20:38</t>
        </is>
      </c>
      <c>
        <is>
          <t>13.11.2020 15:01:31</t>
        </is>
      </c>
      <c>
        <v>4.681388888</v>
      </c>
      <c>
        <v>1</v>
      </c>
      <c>
        <v>416</v>
      </c>
      <c>
        <v>0</v>
      </c>
      <c>
        <v>0</v>
      </c>
      <c>
        <v>4.681389</v>
      </c>
      <c>
        <v>1947.457777</v>
      </c>
      <c>
        <v>0</v>
      </c>
      <c>
        <v>0</v>
      </c>
    </row>
    <row>
      <c>
        <is>
          <t>1584050</t>
        </is>
      </c>
      <c>
        <v>1</v>
      </c>
      <c>
        <is>
          <t>MANİSA</t>
        </is>
      </c>
      <c>
        <v>YUNUSEMRE</v>
      </c>
      <c>
        <is>
          <t>AKGEDİK KÖK-1 45-71-M00162_EMLAKDERE-M03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20.11.2020 18:42:33</t>
        </is>
      </c>
      <c>
        <is>
          <t>20.11.2020 18:48:23</t>
        </is>
      </c>
      <c>
        <v>0.097222222</v>
      </c>
      <c>
        <v>2</v>
      </c>
      <c>
        <v>11</v>
      </c>
      <c>
        <v>35</v>
      </c>
      <c>
        <v>594</v>
      </c>
      <c>
        <v>0.194444</v>
      </c>
      <c>
        <v>1.069444</v>
      </c>
      <c>
        <v>3.402778</v>
      </c>
      <c>
        <v>57.75</v>
      </c>
    </row>
    <row>
      <c>
        <is>
          <t>1594680</t>
        </is>
      </c>
      <c>
        <v>1</v>
      </c>
      <c>
        <is>
          <t>MANİSA</t>
        </is>
      </c>
      <c>
        <v>YUNUSEMRE</v>
      </c>
      <c>
        <is>
          <t>DM-20 45-71-M00273_TR-89 ÇAPRA-M04 M04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22.11.2020 09:01:01</t>
        </is>
      </c>
      <c>
        <is>
          <t>22.11.2020 13:45:29</t>
        </is>
      </c>
      <c>
        <v>4.741111111</v>
      </c>
      <c>
        <v>15</v>
      </c>
      <c>
        <v>305</v>
      </c>
      <c>
        <v>0</v>
      </c>
      <c>
        <v>0</v>
      </c>
      <c>
        <v>71.116667</v>
      </c>
      <c>
        <v>1446.038889</v>
      </c>
      <c>
        <v>0</v>
      </c>
      <c>
        <v>0</v>
      </c>
    </row>
    <row>
      <c>
        <is>
          <t>1582332</t>
        </is>
      </c>
      <c>
        <v>1</v>
      </c>
      <c>
        <is>
          <t>İZMİR</t>
        </is>
      </c>
      <c>
        <v>MENEMEN</v>
      </c>
      <c>
        <is>
          <t>KOYUNDERE TR-8 35-28-M00163_35-28-M00163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18.11.2020 09:14:43</t>
        </is>
      </c>
      <c>
        <is>
          <t>18.11.2020 14:12:56</t>
        </is>
      </c>
      <c>
        <v>4.970143333</v>
      </c>
      <c>
        <v>2</v>
      </c>
      <c>
        <v>273</v>
      </c>
      <c>
        <v>0</v>
      </c>
      <c>
        <v>0</v>
      </c>
      <c>
        <v>9.940287</v>
      </c>
      <c>
        <v>1356.84913</v>
      </c>
      <c>
        <v>0</v>
      </c>
      <c>
        <v>0</v>
      </c>
    </row>
    <row>
      <c>
        <is>
          <t>1577911</t>
        </is>
      </c>
      <c>
        <v>1</v>
      </c>
      <c>
        <is>
          <t>İZMİR</t>
        </is>
      </c>
      <c>
        <v>MENEMEN</v>
      </c>
      <c>
        <is>
          <t>KOYUNDERE TR-12 35-28-M00161_7315922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09.11.2020 09:57:16</t>
        </is>
      </c>
      <c>
        <is>
          <t>09.11.2020 11:59:40</t>
        </is>
      </c>
      <c>
        <v>2.04</v>
      </c>
      <c>
        <v>0</v>
      </c>
      <c>
        <v>448</v>
      </c>
      <c>
        <v>0</v>
      </c>
      <c>
        <v>0</v>
      </c>
      <c>
        <v>0</v>
      </c>
      <c>
        <v>913.92</v>
      </c>
      <c>
        <v>0</v>
      </c>
      <c>
        <v>0</v>
      </c>
    </row>
    <row>
      <c>
        <is>
          <t>1580186</t>
        </is>
      </c>
      <c>
        <v>1</v>
      </c>
      <c>
        <is>
          <t>MANİSA</t>
        </is>
      </c>
      <c>
        <v>ALAŞEHİR</v>
      </c>
      <c>
        <is>
          <t>KEMALİYE DM (TR-1) 45-73-M00150_İSMETİYE-M02 M02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13.11.2020 13:22:34</t>
        </is>
      </c>
      <c>
        <is>
          <t>13.11.2020 13:23:24</t>
        </is>
      </c>
      <c>
        <v>0.013888888</v>
      </c>
      <c>
        <v>0</v>
      </c>
      <c>
        <v>0</v>
      </c>
      <c>
        <v>187</v>
      </c>
      <c>
        <v>553</v>
      </c>
      <c>
        <v>0</v>
      </c>
      <c>
        <v>0</v>
      </c>
      <c>
        <v>2.597222</v>
      </c>
      <c>
        <v>7.680555</v>
      </c>
    </row>
    <row>
      <c>
        <is>
          <t>1581430</t>
        </is>
      </c>
      <c>
        <v>1</v>
      </c>
      <c>
        <is>
          <t>MANİSA</t>
        </is>
      </c>
      <c>
        <v>ALAŞEHİR</v>
      </c>
      <c>
        <is>
          <t>KEMALİYE DM (TR-1) 45-73-M00150_İSMETİYE-M02 M02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16.11.2020 11:39:28</t>
        </is>
      </c>
      <c>
        <is>
          <t>16.11.2020 11:40:18</t>
        </is>
      </c>
      <c>
        <v>0.013888888</v>
      </c>
      <c>
        <v>0</v>
      </c>
      <c>
        <v>0</v>
      </c>
      <c>
        <v>187</v>
      </c>
      <c>
        <v>553</v>
      </c>
      <c>
        <v>0</v>
      </c>
      <c>
        <v>0</v>
      </c>
      <c>
        <v>2.597222</v>
      </c>
      <c>
        <v>7.680555</v>
      </c>
    </row>
    <row>
      <c>
        <is>
          <t>1594716</t>
        </is>
      </c>
      <c>
        <v>1</v>
      </c>
      <c>
        <is>
          <t>MANİSA</t>
        </is>
      </c>
      <c>
        <v>ALAŞEHİR</v>
      </c>
      <c>
        <is>
          <t>KEMALİYE DM (TR-1) 45-73-M00150_İSMETİYE-M02 M02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22.11.2020 10:30:05</t>
        </is>
      </c>
      <c>
        <is>
          <t>22.11.2020 10:30:55</t>
        </is>
      </c>
      <c>
        <v>0.013888888</v>
      </c>
      <c>
        <v>0</v>
      </c>
      <c>
        <v>0</v>
      </c>
      <c>
        <v>187</v>
      </c>
      <c>
        <v>553</v>
      </c>
      <c>
        <v>0</v>
      </c>
      <c>
        <v>0</v>
      </c>
      <c>
        <v>2.597222</v>
      </c>
      <c>
        <v>7.680555</v>
      </c>
    </row>
    <row>
      <c>
        <is>
          <t>1596256</t>
        </is>
      </c>
      <c>
        <v>1</v>
      </c>
      <c>
        <is>
          <t>MANİSA</t>
        </is>
      </c>
      <c>
        <v>ALAŞEHİR</v>
      </c>
      <c>
        <is>
          <t>KEMALİYE DM (TR-1) 45-73-M00150_İSMETİYE-M02 M02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25.11.2020 11:59:38</t>
        </is>
      </c>
      <c>
        <is>
          <t>25.11.2020 12:00:32</t>
        </is>
      </c>
      <c>
        <v>0.015</v>
      </c>
      <c>
        <v>0</v>
      </c>
      <c>
        <v>0</v>
      </c>
      <c>
        <v>187</v>
      </c>
      <c>
        <v>553</v>
      </c>
      <c>
        <v>0</v>
      </c>
      <c>
        <v>0</v>
      </c>
      <c>
        <v>2.805</v>
      </c>
      <c>
        <v>8.295</v>
      </c>
    </row>
    <row>
      <c>
        <is>
          <t>1598492</t>
        </is>
      </c>
      <c>
        <v>1</v>
      </c>
      <c>
        <is>
          <t>MANİSA</t>
        </is>
      </c>
      <c>
        <v>ALAŞEHİR</v>
      </c>
      <c>
        <is>
          <t>KEMALİYE DM (TR-1) 45-73-M00150_İSMETİYE-M02 M02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30.11.2020 09:58:42</t>
        </is>
      </c>
      <c>
        <is>
          <t>30.11.2020 09:59:32</t>
        </is>
      </c>
      <c>
        <v>0.013888888</v>
      </c>
      <c>
        <v>0</v>
      </c>
      <c>
        <v>0</v>
      </c>
      <c>
        <v>187</v>
      </c>
      <c>
        <v>553</v>
      </c>
      <c>
        <v>0</v>
      </c>
      <c>
        <v>0</v>
      </c>
      <c>
        <v>2.597222</v>
      </c>
      <c>
        <v>7.680555</v>
      </c>
    </row>
    <row>
      <c>
        <is>
          <t>1580983</t>
        </is>
      </c>
      <c>
        <v>1</v>
      </c>
      <c>
        <is>
          <t>İZMİR</t>
        </is>
      </c>
      <c>
        <v>BORNOVA</v>
      </c>
      <c>
        <is>
          <t>M-1433 35-02-M01433_YILMAZ DÖKÜM-M01 M01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15.11.2020 09:20:02</t>
        </is>
      </c>
      <c>
        <is>
          <t>15.11.2020 14:52:12</t>
        </is>
      </c>
      <c>
        <v>5.535894444</v>
      </c>
      <c>
        <v>13</v>
      </c>
      <c>
        <v>10</v>
      </c>
      <c>
        <v>0</v>
      </c>
      <c>
        <v>0</v>
      </c>
      <c>
        <v>71.966628</v>
      </c>
      <c>
        <v>55.358944</v>
      </c>
      <c>
        <v>0</v>
      </c>
      <c>
        <v>0</v>
      </c>
    </row>
    <row>
      <c>
        <is>
          <t>1579327</t>
        </is>
      </c>
      <c>
        <v>1</v>
      </c>
      <c>
        <is>
          <t>İZMİR</t>
        </is>
      </c>
      <c>
        <v>BORNOVA</v>
      </c>
      <c>
        <is>
          <t>M-30 35-02-M00030_M-33-M05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11.11.2020 20:37:00</t>
        </is>
      </c>
      <c>
        <is>
          <t>11.11.2020 20:50:07</t>
        </is>
      </c>
      <c>
        <v>0.218611111</v>
      </c>
      <c>
        <v>6</v>
      </c>
      <c>
        <v>33</v>
      </c>
      <c>
        <v>0</v>
      </c>
      <c>
        <v>0</v>
      </c>
      <c>
        <v>1.311667</v>
      </c>
      <c>
        <v>7.214167</v>
      </c>
      <c>
        <v>0</v>
      </c>
      <c>
        <v>0</v>
      </c>
    </row>
    <row>
      <c>
        <is>
          <t>1577853</t>
        </is>
      </c>
      <c>
        <v>1</v>
      </c>
      <c>
        <is>
          <t>İZMİR</t>
        </is>
      </c>
      <c>
        <v>KEMALPAŞA</v>
      </c>
      <c>
        <is>
          <t>YENMİŞ KÖK 35-27-M00366_GÜVENİKSAN-ÇAMBEL 2-M01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09.11.2020 09:12:45</t>
        </is>
      </c>
      <c>
        <is>
          <t>09.11.2020 09:23:44</t>
        </is>
      </c>
      <c>
        <v>0.183055555</v>
      </c>
      <c>
        <v>0</v>
      </c>
      <c>
        <v>0</v>
      </c>
      <c>
        <v>49</v>
      </c>
      <c>
        <v>2002</v>
      </c>
      <c>
        <v>0</v>
      </c>
      <c>
        <v>0</v>
      </c>
      <c>
        <v>8.969722</v>
      </c>
      <c>
        <v>366.477221</v>
      </c>
    </row>
    <row>
      <c>
        <is>
          <t>1577843</t>
        </is>
      </c>
      <c>
        <v>1</v>
      </c>
      <c>
        <is>
          <t>İZMİR</t>
        </is>
      </c>
      <c>
        <v>KEMALPAŞA</v>
      </c>
      <c>
        <is>
          <t>YENMİŞ KÖK 35-27-M00366_GÜVENİKSAN-ÇAMBEL 2-M01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09.11.2020 09:04:01</t>
        </is>
      </c>
      <c>
        <is>
          <t>09.11.2020 09:12:45</t>
        </is>
      </c>
      <c>
        <v>0.145555555</v>
      </c>
      <c>
        <v>0</v>
      </c>
      <c>
        <v>0</v>
      </c>
      <c>
        <v>49</v>
      </c>
      <c>
        <v>2002</v>
      </c>
      <c>
        <v>0</v>
      </c>
      <c>
        <v>0</v>
      </c>
      <c>
        <v>7.132222</v>
      </c>
      <c>
        <v>291.402221</v>
      </c>
    </row>
    <row>
      <c>
        <is>
          <t>1575472</t>
        </is>
      </c>
      <c>
        <v>1</v>
      </c>
      <c>
        <is>
          <t>İZMİR</t>
        </is>
      </c>
      <c>
        <v>KEMALPAŞA</v>
      </c>
      <c>
        <is>
          <t>YENMİŞ KÖK 35-27-M00366_GÜVENİKSAN-ÇAMBEL 2-M01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04.11.2020 22:06:49</t>
        </is>
      </c>
      <c>
        <is>
          <t>04.11.2020 22:23:52</t>
        </is>
      </c>
      <c>
        <v>0.284166666</v>
      </c>
      <c>
        <v>0</v>
      </c>
      <c>
        <v>0</v>
      </c>
      <c>
        <v>49</v>
      </c>
      <c>
        <v>2002</v>
      </c>
      <c>
        <v>0</v>
      </c>
      <c>
        <v>0</v>
      </c>
      <c>
        <v>13.924167</v>
      </c>
      <c>
        <v>568.901665</v>
      </c>
    </row>
    <row>
      <c>
        <is>
          <t>1576088</t>
        </is>
      </c>
      <c>
        <v>1</v>
      </c>
      <c>
        <is>
          <t>İZMİR</t>
        </is>
      </c>
      <c>
        <v>KEMALPAŞA</v>
      </c>
      <c>
        <is>
          <t>KEMALPAŞA TM 35-27-A00002_IŞIKLAR-2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06.11.2020 01:26:39</t>
        </is>
      </c>
      <c>
        <is>
          <t>06.11.2020 02:15:26</t>
        </is>
      </c>
      <c>
        <v>0.813055555</v>
      </c>
      <c>
        <v>32</v>
      </c>
      <c>
        <v>4633</v>
      </c>
      <c>
        <v>197</v>
      </c>
      <c>
        <v>2586</v>
      </c>
      <c>
        <v>26.017778</v>
      </c>
      <c>
        <v>3766.886386</v>
      </c>
      <c>
        <v>160.171944</v>
      </c>
      <c>
        <v>2102.561665</v>
      </c>
    </row>
    <row>
      <c>
        <is>
          <t>1575942</t>
        </is>
      </c>
      <c>
        <v>1</v>
      </c>
      <c>
        <is>
          <t>İZMİR</t>
        </is>
      </c>
      <c>
        <v>KEMALPAŞA</v>
      </c>
      <c>
        <is>
          <t>ULUCAK DM 35-27-M00792_EĞRİDERE-2-M18 M18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05.11.2020 17:39:56</t>
        </is>
      </c>
      <c>
        <is>
          <t>05.11.2020 17:57:00</t>
        </is>
      </c>
      <c>
        <v>0.284444444</v>
      </c>
      <c>
        <v>3</v>
      </c>
      <c>
        <v>226</v>
      </c>
      <c>
        <v>133</v>
      </c>
      <c>
        <v>1735</v>
      </c>
      <c>
        <v>0.853333</v>
      </c>
      <c>
        <v>64.284444</v>
      </c>
      <c>
        <v>37.831111</v>
      </c>
      <c>
        <v>493.51111</v>
      </c>
    </row>
    <row>
      <c>
        <is>
          <t>1598471</t>
        </is>
      </c>
      <c>
        <v>1</v>
      </c>
      <c>
        <is>
          <t>İZMİR</t>
        </is>
      </c>
      <c>
        <v>KEMALPAŞA</v>
      </c>
      <c>
        <is>
          <t>YENMİŞ KÖK 35-27-M00366_GÜVENİKSAN-ÇAMBEL 2 M01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Bildirimli</v>
      </c>
      <c>
        <is>
          <t>30.11.2020 09:37:50</t>
        </is>
      </c>
      <c>
        <is>
          <t>30.11.2020 10:46:08</t>
        </is>
      </c>
      <c>
        <v>1.138143333</v>
      </c>
      <c>
        <v>0</v>
      </c>
      <c>
        <v>0</v>
      </c>
      <c>
        <v>49</v>
      </c>
      <c>
        <v>2016</v>
      </c>
      <c>
        <v>0</v>
      </c>
      <c>
        <v>0</v>
      </c>
      <c>
        <v>55.769023</v>
      </c>
      <c>
        <v>2294.496959</v>
      </c>
    </row>
    <row>
      <c>
        <is>
          <t>1583197</t>
        </is>
      </c>
      <c>
        <v>1</v>
      </c>
      <c>
        <is>
          <t>İZMİR</t>
        </is>
      </c>
      <c>
        <v>KEMALPAŞA</v>
      </c>
      <c>
        <is>
          <t>YENMİŞ KÖK 35-27-M00366_GÜVENİKSAN-ÇAMBEL 2-M01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19.11.2020 13:49:14</t>
        </is>
      </c>
      <c>
        <is>
          <t>19.11.2020 13:59:44</t>
        </is>
      </c>
      <c>
        <v>0.175</v>
      </c>
      <c>
        <v>0</v>
      </c>
      <c>
        <v>0</v>
      </c>
      <c>
        <v>47</v>
      </c>
      <c>
        <v>1922</v>
      </c>
      <c>
        <v>0</v>
      </c>
      <c>
        <v>0</v>
      </c>
      <c>
        <v>8.225</v>
      </c>
      <c>
        <v>336.35</v>
      </c>
    </row>
    <row>
      <c>
        <is>
          <t>1577026</t>
        </is>
      </c>
      <c>
        <v>1</v>
      </c>
      <c>
        <is>
          <t>MANİSA</t>
        </is>
      </c>
      <c>
        <v>KÖPRÜBAŞI</v>
      </c>
      <c>
        <is>
          <t>GÖLBAŞI TR-2 45-86-M00301_Ayırıcı H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07.11.2020 10:35:04</t>
        </is>
      </c>
      <c>
        <is>
          <t>07.11.2020 11:49:45</t>
        </is>
      </c>
      <c>
        <v>1.244722222</v>
      </c>
      <c>
        <v>0</v>
      </c>
      <c>
        <v>0</v>
      </c>
      <c>
        <v>1</v>
      </c>
      <c>
        <v>15</v>
      </c>
      <c>
        <v>0</v>
      </c>
      <c>
        <v>0</v>
      </c>
      <c>
        <v>1.244722</v>
      </c>
      <c>
        <v>18.670833</v>
      </c>
    </row>
    <row>
      <c>
        <is>
          <t>1580942</t>
        </is>
      </c>
      <c>
        <v>1</v>
      </c>
      <c>
        <is>
          <t>İZMİR</t>
        </is>
      </c>
      <c>
        <v>MENEMEN</v>
      </c>
      <c>
        <is>
          <t>KESİKKÖY DM 35-28-M00309_-M08 M08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15.11.2020 06:27:16</t>
        </is>
      </c>
      <c>
        <is>
          <t>15.11.2020 06:59:58</t>
        </is>
      </c>
      <c>
        <v>0.544965555</v>
      </c>
      <c>
        <v>0</v>
      </c>
      <c>
        <v>0</v>
      </c>
      <c>
        <v>25</v>
      </c>
      <c>
        <v>378</v>
      </c>
      <c>
        <v>0</v>
      </c>
      <c>
        <v>0</v>
      </c>
      <c>
        <v>13.624139</v>
      </c>
      <c>
        <v>205.99698</v>
      </c>
    </row>
    <row>
      <c>
        <is>
          <t>1580981</t>
        </is>
      </c>
      <c>
        <v>1</v>
      </c>
      <c>
        <is>
          <t>MANİSA</t>
        </is>
      </c>
      <c>
        <v>AKHİSAR</v>
      </c>
      <c>
        <is>
          <t>TR-1/5 45-72-M00005_DAĞITIM TRAFOSU TR-1/5-M04 M04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15.11.2020 09:16:25</t>
        </is>
      </c>
      <c>
        <is>
          <t>15.11.2020 16:53:05</t>
        </is>
      </c>
      <c>
        <v>7.611063888</v>
      </c>
      <c>
        <v>149</v>
      </c>
      <c>
        <v>14310</v>
      </c>
      <c>
        <v>3</v>
      </c>
      <c>
        <v>50</v>
      </c>
      <c>
        <v>1134.048519</v>
      </c>
      <c>
        <v>108914.324237</v>
      </c>
      <c>
        <v>22.833192</v>
      </c>
      <c>
        <v>380.553194</v>
      </c>
    </row>
    <row>
      <c>
        <is>
          <t>1580974</t>
        </is>
      </c>
      <c>
        <v>1</v>
      </c>
      <c>
        <is>
          <t>MANİSA</t>
        </is>
      </c>
      <c>
        <v>AKHİSAR</v>
      </c>
      <c>
        <is>
          <t>AKHİSAR TEŞHİS VE TEDAVİ TRZ.SAN.TİC.A.Ş. 45-72-M00602_TR-1/5 M03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Bildirimli</v>
      </c>
      <c>
        <is>
          <t>15.11.2020 08:35:26</t>
        </is>
      </c>
      <c>
        <is>
          <t>15.11.2020 09:11:28</t>
        </is>
      </c>
      <c>
        <v>0.600555555</v>
      </c>
      <c>
        <v>149</v>
      </c>
      <c>
        <v>14310</v>
      </c>
      <c>
        <v>3</v>
      </c>
      <c>
        <v>50</v>
      </c>
      <c>
        <v>89.482778</v>
      </c>
      <c>
        <v>8593.949992</v>
      </c>
      <c>
        <v>1.801667</v>
      </c>
      <c>
        <v>30.027778</v>
      </c>
    </row>
    <row>
      <c>
        <is>
          <t>1579979</t>
        </is>
      </c>
      <c>
        <v>1</v>
      </c>
      <c>
        <is>
          <t>MANİSA</t>
        </is>
      </c>
      <c>
        <v>DEMİRCİ</v>
      </c>
      <c>
        <is>
          <t>KILAVUZLAR KÖK 45-74-M00198_KILAVUZLAR M03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13.11.2020 09:00:07</t>
        </is>
      </c>
      <c>
        <is>
          <t>13.11.2020 17:20:36</t>
        </is>
      </c>
      <c>
        <v>8.341388888</v>
      </c>
      <c>
        <v>0</v>
      </c>
      <c>
        <v>0</v>
      </c>
      <c>
        <v>23</v>
      </c>
      <c>
        <v>1067</v>
      </c>
      <c>
        <v>0</v>
      </c>
      <c>
        <v>0</v>
      </c>
      <c>
        <v>191.851944</v>
      </c>
      <c>
        <v>8900.261943</v>
      </c>
    </row>
    <row>
      <c>
        <is>
          <t>1580550</t>
        </is>
      </c>
      <c>
        <v>1</v>
      </c>
      <c>
        <is>
          <t>MANİSA</t>
        </is>
      </c>
      <c>
        <v>DEMİRCİ</v>
      </c>
      <c>
        <is>
          <t>KILAVUZLAR KÖK 45-74-M00198_KILAVUZLAR M03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14.11.2020 08:55:09</t>
        </is>
      </c>
      <c>
        <is>
          <t>14.11.2020 17:01:33</t>
        </is>
      </c>
      <c>
        <v>8.106666666</v>
      </c>
      <c>
        <v>0</v>
      </c>
      <c>
        <v>0</v>
      </c>
      <c>
        <v>23</v>
      </c>
      <c>
        <v>1067</v>
      </c>
      <c>
        <v>0</v>
      </c>
      <c>
        <v>0</v>
      </c>
      <c>
        <v>186.453333</v>
      </c>
      <c>
        <v>8649.813333</v>
      </c>
    </row>
    <row>
      <c>
        <is>
          <t>1581758</t>
        </is>
      </c>
      <c>
        <v>1</v>
      </c>
      <c>
        <is>
          <t>İZMİR</t>
        </is>
      </c>
      <c>
        <v>MENEMEN</v>
      </c>
      <c>
        <is>
          <t>SÜLEYMANLI KÖK 35-28-M00606_BOZALAN-M04 M04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17.11.2020 08:54:02</t>
        </is>
      </c>
      <c>
        <is>
          <t>17.11.2020 08:54:22</t>
        </is>
      </c>
      <c>
        <v>0.005555555</v>
      </c>
      <c>
        <v>0</v>
      </c>
      <c>
        <v>0</v>
      </c>
      <c>
        <v>49</v>
      </c>
      <c>
        <v>982</v>
      </c>
      <c>
        <v>0</v>
      </c>
      <c>
        <v>0</v>
      </c>
      <c>
        <v>0.272222</v>
      </c>
      <c>
        <v>5.455555</v>
      </c>
    </row>
    <row>
      <c>
        <is>
          <t>1574390</t>
        </is>
      </c>
      <c>
        <v>1</v>
      </c>
      <c>
        <is>
          <t>İZMİR</t>
        </is>
      </c>
      <c>
        <v>MENEMEN</v>
      </c>
      <c>
        <is>
          <t>SÜLEYMANLI KÖK 35-28-M00606_BOZALAN-M04 M04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02.11.2020 19:42:33</t>
        </is>
      </c>
      <c>
        <is>
          <t>02.11.2020 19:42:59</t>
        </is>
      </c>
      <c>
        <v>0.007222222</v>
      </c>
      <c>
        <v>0</v>
      </c>
      <c>
        <v>0</v>
      </c>
      <c>
        <v>49</v>
      </c>
      <c>
        <v>897</v>
      </c>
      <c>
        <v>0</v>
      </c>
      <c>
        <v>0</v>
      </c>
      <c>
        <v>0.353889</v>
      </c>
      <c>
        <v>6.478333</v>
      </c>
    </row>
    <row>
      <c>
        <is>
          <t>1582362</t>
        </is>
      </c>
      <c>
        <v>1</v>
      </c>
      <c>
        <is>
          <t>İZMİR</t>
        </is>
      </c>
      <c>
        <v>MENEMEN</v>
      </c>
      <c>
        <is>
          <t>SÜLEYMANLI KÖK 35-28-M00606_AYVACIK-M11 M11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18.11.2020 09:38:10</t>
        </is>
      </c>
      <c>
        <is>
          <t>18.11.2020 09:38:50</t>
        </is>
      </c>
      <c>
        <v>0.011111111</v>
      </c>
      <c>
        <v>0</v>
      </c>
      <c>
        <v>0</v>
      </c>
      <c>
        <v>41</v>
      </c>
      <c>
        <v>971</v>
      </c>
      <c>
        <v>0</v>
      </c>
      <c>
        <v>0</v>
      </c>
      <c>
        <v>0.455556</v>
      </c>
      <c>
        <v>10.788889</v>
      </c>
    </row>
    <row>
      <c>
        <is>
          <t>1579032</t>
        </is>
      </c>
      <c>
        <v>1</v>
      </c>
      <c>
        <is>
          <t>İZMİR</t>
        </is>
      </c>
      <c>
        <v>BERGAMA</v>
      </c>
      <c>
        <is>
          <t>KIRCALAR DM 35-16-M00261_KIRCALAR KÖY ENH-M07 M07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11.11.2020 11:28:21</t>
        </is>
      </c>
      <c>
        <is>
          <t>11.11.2020 13:50:00</t>
        </is>
      </c>
      <c>
        <v>2.360596111</v>
      </c>
      <c>
        <v>0</v>
      </c>
      <c>
        <v>0</v>
      </c>
      <c>
        <v>2</v>
      </c>
      <c>
        <v>110</v>
      </c>
      <c>
        <v>0</v>
      </c>
      <c>
        <v>0</v>
      </c>
      <c>
        <v>4.721192</v>
      </c>
      <c>
        <v>259.665572</v>
      </c>
    </row>
    <row>
      <c>
        <is>
          <t>1583171</t>
        </is>
      </c>
      <c>
        <v>1</v>
      </c>
      <c>
        <is>
          <t>İZMİR</t>
        </is>
      </c>
      <c>
        <v>BUCA</v>
      </c>
      <c>
        <is>
          <t>M-2224 KIRIKLAR TR-1 35-03-M02224_35-03-M02224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19.11.2020 13:30:36</t>
        </is>
      </c>
      <c>
        <is>
          <t>19.11.2020 13:54:04</t>
        </is>
      </c>
      <c>
        <v>0.390948888</v>
      </c>
      <c>
        <v>0</v>
      </c>
      <c>
        <v>0</v>
      </c>
      <c>
        <v>2</v>
      </c>
      <c>
        <v>352</v>
      </c>
      <c>
        <v>0</v>
      </c>
      <c>
        <v>0</v>
      </c>
      <c>
        <v>0.781898</v>
      </c>
      <c>
        <v>137.614009</v>
      </c>
    </row>
    <row>
      <c>
        <is>
          <t>1598610</t>
        </is>
      </c>
      <c>
        <v>1</v>
      </c>
      <c>
        <is>
          <t>İZMİR</t>
        </is>
      </c>
      <c>
        <v>TİRE</v>
      </c>
      <c>
        <is>
          <t>CUMHURİYET KÖK 35-29-L00057_KIZILCAAVLU KÖK-L02 L02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30.11.2020 12:15:32</t>
        </is>
      </c>
      <c>
        <is>
          <t>30.11.2020 12:16:02</t>
        </is>
      </c>
      <c>
        <v>0.008333333</v>
      </c>
      <c>
        <v>0</v>
      </c>
      <c>
        <v>0</v>
      </c>
      <c>
        <v>122</v>
      </c>
      <c>
        <v>883</v>
      </c>
      <c>
        <v>0</v>
      </c>
      <c>
        <v>0</v>
      </c>
      <c>
        <v>1.016667</v>
      </c>
      <c>
        <v>7.358333</v>
      </c>
    </row>
    <row>
      <c>
        <is>
          <t>1597681</t>
        </is>
      </c>
      <c>
        <v>1</v>
      </c>
      <c>
        <is>
          <t>MANİSA</t>
        </is>
      </c>
      <c>
        <v>SALİHLİ</v>
      </c>
      <c>
        <is>
          <t>TR-111 45-78-L00111_TR-113 L03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28.11.2020 10:08:12</t>
        </is>
      </c>
      <c>
        <is>
          <t>28.11.2020 10:48:13</t>
        </is>
      </c>
      <c>
        <v>0.666944444</v>
      </c>
      <c>
        <v>9</v>
      </c>
      <c>
        <v>913</v>
      </c>
      <c>
        <v>0</v>
      </c>
      <c>
        <v>3</v>
      </c>
      <c>
        <v>6.0025</v>
      </c>
      <c>
        <v>608.920277</v>
      </c>
      <c>
        <v>0</v>
      </c>
      <c>
        <v>2.000833</v>
      </c>
    </row>
    <row>
      <c>
        <is>
          <t>1578523</t>
        </is>
      </c>
      <c>
        <v>1</v>
      </c>
      <c>
        <is>
          <t>MANİSA</t>
        </is>
      </c>
      <c>
        <v>SALİHLİ</v>
      </c>
      <c>
        <is>
          <t>TR-111 45-78-L00111_TR-113 L03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10.11.2020 13:04:26</t>
        </is>
      </c>
      <c>
        <is>
          <t>10.11.2020 14:09:51</t>
        </is>
      </c>
      <c>
        <v>1.090085</v>
      </c>
      <c>
        <v>9</v>
      </c>
      <c>
        <v>913</v>
      </c>
      <c>
        <v>0</v>
      </c>
      <c>
        <v>3</v>
      </c>
      <c>
        <v>9.810765</v>
      </c>
      <c>
        <v>995.247605</v>
      </c>
      <c>
        <v>0</v>
      </c>
      <c>
        <v>3.270255</v>
      </c>
    </row>
    <row>
      <c>
        <is>
          <t>1595616</t>
        </is>
      </c>
      <c>
        <v>1</v>
      </c>
      <c>
        <is>
          <t>MANİSA</t>
        </is>
      </c>
      <c>
        <v>GÖRDES</v>
      </c>
      <c>
        <is>
          <t>KIYMIK TR-1 45-75-M00111_45-75-M00111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24.11.2020 10:18:05</t>
        </is>
      </c>
      <c>
        <is>
          <t>24.11.2020 17:07:23</t>
        </is>
      </c>
      <c>
        <v>6.821536944</v>
      </c>
      <c>
        <v>0</v>
      </c>
      <c>
        <v>0</v>
      </c>
      <c>
        <v>1</v>
      </c>
      <c>
        <v>159</v>
      </c>
      <c>
        <v>0</v>
      </c>
      <c>
        <v>0</v>
      </c>
      <c>
        <v>6.821537</v>
      </c>
      <c>
        <v>1084.624374</v>
      </c>
    </row>
    <row>
      <c>
        <is>
          <t>1595077</t>
        </is>
      </c>
      <c>
        <v>1</v>
      </c>
      <c>
        <is>
          <t>MANİSA</t>
        </is>
      </c>
      <c>
        <v>GÖRDES</v>
      </c>
      <c>
        <is>
          <t>KIYMIK TR-1 45-75-M00111_45-75-M00111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23.11.2020 09:32:16</t>
        </is>
      </c>
      <c>
        <is>
          <t>23.11.2020 17:24:03</t>
        </is>
      </c>
      <c>
        <v>7.863055555</v>
      </c>
      <c>
        <v>0</v>
      </c>
      <c>
        <v>0</v>
      </c>
      <c>
        <v>1</v>
      </c>
      <c>
        <v>159</v>
      </c>
      <c>
        <v>0</v>
      </c>
      <c>
        <v>0</v>
      </c>
      <c>
        <v>7.863056</v>
      </c>
      <c>
        <v>1250.225833</v>
      </c>
    </row>
    <row>
      <c>
        <is>
          <t>1582997</t>
        </is>
      </c>
      <c>
        <v>1</v>
      </c>
      <c>
        <is>
          <t>MANİSA</t>
        </is>
      </c>
      <c>
        <v>SALİHLİ</v>
      </c>
      <c>
        <is>
          <t>KIZILAVLU KÖK 45-78-M00837_DELİBAŞLI GRUBU-M02 M02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19.11.2020 10:55:31</t>
        </is>
      </c>
      <c>
        <is>
          <t>19.11.2020 10:56:01</t>
        </is>
      </c>
      <c>
        <v>0.008333333</v>
      </c>
      <c>
        <v>0</v>
      </c>
      <c>
        <v>0</v>
      </c>
      <c>
        <v>89</v>
      </c>
      <c>
        <v>499</v>
      </c>
      <c>
        <v>0</v>
      </c>
      <c>
        <v>0</v>
      </c>
      <c>
        <v>0.741667</v>
      </c>
      <c>
        <v>4.158333</v>
      </c>
    </row>
    <row>
      <c>
        <is>
          <t>1579280</t>
        </is>
      </c>
      <c>
        <v>1</v>
      </c>
      <c>
        <is>
          <t>MANİSA</t>
        </is>
      </c>
      <c>
        <v>SALİHLİ</v>
      </c>
      <c>
        <is>
          <t>KIZILAVLU KÖK 45-78-M00837_DELİBAŞLI GRUBU-M02 M02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11.11.2020 18:12:22</t>
        </is>
      </c>
      <c>
        <is>
          <t>11.11.2020 18:12:46</t>
        </is>
      </c>
      <c>
        <v>0.006666666</v>
      </c>
      <c>
        <v>0</v>
      </c>
      <c>
        <v>0</v>
      </c>
      <c>
        <v>89</v>
      </c>
      <c>
        <v>499</v>
      </c>
      <c>
        <v>0</v>
      </c>
      <c>
        <v>0</v>
      </c>
      <c>
        <v>0.593333</v>
      </c>
      <c>
        <v>3.326666</v>
      </c>
    </row>
    <row>
      <c>
        <is>
          <t>1578821</t>
        </is>
      </c>
      <c>
        <v>1</v>
      </c>
      <c>
        <is>
          <t>MANİSA</t>
        </is>
      </c>
      <c>
        <v>SALİHLİ</v>
      </c>
      <c>
        <is>
          <t>KIZILAVLU KÖK 45-78-M00837_DELİBAŞLI GRUBU-M02 M02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11.11.2020 07:17:15</t>
        </is>
      </c>
      <c>
        <is>
          <t>11.11.2020 07:17:35</t>
        </is>
      </c>
      <c>
        <v>0.005555555</v>
      </c>
      <c>
        <v>0</v>
      </c>
      <c>
        <v>0</v>
      </c>
      <c>
        <v>89</v>
      </c>
      <c>
        <v>499</v>
      </c>
      <c>
        <v>0</v>
      </c>
      <c>
        <v>0</v>
      </c>
      <c>
        <v>0.494444</v>
      </c>
      <c>
        <v>2.772222</v>
      </c>
    </row>
    <row>
      <c>
        <is>
          <t>1580741</t>
        </is>
      </c>
      <c>
        <v>1</v>
      </c>
      <c>
        <is>
          <t>MANİSA</t>
        </is>
      </c>
      <c>
        <v>SALİHLİ</v>
      </c>
      <c>
        <is>
          <t>KIZILAVLU KÖK 45-78-M00837_DELİBAŞLI GRUBU-M02 M02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14.11.2020 15:27:36</t>
        </is>
      </c>
      <c>
        <is>
          <t>14.11.2020 15:28:06</t>
        </is>
      </c>
      <c>
        <v>0.008333333</v>
      </c>
      <c>
        <v>0</v>
      </c>
      <c>
        <v>0</v>
      </c>
      <c>
        <v>89</v>
      </c>
      <c>
        <v>499</v>
      </c>
      <c>
        <v>0</v>
      </c>
      <c>
        <v>0</v>
      </c>
      <c>
        <v>0.741667</v>
      </c>
      <c>
        <v>4.158333</v>
      </c>
    </row>
    <row>
      <c>
        <is>
          <t>1584175</t>
        </is>
      </c>
      <c>
        <v>1</v>
      </c>
      <c>
        <is>
          <t>İZMİR</t>
        </is>
      </c>
      <c>
        <v>TİRE</v>
      </c>
      <c>
        <is>
          <t>KİRELLİ KÖK 35-29-L00809_GÖKÇEN-L07 L07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21.11.2020 08:45:13</t>
        </is>
      </c>
      <c>
        <is>
          <t>21.11.2020 08:45:37</t>
        </is>
      </c>
      <c>
        <v>0.006666666</v>
      </c>
      <c>
        <v>0</v>
      </c>
      <c>
        <v>0</v>
      </c>
      <c>
        <v>108</v>
      </c>
      <c>
        <v>1016</v>
      </c>
      <c>
        <v>0</v>
      </c>
      <c>
        <v>0</v>
      </c>
      <c>
        <v>0.72</v>
      </c>
      <c>
        <v>6.773333</v>
      </c>
    </row>
    <row>
      <c>
        <is>
          <t>1583649</t>
        </is>
      </c>
      <c>
        <v>1</v>
      </c>
      <c>
        <is>
          <t>MANİSA</t>
        </is>
      </c>
      <c>
        <v>GÖRDES</v>
      </c>
      <c>
        <is>
          <t>KOBAKLAR TR-1 45-75-M00154_45-75-M00154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20.11.2020 09:18:42</t>
        </is>
      </c>
      <c>
        <is>
          <t>20.11.2020 17:27:57</t>
        </is>
      </c>
      <c>
        <v>8.154166666</v>
      </c>
      <c>
        <v>0</v>
      </c>
      <c>
        <v>0</v>
      </c>
      <c>
        <v>1</v>
      </c>
      <c>
        <v>229</v>
      </c>
      <c>
        <v>0</v>
      </c>
      <c>
        <v>0</v>
      </c>
      <c>
        <v>8.154167</v>
      </c>
      <c>
        <v>1867.304167</v>
      </c>
    </row>
    <row>
      <c>
        <is>
          <t>1582337</t>
        </is>
      </c>
      <c>
        <v>1</v>
      </c>
      <c>
        <is>
          <t>MANİSA</t>
        </is>
      </c>
      <c>
        <v>GÖRDES</v>
      </c>
      <c>
        <is>
          <t>KOBAKLAR TR-1 45-75-M00154_45-75-M00154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18.11.2020 09:19:17</t>
        </is>
      </c>
      <c>
        <is>
          <t>18.11.2020 16:49:25</t>
        </is>
      </c>
      <c>
        <v>7.502123888</v>
      </c>
      <c>
        <v>0</v>
      </c>
      <c>
        <v>0</v>
      </c>
      <c>
        <v>1</v>
      </c>
      <c>
        <v>229</v>
      </c>
      <c>
        <v>0</v>
      </c>
      <c>
        <v>0</v>
      </c>
      <c>
        <v>7.502124</v>
      </c>
      <c>
        <v>1717.98637</v>
      </c>
    </row>
    <row>
      <c>
        <is>
          <t>1596164</t>
        </is>
      </c>
      <c>
        <v>1</v>
      </c>
      <c>
        <is>
          <t>MANİSA</t>
        </is>
      </c>
      <c>
        <v>GÖRDES</v>
      </c>
      <c>
        <is>
          <t>KOBAKLAR TR-1 45-75-M00154_45-75-M00154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25.11.2020 10:39:36</t>
        </is>
      </c>
      <c>
        <is>
          <t>25.11.2020 16:42:53</t>
        </is>
      </c>
      <c>
        <v>6.054627777</v>
      </c>
      <c>
        <v>0</v>
      </c>
      <c>
        <v>0</v>
      </c>
      <c>
        <v>1</v>
      </c>
      <c>
        <v>229</v>
      </c>
      <c>
        <v>0</v>
      </c>
      <c>
        <v>0</v>
      </c>
      <c>
        <v>6.054628</v>
      </c>
      <c>
        <v>1386.509761</v>
      </c>
    </row>
    <row>
      <c>
        <is>
          <t>1597625</t>
        </is>
      </c>
      <c>
        <v>1</v>
      </c>
      <c>
        <is>
          <t>MANİSA</t>
        </is>
      </c>
      <c>
        <v>GÖRDES</v>
      </c>
      <c>
        <is>
          <t>KOBAKLAR TR-1 45-75-M00154_45-75-M00154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28.11.2020 09:12:19</t>
        </is>
      </c>
      <c>
        <is>
          <t>28.11.2020 17:46:39</t>
        </is>
      </c>
      <c>
        <v>8.571955555</v>
      </c>
      <c>
        <v>0</v>
      </c>
      <c>
        <v>0</v>
      </c>
      <c>
        <v>1</v>
      </c>
      <c>
        <v>229</v>
      </c>
      <c>
        <v>0</v>
      </c>
      <c>
        <v>0</v>
      </c>
      <c>
        <v>8.571956</v>
      </c>
      <c>
        <v>1962.977822</v>
      </c>
    </row>
    <row>
      <c>
        <is>
          <t>1578419</t>
        </is>
      </c>
      <c>
        <v>1</v>
      </c>
      <c>
        <is>
          <t>MANİSA</t>
        </is>
      </c>
      <c>
        <v>GÖRDES</v>
      </c>
      <c>
        <is>
          <t>KOBAKLAR TR-1 45-75-M00154_45-75-M00154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10.11.2020 10:33:07</t>
        </is>
      </c>
      <c>
        <is>
          <t>10.11.2020 16:03:13</t>
        </is>
      </c>
      <c>
        <v>5.501408333</v>
      </c>
      <c>
        <v>0</v>
      </c>
      <c>
        <v>0</v>
      </c>
      <c>
        <v>1</v>
      </c>
      <c>
        <v>229</v>
      </c>
      <c>
        <v>0</v>
      </c>
      <c>
        <v>0</v>
      </c>
      <c>
        <v>5.501408</v>
      </c>
      <c>
        <v>1259.822508</v>
      </c>
    </row>
    <row>
      <c>
        <is>
          <t>1575703</t>
        </is>
      </c>
      <c>
        <v>1</v>
      </c>
      <c>
        <is>
          <t>MANİSA</t>
        </is>
      </c>
      <c>
        <v>GÖRDES</v>
      </c>
      <c>
        <is>
          <t>KOBAKLAR TR-1 45-75-M00154_45-75-M00154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05.11.2020 11:14:25</t>
        </is>
      </c>
      <c>
        <is>
          <t>05.11.2020 15:17:58</t>
        </is>
      </c>
      <c>
        <v>4.059025</v>
      </c>
      <c>
        <v>0</v>
      </c>
      <c>
        <v>0</v>
      </c>
      <c>
        <v>1</v>
      </c>
      <c>
        <v>229</v>
      </c>
      <c>
        <v>0</v>
      </c>
      <c>
        <v>0</v>
      </c>
      <c>
        <v>4.059025</v>
      </c>
      <c>
        <v>929.516725</v>
      </c>
    </row>
    <row>
      <c>
        <is>
          <t>1597274</t>
        </is>
      </c>
      <c>
        <v>1</v>
      </c>
      <c>
        <is>
          <t>İZMİR</t>
        </is>
      </c>
      <c>
        <v>FOÇA</v>
      </c>
      <c>
        <is>
          <t>ILIPINAR GES KÖK 35-23-M00348_FOÇA GES-M02 M02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27.11.2020 12:06:37</t>
        </is>
      </c>
      <c>
        <is>
          <t>27.11.2020 16:55:18</t>
        </is>
      </c>
      <c>
        <v>4.811211944</v>
      </c>
      <c>
        <v>0</v>
      </c>
      <c>
        <v>0</v>
      </c>
      <c>
        <v>1</v>
      </c>
      <c>
        <v>0</v>
      </c>
      <c>
        <v>0</v>
      </c>
      <c>
        <v>0</v>
      </c>
      <c>
        <v>4.811212</v>
      </c>
      <c>
        <v>0</v>
      </c>
    </row>
    <row>
      <c>
        <is>
          <t>1598032</t>
        </is>
      </c>
      <c>
        <v>1</v>
      </c>
      <c>
        <is>
          <t>MANİSA</t>
        </is>
      </c>
      <c>
        <v>SARUHANLI</v>
      </c>
      <c>
        <is>
          <t>GÜRES KÖK 45-80-M00053_KOLDERE-GÜMÜRCELİ-MTV-M01 M01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29.11.2020 09:07:36</t>
        </is>
      </c>
      <c>
        <is>
          <t>29.11.2020 09:08:06</t>
        </is>
      </c>
      <c>
        <v>0.008333333</v>
      </c>
      <c>
        <v>41</v>
      </c>
      <c>
        <v>3301</v>
      </c>
      <c>
        <v>251</v>
      </c>
      <c>
        <v>585</v>
      </c>
      <c>
        <v>0.341667</v>
      </c>
      <c>
        <v>27.508332</v>
      </c>
      <c>
        <v>2.091667</v>
      </c>
      <c>
        <v>4.875</v>
      </c>
    </row>
    <row>
      <c>
        <is>
          <t>1581896</t>
        </is>
      </c>
      <c>
        <v>1</v>
      </c>
      <c>
        <is>
          <t>MANİSA</t>
        </is>
      </c>
      <c>
        <v>SARUHANLI</v>
      </c>
      <c>
        <is>
          <t>GÜRES KÖK 45-80-M00053_KOLDERE-GÜMÜRCELİ-MTV-M01 M01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17.11.2020 11:01:39</t>
        </is>
      </c>
      <c>
        <is>
          <t>17.11.2020 11:02:02</t>
        </is>
      </c>
      <c>
        <v>0.006388888</v>
      </c>
      <c>
        <v>41</v>
      </c>
      <c>
        <v>3301</v>
      </c>
      <c>
        <v>251</v>
      </c>
      <c>
        <v>585</v>
      </c>
      <c>
        <v>0.261944</v>
      </c>
      <c>
        <v>21.089719</v>
      </c>
      <c>
        <v>1.603611</v>
      </c>
      <c>
        <v>3.737499</v>
      </c>
    </row>
    <row>
      <c>
        <is>
          <t>1577540</t>
        </is>
      </c>
      <c>
        <v>1</v>
      </c>
      <c>
        <is>
          <t>MANİSA</t>
        </is>
      </c>
      <c>
        <v>SARUHANLI</v>
      </c>
      <c>
        <is>
          <t>KOLDERE KÖK 45-80-M00051_GÜMÜLCELİ-M011 M011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08.11.2020 10:15:25</t>
        </is>
      </c>
      <c>
        <is>
          <t>08.11.2020 10:15:49</t>
        </is>
      </c>
      <c>
        <v>0.006666666</v>
      </c>
      <c>
        <v>10</v>
      </c>
      <c>
        <v>682</v>
      </c>
      <c>
        <v>43</v>
      </c>
      <c>
        <v>350</v>
      </c>
      <c>
        <v>0.066667</v>
      </c>
      <c>
        <v>4.546666</v>
      </c>
      <c>
        <v>0.286667</v>
      </c>
      <c>
        <v>2.333333</v>
      </c>
    </row>
    <row>
      <c>
        <is>
          <t>1581065</t>
        </is>
      </c>
      <c>
        <v>1</v>
      </c>
      <c>
        <is>
          <t>İZMİR</t>
        </is>
      </c>
      <c>
        <v>KONAK</v>
      </c>
      <c>
        <is>
          <t>K-1214 35-01-K01214_35-01-K01214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15.11.2020 12:56:41</t>
        </is>
      </c>
      <c>
        <is>
          <t>15.11.2020 14:33:19</t>
        </is>
      </c>
      <c>
        <v>1.610427777</v>
      </c>
      <c>
        <v>0</v>
      </c>
      <c>
        <v>449</v>
      </c>
      <c>
        <v>0</v>
      </c>
      <c>
        <v>0</v>
      </c>
      <c>
        <v>0</v>
      </c>
      <c>
        <v>723.082072</v>
      </c>
      <c>
        <v>0</v>
      </c>
      <c>
        <v>0</v>
      </c>
    </row>
    <row>
      <c>
        <is>
          <t>1596067</t>
        </is>
      </c>
      <c>
        <v>1</v>
      </c>
      <c>
        <is>
          <t>MANİSA</t>
        </is>
      </c>
      <c>
        <v>SARIGÖL</v>
      </c>
      <c>
        <is>
          <t>SARIGÖL TR-4 45-79-M00004_HatBaşıAyırıcı_53139180 M01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25.11.2020 09:04:18</t>
        </is>
      </c>
      <c>
        <is>
          <t>25.11.2020 17:00:31</t>
        </is>
      </c>
      <c>
        <v>7.936944444</v>
      </c>
      <c>
        <v>0</v>
      </c>
      <c>
        <v>0</v>
      </c>
      <c>
        <v>8</v>
      </c>
      <c>
        <v>528</v>
      </c>
      <c>
        <v>0</v>
      </c>
      <c>
        <v>0</v>
      </c>
      <c>
        <v>63.495556</v>
      </c>
      <c>
        <v>4190.706666</v>
      </c>
    </row>
    <row>
      <c>
        <is>
          <t>1584220</t>
        </is>
      </c>
      <c>
        <v>1</v>
      </c>
      <c>
        <is>
          <t>İZMİR</t>
        </is>
      </c>
      <c>
        <v>BUCA</v>
      </c>
      <c>
        <is>
          <t> 35-03-M01017_35-03-M01017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21.11.2020 09:27:08</t>
        </is>
      </c>
      <c>
        <is>
          <t>21.11.2020 14:49:37</t>
        </is>
      </c>
      <c>
        <v>5.374532222</v>
      </c>
      <c>
        <v>1</v>
      </c>
      <c>
        <v>972</v>
      </c>
      <c>
        <v>0</v>
      </c>
      <c>
        <v>0</v>
      </c>
      <c>
        <v>5.374532</v>
      </c>
      <c>
        <v>5224.04532</v>
      </c>
      <c>
        <v>0</v>
      </c>
      <c>
        <v>0</v>
      </c>
    </row>
    <row>
      <c>
        <is>
          <t>1598105</t>
        </is>
      </c>
      <c>
        <v>1</v>
      </c>
      <c>
        <is>
          <t>İZMİR</t>
        </is>
      </c>
      <c>
        <v>BUCA</v>
      </c>
      <c>
        <is>
          <t> 35-03-K00083_35-03-K00083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29.11.2020 11:34:05</t>
        </is>
      </c>
      <c>
        <is>
          <t>29.11.2020 13:21:46</t>
        </is>
      </c>
      <c>
        <v>1.794661111</v>
      </c>
      <c>
        <v>1</v>
      </c>
      <c>
        <v>836</v>
      </c>
      <c>
        <v>0</v>
      </c>
      <c>
        <v>0</v>
      </c>
      <c>
        <v>1.794661</v>
      </c>
      <c>
        <v>1500.336689</v>
      </c>
      <c>
        <v>0</v>
      </c>
      <c>
        <v>0</v>
      </c>
    </row>
    <row>
      <c>
        <is>
          <t>1580017</t>
        </is>
      </c>
      <c>
        <v>1</v>
      </c>
      <c>
        <is>
          <t>İZMİR</t>
        </is>
      </c>
      <c>
        <v>BUCA</v>
      </c>
      <c>
        <is>
          <t> 35-03-K03711_35-03-K03711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13.11.2020 09:12:55</t>
        </is>
      </c>
      <c>
        <is>
          <t>13.11.2020 11:22:59</t>
        </is>
      </c>
      <c>
        <v>2.167777777</v>
      </c>
      <c>
        <v>1</v>
      </c>
      <c>
        <v>551</v>
      </c>
      <c>
        <v>0</v>
      </c>
      <c>
        <v>0</v>
      </c>
      <c>
        <v>2.167778</v>
      </c>
      <c>
        <v>1194.445555</v>
      </c>
      <c>
        <v>0</v>
      </c>
      <c>
        <v>0</v>
      </c>
    </row>
    <row>
      <c>
        <is>
          <t>1580118</t>
        </is>
      </c>
      <c>
        <v>1</v>
      </c>
      <c>
        <is>
          <t>İZMİR</t>
        </is>
      </c>
      <c>
        <v>BUCA</v>
      </c>
      <c>
        <is>
          <t> 35-03-K03735_35-03-K03735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13.11.2020 11:42:40</t>
        </is>
      </c>
      <c>
        <is>
          <t>13.11.2020 13:02:23</t>
        </is>
      </c>
      <c>
        <v>1.328611111</v>
      </c>
      <c>
        <v>1</v>
      </c>
      <c>
        <v>1066</v>
      </c>
      <c>
        <v>0</v>
      </c>
      <c>
        <v>0</v>
      </c>
      <c>
        <v>1.328611</v>
      </c>
      <c>
        <v>1416.299444</v>
      </c>
      <c>
        <v>0</v>
      </c>
      <c>
        <v>0</v>
      </c>
    </row>
    <row>
      <c>
        <is>
          <t>1595210</t>
        </is>
      </c>
      <c>
        <v>1</v>
      </c>
      <c>
        <is>
          <t>İZMİR</t>
        </is>
      </c>
      <c>
        <v>ÇİĞLİ</v>
      </c>
      <c>
        <is>
          <t>K-1876 35-09-K01876_35-09-K01876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23.11.2020 12:59:12</t>
        </is>
      </c>
      <c>
        <is>
          <t>23.11.2020 14:07:30</t>
        </is>
      </c>
      <c>
        <v>1.1381925</v>
      </c>
      <c>
        <v>1</v>
      </c>
      <c>
        <v>159</v>
      </c>
      <c>
        <v>0</v>
      </c>
      <c>
        <v>0</v>
      </c>
      <c>
        <v>1.138193</v>
      </c>
      <c>
        <v>180.972608</v>
      </c>
      <c>
        <v>0</v>
      </c>
      <c>
        <v>0</v>
      </c>
    </row>
    <row>
      <c>
        <is>
          <t>1595943</t>
        </is>
      </c>
      <c>
        <v>1</v>
      </c>
      <c>
        <is>
          <t>MANİSA</t>
        </is>
      </c>
      <c>
        <v>AKHİSAR</v>
      </c>
      <c>
        <is>
          <t>KURTULMUŞ KÖK 45-72-L00080_SARILAR ÇIKIŞI L03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24.11.2020 18:06:22</t>
        </is>
      </c>
      <c>
        <is>
          <t>24.11.2020 18:43:42</t>
        </is>
      </c>
      <c>
        <v>0.622222222</v>
      </c>
      <c>
        <v>0</v>
      </c>
      <c>
        <v>0</v>
      </c>
      <c>
        <v>17</v>
      </c>
      <c>
        <v>1123</v>
      </c>
      <c>
        <v>0</v>
      </c>
      <c>
        <v>0</v>
      </c>
      <c>
        <v>10.577778</v>
      </c>
      <c>
        <v>698.755555</v>
      </c>
    </row>
    <row>
      <c>
        <is>
          <t>1595550</t>
        </is>
      </c>
      <c>
        <v>1</v>
      </c>
      <c>
        <is>
          <t>MANİSA</t>
        </is>
      </c>
      <c>
        <v>AKHİSAR</v>
      </c>
      <c>
        <is>
          <t>KURTULMUŞ KÖK 45-72-L00080_BAŞLAMIŞ ÇIKIŞI-L05 L05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24.11.2020 09:16:27</t>
        </is>
      </c>
      <c>
        <is>
          <t>24.11.2020 09:40:40</t>
        </is>
      </c>
      <c>
        <v>0.403611111</v>
      </c>
      <c>
        <v>0</v>
      </c>
      <c>
        <v>0</v>
      </c>
      <c>
        <v>15</v>
      </c>
      <c>
        <v>365</v>
      </c>
      <c>
        <v>0</v>
      </c>
      <c>
        <v>0</v>
      </c>
      <c>
        <v>6.054167</v>
      </c>
      <c>
        <v>147.318056</v>
      </c>
    </row>
    <row>
      <c>
        <is>
          <t>1596655</t>
        </is>
      </c>
      <c>
        <v>1</v>
      </c>
      <c>
        <is>
          <t>İZMİR</t>
        </is>
      </c>
      <c>
        <v>BERGAMA</v>
      </c>
      <c>
        <is>
          <t>BERGAMA TM 35-16-A00004_HatBaşıAyırıcı_53140638 M08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26.11.2020 10:00:49</t>
        </is>
      </c>
      <c>
        <is>
          <t>26.11.2020 11:53:50</t>
        </is>
      </c>
      <c>
        <v>1.883611111</v>
      </c>
      <c>
        <v>0</v>
      </c>
      <c>
        <v>0</v>
      </c>
      <c>
        <v>6</v>
      </c>
      <c>
        <v>108</v>
      </c>
      <c>
        <v>0</v>
      </c>
      <c>
        <v>0</v>
      </c>
      <c>
        <v>11.301667</v>
      </c>
      <c>
        <v>203.43</v>
      </c>
    </row>
    <row>
      <c>
        <is>
          <t>1597232</t>
        </is>
      </c>
      <c>
        <v>1</v>
      </c>
      <c>
        <is>
          <t>MANİSA</t>
        </is>
      </c>
      <c>
        <v>SELENDİ</v>
      </c>
      <c>
        <is>
          <t>SELENDİ DM 45-81-M00001_KINIK-M06 M06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27.11.2020 10:43:41</t>
        </is>
      </c>
      <c>
        <is>
          <t>27.11.2020 10:44:01</t>
        </is>
      </c>
      <c>
        <v>0.005555555</v>
      </c>
      <c>
        <v>0</v>
      </c>
      <c>
        <v>4</v>
      </c>
      <c>
        <v>37</v>
      </c>
      <c>
        <v>475</v>
      </c>
      <c>
        <v>0</v>
      </c>
      <c>
        <v>0.022222</v>
      </c>
      <c>
        <v>0.205556</v>
      </c>
      <c>
        <v>2.638889</v>
      </c>
    </row>
    <row>
      <c>
        <is>
          <t>1597600</t>
        </is>
      </c>
      <c>
        <v>1</v>
      </c>
      <c>
        <is>
          <t>MANİSA</t>
        </is>
      </c>
      <c>
        <v>SELENDİ</v>
      </c>
      <c>
        <is>
          <t>SELENDİ DM 45-81-M00001_SATILMIŞ-M14 M14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28.11.2020 08:16:22</t>
        </is>
      </c>
      <c>
        <is>
          <t>28.11.2020 08:16:42</t>
        </is>
      </c>
      <c>
        <v>0.005555555</v>
      </c>
      <c>
        <v>0</v>
      </c>
      <c>
        <v>0</v>
      </c>
      <c>
        <v>44</v>
      </c>
      <c>
        <v>1343</v>
      </c>
      <c>
        <v>0</v>
      </c>
      <c>
        <v>0</v>
      </c>
      <c>
        <v>0.244444</v>
      </c>
      <c>
        <v>7.46111</v>
      </c>
    </row>
    <row>
      <c>
        <is>
          <t>1597653</t>
        </is>
      </c>
      <c>
        <v>1</v>
      </c>
      <c>
        <is>
          <t>MANİSA</t>
        </is>
      </c>
      <c>
        <v>SELENDİ</v>
      </c>
      <c>
        <is>
          <t>SELENDİ DM 45-81-M00001_DUMANLAR M08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28.11.2020 09:05:02</t>
        </is>
      </c>
      <c>
        <is>
          <t>28.11.2020 17:26:06</t>
        </is>
      </c>
      <c>
        <v>8.351111111</v>
      </c>
      <c>
        <v>0</v>
      </c>
      <c>
        <v>0</v>
      </c>
      <c>
        <v>91</v>
      </c>
      <c>
        <v>1670</v>
      </c>
      <c>
        <v>0</v>
      </c>
      <c>
        <v>0</v>
      </c>
      <c>
        <v>759.951111</v>
      </c>
      <c>
        <v>13946.355555</v>
      </c>
    </row>
    <row>
      <c>
        <is>
          <t>1584334</t>
        </is>
      </c>
      <c>
        <v>1</v>
      </c>
      <c>
        <is>
          <t>MANİSA</t>
        </is>
      </c>
      <c>
        <v>SELENDİ</v>
      </c>
      <c>
        <is>
          <t>SELENDİ DM 45-81-M00001_SATILMIŞ M14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21.11.2020 11:56:34</t>
        </is>
      </c>
      <c>
        <is>
          <t>21.11.2020 13:57:08</t>
        </is>
      </c>
      <c>
        <v>2.009444444</v>
      </c>
      <c>
        <v>0</v>
      </c>
      <c>
        <v>0</v>
      </c>
      <c>
        <v>44</v>
      </c>
      <c>
        <v>1343</v>
      </c>
      <c>
        <v>0</v>
      </c>
      <c>
        <v>0</v>
      </c>
      <c>
        <v>88.415556</v>
      </c>
      <c>
        <v>2698.683888</v>
      </c>
    </row>
    <row>
      <c>
        <is>
          <t>1582042</t>
        </is>
      </c>
      <c>
        <v>1</v>
      </c>
      <c>
        <is>
          <t>MANİSA</t>
        </is>
      </c>
      <c>
        <v>SELENDİ</v>
      </c>
      <c>
        <is>
          <t>SELENDİ DM 45-81-M00001_KINIK-M06 M06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17.11.2020 13:59:32</t>
        </is>
      </c>
      <c>
        <is>
          <t>17.11.2020 13:59:59</t>
        </is>
      </c>
      <c>
        <v>0.0075</v>
      </c>
      <c>
        <v>0</v>
      </c>
      <c>
        <v>4</v>
      </c>
      <c>
        <v>37</v>
      </c>
      <c>
        <v>475</v>
      </c>
      <c>
        <v>0</v>
      </c>
      <c>
        <v>0.03</v>
      </c>
      <c>
        <v>0.2775</v>
      </c>
      <c>
        <v>3.5625</v>
      </c>
    </row>
    <row>
      <c>
        <is>
          <t>1582321</t>
        </is>
      </c>
      <c>
        <v>1</v>
      </c>
      <c>
        <is>
          <t>MANİSA</t>
        </is>
      </c>
      <c>
        <v>SELENDİ</v>
      </c>
      <c>
        <is>
          <t>RAMAZAN HOCALAR TR-1 45-81-M00134_45-81-M00134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18.11.2020 09:06:58</t>
        </is>
      </c>
      <c>
        <is>
          <t>18.11.2020 15:54:16</t>
        </is>
      </c>
      <c>
        <v>6.7881675</v>
      </c>
      <c>
        <v>0</v>
      </c>
      <c>
        <v>0</v>
      </c>
      <c>
        <v>2</v>
      </c>
      <c>
        <v>50</v>
      </c>
      <c>
        <v>0</v>
      </c>
      <c>
        <v>0</v>
      </c>
      <c>
        <v>13.576335</v>
      </c>
      <c>
        <v>339.408375</v>
      </c>
    </row>
    <row>
      <c>
        <is>
          <t>1582866</t>
        </is>
      </c>
      <c>
        <v>1</v>
      </c>
      <c>
        <is>
          <t>MANİSA</t>
        </is>
      </c>
      <c>
        <v>SELENDİ</v>
      </c>
      <c>
        <is>
          <t>SELENDİ DM 45-81-M00001_SELENDİ-M13 M13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19.11.2020 08:25:11</t>
        </is>
      </c>
      <c>
        <is>
          <t>19.11.2020 08:27:31</t>
        </is>
      </c>
      <c>
        <v>0.038888888</v>
      </c>
      <c>
        <v>39</v>
      </c>
      <c>
        <v>3538</v>
      </c>
      <c>
        <v>352</v>
      </c>
      <c>
        <v>7148</v>
      </c>
      <c>
        <v>1.516667</v>
      </c>
      <c>
        <v>137.588886</v>
      </c>
      <c>
        <v>13.688889</v>
      </c>
      <c>
        <v>277.977771</v>
      </c>
    </row>
    <row>
      <c>
        <is>
          <t>1580014</t>
        </is>
      </c>
      <c>
        <v>1</v>
      </c>
      <c>
        <is>
          <t>MANİSA</t>
        </is>
      </c>
      <c>
        <v>SELENDİ</v>
      </c>
      <c>
        <is>
          <t>SELENDİ DM 45-81-M00001_HatBaşıAyırıcı_53134869 M14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13.11.2020 09:17:27</t>
        </is>
      </c>
      <c>
        <is>
          <t>13.11.2020 15:14:07</t>
        </is>
      </c>
      <c>
        <v>5.944444444</v>
      </c>
      <c>
        <v>0</v>
      </c>
      <c>
        <v>0</v>
      </c>
      <c>
        <v>13</v>
      </c>
      <c>
        <v>418</v>
      </c>
      <c>
        <v>0</v>
      </c>
      <c>
        <v>0</v>
      </c>
      <c>
        <v>77.277778</v>
      </c>
      <c>
        <v>2484.777778</v>
      </c>
    </row>
    <row>
      <c>
        <is>
          <t>1579970</t>
        </is>
      </c>
      <c>
        <v>1</v>
      </c>
      <c>
        <is>
          <t>MANİSA</t>
        </is>
      </c>
      <c>
        <v>SELENDİ</v>
      </c>
      <c>
        <is>
          <t>SELENDİ DM 45-81-M00001_SATILMIŞ-M14 M14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13.11.2020 08:53:34</t>
        </is>
      </c>
      <c>
        <is>
          <t>13.11.2020 08:53:54</t>
        </is>
      </c>
      <c>
        <v>0.005555555</v>
      </c>
      <c>
        <v>0</v>
      </c>
      <c>
        <v>0</v>
      </c>
      <c>
        <v>44</v>
      </c>
      <c>
        <v>1343</v>
      </c>
      <c>
        <v>0</v>
      </c>
      <c>
        <v>0</v>
      </c>
      <c>
        <v>0.244444</v>
      </c>
      <c>
        <v>7.46111</v>
      </c>
    </row>
    <row>
      <c>
        <is>
          <t>1580563</t>
        </is>
      </c>
      <c>
        <v>1</v>
      </c>
      <c>
        <is>
          <t>MANİSA</t>
        </is>
      </c>
      <c>
        <v>SELENDİ</v>
      </c>
      <c>
        <is>
          <t>SELENDİ DM 45-81-M00001_HatBaşıAyırıcı_53133508 M14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14.11.2020 09:48:59</t>
        </is>
      </c>
      <c>
        <is>
          <t>14.11.2020 14:26:15</t>
        </is>
      </c>
      <c>
        <v>4.621111111</v>
      </c>
      <c>
        <v>0</v>
      </c>
      <c>
        <v>0</v>
      </c>
      <c>
        <v>10</v>
      </c>
      <c>
        <v>232</v>
      </c>
      <c>
        <v>0</v>
      </c>
      <c>
        <v>0</v>
      </c>
      <c>
        <v>46.211111</v>
      </c>
      <c>
        <v>1072.097778</v>
      </c>
    </row>
    <row>
      <c>
        <is>
          <t>1581312</t>
        </is>
      </c>
      <c>
        <v>1</v>
      </c>
      <c>
        <is>
          <t>MANİSA</t>
        </is>
      </c>
      <c>
        <v>SELENDİ</v>
      </c>
      <c>
        <is>
          <t>SELENDİ DM 45-81-M00001_SATILMIŞ M14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16.11.2020 09:00:18</t>
        </is>
      </c>
      <c>
        <is>
          <t>16.11.2020 15:36:00</t>
        </is>
      </c>
      <c>
        <v>6.595</v>
      </c>
      <c>
        <v>0</v>
      </c>
      <c>
        <v>0</v>
      </c>
      <c>
        <v>44</v>
      </c>
      <c>
        <v>1343</v>
      </c>
      <c>
        <v>0</v>
      </c>
      <c>
        <v>0</v>
      </c>
      <c>
        <v>290.18</v>
      </c>
      <c>
        <v>8857.085</v>
      </c>
    </row>
    <row>
      <c>
        <is>
          <t>1577830</t>
        </is>
      </c>
      <c>
        <v>1</v>
      </c>
      <c>
        <is>
          <t>MANİSA</t>
        </is>
      </c>
      <c>
        <v>SELENDİ</v>
      </c>
      <c>
        <is>
          <t>SELENDİ DM 45-81-M00001_HatBaşıAyırıcı_53135367 M14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09.11.2020 08:43:26</t>
        </is>
      </c>
      <c>
        <is>
          <t>09.11.2020 08:44:56</t>
        </is>
      </c>
      <c>
        <v>0.025</v>
      </c>
      <c>
        <v>0</v>
      </c>
      <c>
        <v>0</v>
      </c>
      <c>
        <v>42</v>
      </c>
      <c>
        <v>1264</v>
      </c>
      <c>
        <v>0</v>
      </c>
      <c>
        <v>0</v>
      </c>
      <c>
        <v>1.05</v>
      </c>
      <c>
        <v>31.6</v>
      </c>
    </row>
    <row>
      <c>
        <is>
          <t>1577828</t>
        </is>
      </c>
      <c>
        <v>1</v>
      </c>
      <c>
        <is>
          <t>MANİSA</t>
        </is>
      </c>
      <c>
        <v>SELENDİ</v>
      </c>
      <c>
        <is>
          <t>SELENDİ DM 45-81-M00001_SATILMIŞ-M14 M14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09.11.2020 08:43:10</t>
        </is>
      </c>
      <c>
        <is>
          <t>09.11.2020 08:43:46</t>
        </is>
      </c>
      <c>
        <v>0.01</v>
      </c>
      <c>
        <v>0</v>
      </c>
      <c>
        <v>0</v>
      </c>
      <c>
        <v>44</v>
      </c>
      <c>
        <v>1343</v>
      </c>
      <c>
        <v>0</v>
      </c>
      <c>
        <v>0</v>
      </c>
      <c>
        <v>0.44</v>
      </c>
      <c>
        <v>13.43</v>
      </c>
    </row>
    <row>
      <c>
        <is>
          <t>1573976</t>
        </is>
      </c>
      <c>
        <v>1</v>
      </c>
      <c>
        <is>
          <t>MANİSA</t>
        </is>
      </c>
      <c>
        <v>SELENDİ</v>
      </c>
      <c>
        <is>
          <t>SELENDİ DM 45-81-M00001_ESKİ SELENDİ M16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02.11.2020 09:21:24</t>
        </is>
      </c>
      <c>
        <is>
          <t>02.11.2020 18:05:37</t>
        </is>
      </c>
      <c>
        <v>8.736886111</v>
      </c>
      <c>
        <v>0</v>
      </c>
      <c>
        <v>0</v>
      </c>
      <c>
        <v>81</v>
      </c>
      <c>
        <v>1516</v>
      </c>
      <c>
        <v>0</v>
      </c>
      <c>
        <v>0</v>
      </c>
      <c>
        <v>707.687775</v>
      </c>
      <c>
        <v>13245.119344</v>
      </c>
    </row>
    <row>
      <c>
        <is>
          <t>1575044</t>
        </is>
      </c>
      <c>
        <v>1</v>
      </c>
      <c>
        <is>
          <t>MANİSA</t>
        </is>
      </c>
      <c>
        <v>SELENDİ</v>
      </c>
      <c>
        <is>
          <t>SELENDİ DM 45-81-M00001_ESKİ SELENDİ-M16 M16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04.11.2020 08:59:51</t>
        </is>
      </c>
      <c>
        <is>
          <t>04.11.2020 17:27:35</t>
        </is>
      </c>
      <c>
        <v>8.462222222</v>
      </c>
      <c>
        <v>0</v>
      </c>
      <c>
        <v>0</v>
      </c>
      <c>
        <v>81</v>
      </c>
      <c>
        <v>1516</v>
      </c>
      <c>
        <v>0</v>
      </c>
      <c>
        <v>0</v>
      </c>
      <c>
        <v>685.44</v>
      </c>
      <c>
        <v>12828.728889</v>
      </c>
    </row>
    <row>
      <c>
        <is>
          <t>1581016</t>
        </is>
      </c>
      <c>
        <v>1</v>
      </c>
      <c>
        <is>
          <t>İZMİR</t>
        </is>
      </c>
      <c>
        <v>BEYDAĞ</v>
      </c>
      <c>
        <is>
          <t>EĞRİDERE KOKARCA TR-6 35-32-L00082_35-32-L00082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15.11.2020 10:28:26</t>
        </is>
      </c>
      <c>
        <is>
          <t>15.11.2020 11:48:00</t>
        </is>
      </c>
      <c>
        <v>1.326111111</v>
      </c>
      <c>
        <v>0</v>
      </c>
      <c>
        <v>0</v>
      </c>
      <c>
        <v>1</v>
      </c>
      <c>
        <v>37</v>
      </c>
      <c>
        <v>0</v>
      </c>
      <c>
        <v>0</v>
      </c>
      <c>
        <v>1.326111</v>
      </c>
      <c>
        <v>49.066111</v>
      </c>
    </row>
    <row>
      <c>
        <is>
          <t>1576226</t>
        </is>
      </c>
      <c>
        <v>1</v>
      </c>
      <c>
        <is>
          <t>MANİSA</t>
        </is>
      </c>
      <c>
        <v>TURGUTLU</v>
      </c>
      <c>
        <is>
          <t>KUŞLAR TR-1 45-83-L00283_Ayırıcı H01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06.11.2020 09:24:43</t>
        </is>
      </c>
      <c>
        <is>
          <t>06.11.2020 17:36:03</t>
        </is>
      </c>
      <c>
        <v>8.188888888</v>
      </c>
      <c>
        <v>0</v>
      </c>
      <c>
        <v>169</v>
      </c>
      <c>
        <v>1</v>
      </c>
      <c>
        <v>4</v>
      </c>
      <c>
        <v>0</v>
      </c>
      <c>
        <v>1383.922222</v>
      </c>
      <c>
        <v>8.188889</v>
      </c>
      <c>
        <v>32.755556</v>
      </c>
    </row>
    <row>
      <c>
        <is>
          <t>1583632</t>
        </is>
      </c>
      <c>
        <v>1</v>
      </c>
      <c>
        <is>
          <t>MANİSA</t>
        </is>
      </c>
      <c>
        <v>TURGUTLU</v>
      </c>
      <c>
        <is>
          <t>KUŞLAR TR-1 45-83-L00283_45-83-L00283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20.11.2020 09:08:57</t>
        </is>
      </c>
      <c>
        <is>
          <t>20.11.2020 17:12:45</t>
        </is>
      </c>
      <c>
        <v>8.063226666</v>
      </c>
      <c>
        <v>0</v>
      </c>
      <c>
        <v>169</v>
      </c>
      <c>
        <v>1</v>
      </c>
      <c>
        <v>4</v>
      </c>
      <c>
        <v>0</v>
      </c>
      <c>
        <v>1362.685307</v>
      </c>
      <c>
        <v>8.063227</v>
      </c>
      <c>
        <v>32.252907</v>
      </c>
    </row>
    <row>
      <c>
        <is>
          <t>1577146</t>
        </is>
      </c>
      <c>
        <v>1</v>
      </c>
      <c>
        <is>
          <t>İZMİR</t>
        </is>
      </c>
      <c>
        <v>ÖDEMİŞ</v>
      </c>
      <c>
        <is>
          <t>ÖDEMİŞ İM 35-15-A00001_YENİKENT-L37 L37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07.11.2020 13:53:54</t>
        </is>
      </c>
      <c>
        <is>
          <t>07.11.2020 13:58:44</t>
        </is>
      </c>
      <c>
        <v>0.080555555</v>
      </c>
      <c>
        <v>18</v>
      </c>
      <c>
        <v>610</v>
      </c>
      <c>
        <v>80</v>
      </c>
      <c>
        <v>1470</v>
      </c>
      <c>
        <v>1.45</v>
      </c>
      <c>
        <v>49.138889</v>
      </c>
      <c>
        <v>6.444444</v>
      </c>
      <c>
        <v>118.416666</v>
      </c>
    </row>
    <row>
      <c>
        <is>
          <t>1581805</t>
        </is>
      </c>
      <c>
        <v>1</v>
      </c>
      <c>
        <is>
          <t>İZMİR</t>
        </is>
      </c>
      <c>
        <v>ÖDEMİŞ</v>
      </c>
      <c>
        <is>
          <t>ÖDEMİŞ İM 35-15-A00001_TR-A-L30 L30</t>
        </is>
      </c>
      <c>
        <v>Manevra</v>
      </c>
      <c>
        <is>
          <t>Dağıtım-OG</t>
        </is>
      </c>
      <c>
        <v>Kısa</v>
      </c>
      <c>
        <v>Şebeke işletmecisi</v>
      </c>
      <c>
        <v>Bildirimsiz</v>
      </c>
      <c>
        <is>
          <t>17.11.2020 09:25:39</t>
        </is>
      </c>
      <c>
        <is>
          <t>17.11.2020 09:27:19</t>
        </is>
      </c>
      <c>
        <v>0.027777777</v>
      </c>
      <c>
        <v>81</v>
      </c>
      <c>
        <v>12662</v>
      </c>
      <c>
        <v>152</v>
      </c>
      <c>
        <v>2279</v>
      </c>
      <c>
        <v>2.25</v>
      </c>
      <c>
        <v>351.722212</v>
      </c>
      <c>
        <v>4.222222</v>
      </c>
      <c>
        <v>63.305554</v>
      </c>
    </row>
    <row>
      <c>
        <is>
          <t>1583630</t>
        </is>
      </c>
      <c>
        <v>1</v>
      </c>
      <c>
        <is>
          <t>İZMİR</t>
        </is>
      </c>
      <c>
        <v>ÇİĞLİ</v>
      </c>
      <c>
        <is>
          <t>M-2548 35-09-M02548_35-09-M02548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20.11.2020 09:07:52</t>
        </is>
      </c>
      <c>
        <is>
          <t>20.11.2020 09:58:32</t>
        </is>
      </c>
      <c>
        <v>0.844380555</v>
      </c>
      <c>
        <v>2</v>
      </c>
      <c>
        <v>73</v>
      </c>
      <c>
        <v>0</v>
      </c>
      <c>
        <v>0</v>
      </c>
      <c>
        <v>1.688761</v>
      </c>
      <c>
        <v>61.639781</v>
      </c>
      <c>
        <v>0</v>
      </c>
      <c>
        <v>0</v>
      </c>
    </row>
    <row>
      <c>
        <is>
          <t>1584207</t>
        </is>
      </c>
      <c>
        <v>1</v>
      </c>
      <c>
        <is>
          <t>İZMİR</t>
        </is>
      </c>
      <c>
        <v>ÇİĞLİ</v>
      </c>
      <c>
        <is>
          <t>M-2547 35-09-M02547_35-09-M02547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21.11.2020 09:10:22</t>
        </is>
      </c>
      <c>
        <is>
          <t>21.11.2020 09:41:16</t>
        </is>
      </c>
      <c>
        <v>0.514935</v>
      </c>
      <c>
        <v>2</v>
      </c>
      <c>
        <v>110</v>
      </c>
      <c>
        <v>0</v>
      </c>
      <c>
        <v>0</v>
      </c>
      <c>
        <v>1.02987</v>
      </c>
      <c>
        <v>56.64285</v>
      </c>
      <c>
        <v>0</v>
      </c>
      <c>
        <v>0</v>
      </c>
    </row>
    <row>
      <c>
        <is>
          <t>1577040</t>
        </is>
      </c>
      <c>
        <v>1</v>
      </c>
      <c>
        <is>
          <t>İZMİR</t>
        </is>
      </c>
      <c>
        <v>ÖDEMİŞ</v>
      </c>
      <c>
        <is>
          <t>KÜÇÜKAVULCUK TR-2 35-15-L01096_35-15-L01096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07.11.2020 10:57:40</t>
        </is>
      </c>
      <c>
        <is>
          <t>07.11.2020 13:39:08</t>
        </is>
      </c>
      <c>
        <v>2.691087777</v>
      </c>
      <c>
        <v>0</v>
      </c>
      <c>
        <v>0</v>
      </c>
      <c>
        <v>1</v>
      </c>
      <c>
        <v>24</v>
      </c>
      <c>
        <v>0</v>
      </c>
      <c>
        <v>0</v>
      </c>
      <c>
        <v>2.691088</v>
      </c>
      <c>
        <v>64.586107</v>
      </c>
    </row>
    <row>
      <c>
        <is>
          <t>1576983</t>
        </is>
      </c>
      <c>
        <v>1</v>
      </c>
      <c>
        <is>
          <t>İZMİR</t>
        </is>
      </c>
      <c>
        <v>GÜZELBAHÇE</v>
      </c>
      <c>
        <is>
          <t>KÜÇÜKKAYA TR-1 35-10-L00023_35-10-L00023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07.11.2020 09:24:04</t>
        </is>
      </c>
      <c>
        <is>
          <t>07.11.2020 17:01:26</t>
        </is>
      </c>
      <c>
        <v>7.622777777</v>
      </c>
      <c>
        <v>0</v>
      </c>
      <c>
        <v>0</v>
      </c>
      <c>
        <v>1</v>
      </c>
      <c>
        <v>67</v>
      </c>
      <c>
        <v>0</v>
      </c>
      <c>
        <v>0</v>
      </c>
      <c>
        <v>7.622778</v>
      </c>
      <c>
        <v>510.726111</v>
      </c>
    </row>
    <row>
      <c>
        <is>
          <t>1581819</t>
        </is>
      </c>
      <c>
        <v>1</v>
      </c>
      <c>
        <is>
          <t>İZMİR</t>
        </is>
      </c>
      <c>
        <v>GÜZELBAHÇE</v>
      </c>
      <c>
        <is>
          <t>KÜÇÜKKAYA TR-1 35-10-L00023_35-10-L00023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17.11.2020 09:44:29</t>
        </is>
      </c>
      <c>
        <is>
          <t>17.11.2020 17:05:33</t>
        </is>
      </c>
      <c>
        <v>7.351111111</v>
      </c>
      <c>
        <v>0</v>
      </c>
      <c>
        <v>0</v>
      </c>
      <c>
        <v>1</v>
      </c>
      <c>
        <v>67</v>
      </c>
      <c>
        <v>0</v>
      </c>
      <c>
        <v>0</v>
      </c>
      <c>
        <v>7.351111</v>
      </c>
      <c>
        <v>492.524444</v>
      </c>
    </row>
    <row>
      <c>
        <is>
          <t>1597779</t>
        </is>
      </c>
      <c>
        <v>1</v>
      </c>
      <c>
        <is>
          <t>İZMİR</t>
        </is>
      </c>
      <c>
        <v>KONAK</v>
      </c>
      <c>
        <is>
          <t>K-921 35-01-K00921_35-01-K00921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28.11.2020 12:54:06</t>
        </is>
      </c>
      <c>
        <is>
          <t>28.11.2020 15:07:49</t>
        </is>
      </c>
      <c>
        <v>2.228611111</v>
      </c>
      <c>
        <v>0</v>
      </c>
      <c>
        <v>305</v>
      </c>
      <c>
        <v>0</v>
      </c>
      <c>
        <v>0</v>
      </c>
      <c>
        <v>0</v>
      </c>
      <c>
        <v>679.726389</v>
      </c>
      <c>
        <v>0</v>
      </c>
      <c>
        <v>0</v>
      </c>
    </row>
    <row>
      <c>
        <is>
          <t>1597616</t>
        </is>
      </c>
      <c>
        <v>1</v>
      </c>
      <c>
        <is>
          <t>İZMİR</t>
        </is>
      </c>
      <c>
        <v>KONAK</v>
      </c>
      <c>
        <is>
          <t>K-4652 35-01-K04652_35-01-K04652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28.11.2020 09:03:06</t>
        </is>
      </c>
      <c>
        <is>
          <t>28.11.2020 11:49:37</t>
        </is>
      </c>
      <c>
        <v>2.775177777</v>
      </c>
      <c>
        <v>0</v>
      </c>
      <c>
        <v>8</v>
      </c>
      <c>
        <v>0</v>
      </c>
      <c>
        <v>0</v>
      </c>
      <c>
        <v>0</v>
      </c>
      <c>
        <v>22.201422</v>
      </c>
      <c>
        <v>0</v>
      </c>
      <c>
        <v>0</v>
      </c>
    </row>
    <row>
      <c>
        <is>
          <t>1598138</t>
        </is>
      </c>
      <c>
        <v>1</v>
      </c>
      <c>
        <is>
          <t>İZMİR</t>
        </is>
      </c>
      <c>
        <v>KONAK</v>
      </c>
      <c>
        <is>
          <t>K-1549 35-01-K01549_35-01-K01549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29.11.2020 12:56:03</t>
        </is>
      </c>
      <c>
        <is>
          <t>29.11.2020 14:33:42</t>
        </is>
      </c>
      <c>
        <v>1.6275</v>
      </c>
      <c>
        <v>1</v>
      </c>
      <c>
        <v>424</v>
      </c>
      <c>
        <v>0</v>
      </c>
      <c>
        <v>0</v>
      </c>
      <c>
        <v>1.6275</v>
      </c>
      <c>
        <v>690.06</v>
      </c>
      <c>
        <v>0</v>
      </c>
      <c>
        <v>0</v>
      </c>
    </row>
    <row>
      <c>
        <is>
          <t>1598026</t>
        </is>
      </c>
      <c>
        <v>1</v>
      </c>
      <c>
        <is>
          <t>İZMİR</t>
        </is>
      </c>
      <c>
        <v>KONAK</v>
      </c>
      <c>
        <is>
          <t>K-3278 35-01-K03278_35-01-K03278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29.11.2020 08:57:34</t>
        </is>
      </c>
      <c>
        <is>
          <t>29.11.2020 11:29:15</t>
        </is>
      </c>
      <c>
        <v>2.527814722</v>
      </c>
      <c>
        <v>0</v>
      </c>
      <c>
        <v>278</v>
      </c>
      <c>
        <v>0</v>
      </c>
      <c>
        <v>0</v>
      </c>
      <c>
        <v>0</v>
      </c>
      <c>
        <v>702.732493</v>
      </c>
      <c>
        <v>0</v>
      </c>
      <c>
        <v>0</v>
      </c>
    </row>
    <row>
      <c>
        <is>
          <t>1582403</t>
        </is>
      </c>
      <c>
        <v>1</v>
      </c>
      <c>
        <is>
          <t>İZMİR</t>
        </is>
      </c>
      <c>
        <v>TİRE</v>
      </c>
      <c>
        <is>
          <t>CAFER ÇETİNKAYA SULAMA GRUBU 35-29-M00160_35-29-M00160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18.11.2020 10:18:44</t>
        </is>
      </c>
      <c>
        <is>
          <t>18.11.2020 14:01:44</t>
        </is>
      </c>
      <c>
        <v>3.716431388</v>
      </c>
      <c>
        <v>0</v>
      </c>
      <c>
        <v>0</v>
      </c>
      <c>
        <v>0</v>
      </c>
      <c>
        <v>26</v>
      </c>
      <c>
        <v>0</v>
      </c>
      <c>
        <v>0</v>
      </c>
      <c>
        <v>0</v>
      </c>
      <c>
        <v>96.627216</v>
      </c>
    </row>
    <row>
      <c>
        <is>
          <t>1595324</t>
        </is>
      </c>
      <c>
        <v>1</v>
      </c>
      <c>
        <is>
          <t>İZMİR</t>
        </is>
      </c>
      <c>
        <v>NARLIDERE</v>
      </c>
      <c>
        <is>
          <t>K-4540 35-07-K04540_35-07-K04540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23.11.2020 15:43:43</t>
        </is>
      </c>
      <c>
        <is>
          <t>23.11.2020 17:24:40</t>
        </is>
      </c>
      <c>
        <v>1.682250833</v>
      </c>
      <c>
        <v>1</v>
      </c>
      <c>
        <v>263</v>
      </c>
      <c>
        <v>0</v>
      </c>
      <c>
        <v>6</v>
      </c>
      <c>
        <v>1.682251</v>
      </c>
      <c>
        <v>442.431969</v>
      </c>
      <c>
        <v>0</v>
      </c>
      <c>
        <v>10.093505</v>
      </c>
    </row>
    <row>
      <c>
        <is>
          <t>1581809</t>
        </is>
      </c>
      <c>
        <v>1</v>
      </c>
      <c>
        <is>
          <t>İZMİR</t>
        </is>
      </c>
      <c>
        <v>NARLIDERE</v>
      </c>
      <c>
        <is>
          <t>K-3273 35-07-K03273_35-07-K03273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17.11.2020 09:25:59</t>
        </is>
      </c>
      <c>
        <is>
          <t>17.11.2020 11:39:14</t>
        </is>
      </c>
      <c>
        <v>2.220833333</v>
      </c>
      <c>
        <v>1</v>
      </c>
      <c>
        <v>135</v>
      </c>
      <c>
        <v>0</v>
      </c>
      <c>
        <v>0</v>
      </c>
      <c>
        <v>2.220833</v>
      </c>
      <c>
        <v>299.8125</v>
      </c>
      <c>
        <v>0</v>
      </c>
      <c>
        <v>0</v>
      </c>
    </row>
    <row>
      <c>
        <is>
          <t>1580023</t>
        </is>
      </c>
      <c>
        <v>1</v>
      </c>
      <c>
        <is>
          <t>İZMİR</t>
        </is>
      </c>
      <c>
        <v>NARLIDERE</v>
      </c>
      <c>
        <is>
          <t>K-3015 35-07-K03015_35-07-K03015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13.11.2020 09:30:28</t>
        </is>
      </c>
      <c>
        <is>
          <t>13.11.2020 13:47:35</t>
        </is>
      </c>
      <c>
        <v>4.285275</v>
      </c>
      <c>
        <v>1</v>
      </c>
      <c>
        <v>235</v>
      </c>
      <c>
        <v>0</v>
      </c>
      <c>
        <v>0</v>
      </c>
      <c>
        <v>4.285275</v>
      </c>
      <c>
        <v>1007.039625</v>
      </c>
      <c>
        <v>0</v>
      </c>
      <c>
        <v>0</v>
      </c>
    </row>
    <row>
      <c>
        <is>
          <t>1577875</t>
        </is>
      </c>
      <c>
        <v>1</v>
      </c>
      <c>
        <is>
          <t>İZMİR</t>
        </is>
      </c>
      <c>
        <v>NARLIDERE</v>
      </c>
      <c>
        <is>
          <t>K-4540 35-07-K04540_35-07-K04540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09.11.2020 09:27:41</t>
        </is>
      </c>
      <c>
        <is>
          <t>09.11.2020 14:19:16</t>
        </is>
      </c>
      <c>
        <v>4.859656388</v>
      </c>
      <c>
        <v>1</v>
      </c>
      <c>
        <v>263</v>
      </c>
      <c>
        <v>0</v>
      </c>
      <c>
        <v>6</v>
      </c>
      <c>
        <v>4.859656</v>
      </c>
      <c>
        <v>1278.08963</v>
      </c>
      <c>
        <v>0</v>
      </c>
      <c>
        <v>29.157938</v>
      </c>
    </row>
    <row>
      <c>
        <is>
          <t>1575597</t>
        </is>
      </c>
      <c>
        <v>1</v>
      </c>
      <c>
        <is>
          <t>MANİSA</t>
        </is>
      </c>
      <c>
        <v>DEMİRCİ</v>
      </c>
      <c>
        <is>
          <t>MAHMUTLAR TR-2 45-74-M00164_45-74-M00164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05.11.2020 09:06:02</t>
        </is>
      </c>
      <c>
        <is>
          <t>05.11.2020 16:08:18</t>
        </is>
      </c>
      <c>
        <v>7.037777777</v>
      </c>
      <c>
        <v>1</v>
      </c>
      <c>
        <v>191</v>
      </c>
      <c>
        <v>0</v>
      </c>
      <c>
        <v>8</v>
      </c>
      <c>
        <v>7.037778</v>
      </c>
      <c>
        <v>1344.215555</v>
      </c>
      <c>
        <v>0</v>
      </c>
      <c>
        <v>56.302222</v>
      </c>
    </row>
    <row>
      <c>
        <is>
          <t>1573513</t>
        </is>
      </c>
      <c>
        <v>1</v>
      </c>
      <c>
        <is>
          <t>MANİSA</t>
        </is>
      </c>
      <c>
        <v>DEMİRCİ</v>
      </c>
      <c>
        <is>
          <t>MAHMUTLAR TR-1 45-74-M00163_Ayırıcı H01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01.11.2020 09:03:27</t>
        </is>
      </c>
      <c>
        <is>
          <t>01.11.2020 16:30:32</t>
        </is>
      </c>
      <c>
        <v>7.451113888</v>
      </c>
      <c>
        <v>3</v>
      </c>
      <c>
        <v>136</v>
      </c>
      <c>
        <v>0</v>
      </c>
      <c>
        <v>2</v>
      </c>
      <c>
        <v>22.353342</v>
      </c>
      <c>
        <v>1013.351489</v>
      </c>
      <c>
        <v>0</v>
      </c>
      <c>
        <v>14.902228</v>
      </c>
    </row>
    <row>
      <c>
        <is>
          <t>1577863</t>
        </is>
      </c>
      <c>
        <v>1</v>
      </c>
      <c>
        <is>
          <t>İZMİR</t>
        </is>
      </c>
      <c>
        <v>GÜZELBAHÇE</v>
      </c>
      <c>
        <is>
          <t>K-1903 35-10-K01903_TRAFO K03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09.11.2020 09:50:43</t>
        </is>
      </c>
      <c>
        <is>
          <t>09.11.2020 17:00:00</t>
        </is>
      </c>
      <c>
        <v>7.154722222</v>
      </c>
      <c>
        <v>1</v>
      </c>
      <c>
        <v>532</v>
      </c>
      <c>
        <v>0</v>
      </c>
      <c>
        <v>0</v>
      </c>
      <c>
        <v>7.154722</v>
      </c>
      <c>
        <v>3806.312222</v>
      </c>
      <c>
        <v>0</v>
      </c>
      <c>
        <v>0</v>
      </c>
    </row>
    <row>
      <c>
        <is>
          <t>1581796</t>
        </is>
      </c>
      <c>
        <v>1</v>
      </c>
      <c>
        <is>
          <t>İZMİR</t>
        </is>
      </c>
      <c>
        <v>GÜZELBAHÇE</v>
      </c>
      <c>
        <is>
          <t>K-1923 35-10-K01923_35-10-K01923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17.11.2020 09:17:39</t>
        </is>
      </c>
      <c>
        <is>
          <t>17.11.2020 13:50:43</t>
        </is>
      </c>
      <c>
        <v>4.551111111</v>
      </c>
      <c>
        <v>1</v>
      </c>
      <c>
        <v>383</v>
      </c>
      <c>
        <v>0</v>
      </c>
      <c>
        <v>27</v>
      </c>
      <c>
        <v>4.551111</v>
      </c>
      <c>
        <v>1743.075556</v>
      </c>
      <c>
        <v>0</v>
      </c>
      <c>
        <v>122.88</v>
      </c>
    </row>
    <row>
      <c>
        <is>
          <t>1581305</t>
        </is>
      </c>
      <c>
        <v>1</v>
      </c>
      <c>
        <is>
          <t>İZMİR</t>
        </is>
      </c>
      <c>
        <v>KEMALPAŞA</v>
      </c>
      <c>
        <is>
          <t>AYŞE KESMECİ SULAMA GRUBU TR 35-27-M00508_35-27-M00508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16.11.2020 09:02:21</t>
        </is>
      </c>
      <c>
        <is>
          <t>16.11.2020 12:11:24</t>
        </is>
      </c>
      <c>
        <v>3.150733333</v>
      </c>
      <c>
        <v>0</v>
      </c>
      <c>
        <v>0</v>
      </c>
      <c>
        <v>1</v>
      </c>
      <c>
        <v>7</v>
      </c>
      <c>
        <v>0</v>
      </c>
      <c>
        <v>0</v>
      </c>
      <c>
        <v>3.150733</v>
      </c>
      <c>
        <v>22.055133</v>
      </c>
    </row>
    <row>
      <c>
        <is>
          <t>1580016</t>
        </is>
      </c>
      <c>
        <v>1</v>
      </c>
      <c>
        <is>
          <t>İZMİR</t>
        </is>
      </c>
      <c>
        <v>KEMALPAŞA</v>
      </c>
      <c>
        <is>
          <t>VEZİR YILDIZ SLM GRB TR 35-27-M00545_35-27-M00545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13.11.2020 09:21:28</t>
        </is>
      </c>
      <c>
        <is>
          <t>13.11.2020 15:51:25</t>
        </is>
      </c>
      <c>
        <v>6.4988925</v>
      </c>
      <c>
        <v>0</v>
      </c>
      <c>
        <v>0</v>
      </c>
      <c>
        <v>0</v>
      </c>
      <c>
        <v>23</v>
      </c>
      <c>
        <v>0</v>
      </c>
      <c>
        <v>0</v>
      </c>
      <c>
        <v>0</v>
      </c>
      <c>
        <v>149.474528</v>
      </c>
    </row>
    <row>
      <c>
        <is>
          <t>1578360</t>
        </is>
      </c>
      <c>
        <v>1</v>
      </c>
      <c>
        <is>
          <t>İZMİR</t>
        </is>
      </c>
      <c>
        <v>KEMALPAŞA</v>
      </c>
      <c>
        <is>
          <t>Y. YAZAR SULAMA GRUBU TR 35-27-M00528_A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10.11.2020 09:25:25</t>
        </is>
      </c>
      <c>
        <is>
          <t>10.11.2020 15:28:57</t>
        </is>
      </c>
      <c>
        <v>6.058800833</v>
      </c>
      <c>
        <v>0</v>
      </c>
      <c>
        <v>0</v>
      </c>
      <c>
        <v>0</v>
      </c>
      <c>
        <v>29</v>
      </c>
      <c>
        <v>0</v>
      </c>
      <c>
        <v>0</v>
      </c>
      <c>
        <v>0</v>
      </c>
      <c>
        <v>175.705224</v>
      </c>
    </row>
    <row>
      <c>
        <is>
          <t>1595524</t>
        </is>
      </c>
      <c>
        <v>1</v>
      </c>
      <c>
        <is>
          <t>İZMİR</t>
        </is>
      </c>
      <c>
        <v>KEMALPAŞA</v>
      </c>
      <c>
        <is>
          <t>TR-13 35-27-M00013_TR-19-M02 M02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24.11.2020 10:12:42</t>
        </is>
      </c>
      <c>
        <is>
          <t>24.11.2020 14:50:36</t>
        </is>
      </c>
      <c>
        <v>4.631666666</v>
      </c>
      <c>
        <v>2</v>
      </c>
      <c>
        <v>691</v>
      </c>
      <c>
        <v>0</v>
      </c>
      <c>
        <v>6</v>
      </c>
      <c>
        <v>9.263333</v>
      </c>
      <c>
        <v>3200.481666</v>
      </c>
      <c>
        <v>0</v>
      </c>
      <c>
        <v>27.79</v>
      </c>
    </row>
    <row>
      <c>
        <is>
          <t>1582882</t>
        </is>
      </c>
      <c>
        <v>1</v>
      </c>
      <c>
        <is>
          <t>İZMİR</t>
        </is>
      </c>
      <c>
        <v>KEMALPAŞA</v>
      </c>
      <c>
        <is>
          <t>TEOMAN AVCIOĞLU SLM GRB TR 35-27-M00549_35-27-M00549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19.11.2020 08:55:09</t>
        </is>
      </c>
      <c>
        <is>
          <t>19.11.2020 13:52:12</t>
        </is>
      </c>
      <c>
        <v>4.950671111</v>
      </c>
      <c>
        <v>0</v>
      </c>
      <c>
        <v>0</v>
      </c>
      <c>
        <v>0</v>
      </c>
      <c>
        <v>7</v>
      </c>
      <c>
        <v>0</v>
      </c>
      <c>
        <v>0</v>
      </c>
      <c>
        <v>0</v>
      </c>
      <c>
        <v>34.654698</v>
      </c>
    </row>
    <row>
      <c>
        <is>
          <t>1584227</t>
        </is>
      </c>
      <c>
        <v>1</v>
      </c>
      <c>
        <is>
          <t>İZMİR</t>
        </is>
      </c>
      <c>
        <v>KEMALPAŞA</v>
      </c>
      <c>
        <is>
          <t>75. YIL İLKÖĞRETİM OKULU TR 35-27-M00542_35-27-M00542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21.11.2020 09:33:26</t>
        </is>
      </c>
      <c>
        <is>
          <t>21.11.2020 14:54:25</t>
        </is>
      </c>
      <c>
        <v>5.349544444</v>
      </c>
      <c>
        <v>0</v>
      </c>
      <c>
        <v>0</v>
      </c>
      <c>
        <v>0</v>
      </c>
      <c>
        <v>17</v>
      </c>
      <c>
        <v>0</v>
      </c>
      <c>
        <v>0</v>
      </c>
      <c>
        <v>0</v>
      </c>
      <c>
        <v>90.942256</v>
      </c>
    </row>
    <row>
      <c>
        <is>
          <t>1584464</t>
        </is>
      </c>
      <c>
        <v>1</v>
      </c>
      <c>
        <is>
          <t>MANİSA</t>
        </is>
      </c>
      <c>
        <v>KÖPRÜBAŞI</v>
      </c>
      <c>
        <is>
          <t>UĞURLU KÖK 45-86-M00045_KEMHALLI KÖK-M01 M01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21.11.2020 16:03:14</t>
        </is>
      </c>
      <c>
        <is>
          <t>21.11.2020 16:03:34</t>
        </is>
      </c>
      <c>
        <v>0.005555555</v>
      </c>
      <c>
        <v>0</v>
      </c>
      <c>
        <v>0</v>
      </c>
      <c>
        <v>153</v>
      </c>
      <c>
        <v>1800</v>
      </c>
      <c>
        <v>0</v>
      </c>
      <c>
        <v>0</v>
      </c>
      <c>
        <v>0.85</v>
      </c>
      <c>
        <v>9.999999</v>
      </c>
    </row>
    <row>
      <c>
        <is>
          <t>1597554</t>
        </is>
      </c>
      <c>
        <v>1</v>
      </c>
      <c>
        <is>
          <t>MANİSA</t>
        </is>
      </c>
      <c>
        <v>KÖPRÜBAŞI</v>
      </c>
      <c>
        <is>
          <t>UĞURLU KÖK 45-86-M00045_GÜNDOĞDU UĞURLU-M02 M02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27.11.2020 23:08:25</t>
        </is>
      </c>
      <c>
        <is>
          <t>27.11.2020 23:08:55</t>
        </is>
      </c>
      <c>
        <v>0.008333333</v>
      </c>
      <c>
        <v>0</v>
      </c>
      <c>
        <v>0</v>
      </c>
      <c>
        <v>78</v>
      </c>
      <c>
        <v>446</v>
      </c>
      <c>
        <v>0</v>
      </c>
      <c>
        <v>0</v>
      </c>
      <c>
        <v>0.65</v>
      </c>
      <c>
        <v>3.716667</v>
      </c>
    </row>
    <row>
      <c>
        <is>
          <t>1578855</t>
        </is>
      </c>
      <c>
        <v>1</v>
      </c>
      <c>
        <is>
          <t>MANİSA</t>
        </is>
      </c>
      <c>
        <v>KÖPRÜBAŞI</v>
      </c>
      <c>
        <is>
          <t>UĞURLU KÖK 45-86-M00045_HatBaşıAyırıcı_53135182 M02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11.11.2020 08:44:15</t>
        </is>
      </c>
      <c>
        <is>
          <t>11.11.2020 08:44:35</t>
        </is>
      </c>
      <c>
        <v>0.005555555</v>
      </c>
      <c>
        <v>0</v>
      </c>
      <c>
        <v>0</v>
      </c>
      <c>
        <v>75</v>
      </c>
      <c>
        <v>422</v>
      </c>
      <c>
        <v>0</v>
      </c>
      <c>
        <v>0</v>
      </c>
      <c>
        <v>0.416667</v>
      </c>
      <c>
        <v>2.344444</v>
      </c>
    </row>
    <row>
      <c>
        <is>
          <t>1580958</t>
        </is>
      </c>
      <c>
        <v>1</v>
      </c>
      <c>
        <is>
          <t>MANİSA</t>
        </is>
      </c>
      <c>
        <v>KÖPRÜBAŞI</v>
      </c>
      <c>
        <is>
          <t>UĞURLU KÖK 45-86-M00045_KEMHALLI KÖK-M01 M01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15.11.2020 08:29:16</t>
        </is>
      </c>
      <c>
        <is>
          <t>15.11.2020 08:29:56</t>
        </is>
      </c>
      <c>
        <v>0.011111111</v>
      </c>
      <c>
        <v>0</v>
      </c>
      <c>
        <v>0</v>
      </c>
      <c>
        <v>153</v>
      </c>
      <c>
        <v>1800</v>
      </c>
      <c>
        <v>0</v>
      </c>
      <c>
        <v>0</v>
      </c>
      <c>
        <v>1.7</v>
      </c>
      <c>
        <v>20</v>
      </c>
    </row>
    <row>
      <c>
        <is>
          <t>1597110</t>
        </is>
      </c>
      <c>
        <v>1</v>
      </c>
      <c>
        <is>
          <t>İZMİR</t>
        </is>
      </c>
      <c>
        <v>GAZİEMİR</v>
      </c>
      <c>
        <is>
          <t> 35-08-K03286_35-08-K03286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27.11.2020 09:12:50</t>
        </is>
      </c>
      <c>
        <is>
          <t>27.11.2020 10:46:16</t>
        </is>
      </c>
      <c>
        <v>1.556987777</v>
      </c>
      <c>
        <v>1</v>
      </c>
      <c>
        <v>664</v>
      </c>
      <c>
        <v>0</v>
      </c>
      <c>
        <v>0</v>
      </c>
      <c>
        <v>1.556988</v>
      </c>
      <c>
        <v>1033.839884</v>
      </c>
      <c>
        <v>0</v>
      </c>
      <c>
        <v>0</v>
      </c>
    </row>
    <row>
      <c>
        <is>
          <t>1595565</t>
        </is>
      </c>
      <c>
        <v>1</v>
      </c>
      <c>
        <is>
          <t>İZMİR</t>
        </is>
      </c>
      <c>
        <v>BORNOVA</v>
      </c>
      <c>
        <is>
          <t>K-3523 35-02-K03523_C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24.11.2020 09:36:02</t>
        </is>
      </c>
      <c>
        <is>
          <t>24.11.2020 12:09:29</t>
        </is>
      </c>
      <c>
        <v>2.557436944</v>
      </c>
      <c>
        <v>0</v>
      </c>
      <c>
        <v>173</v>
      </c>
      <c>
        <v>0</v>
      </c>
      <c>
        <v>0</v>
      </c>
      <c>
        <v>0</v>
      </c>
      <c>
        <v>442.436591</v>
      </c>
      <c>
        <v>0</v>
      </c>
      <c>
        <v>0</v>
      </c>
    </row>
    <row>
      <c>
        <is>
          <t>1594656</t>
        </is>
      </c>
      <c>
        <v>1</v>
      </c>
      <c>
        <is>
          <t>İZMİR</t>
        </is>
      </c>
      <c>
        <v>MENEMEN</v>
      </c>
      <c>
        <is>
          <t>MENEMEN TR-52 35-28-L00052_35-28-L00052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22.11.2020 08:44:42</t>
        </is>
      </c>
      <c>
        <is>
          <t>22.11.2020 11:57:15</t>
        </is>
      </c>
      <c>
        <v>3.208958333</v>
      </c>
      <c>
        <v>2</v>
      </c>
      <c>
        <v>142</v>
      </c>
      <c>
        <v>0</v>
      </c>
      <c>
        <v>25</v>
      </c>
      <c>
        <v>6.417917</v>
      </c>
      <c>
        <v>455.672083</v>
      </c>
      <c>
        <v>0</v>
      </c>
      <c>
        <v>80.223958</v>
      </c>
    </row>
    <row>
      <c>
        <is>
          <t>1598133</t>
        </is>
      </c>
      <c>
        <v>1</v>
      </c>
      <c>
        <is>
          <t>İZMİR</t>
        </is>
      </c>
      <c>
        <v>MENEMEN</v>
      </c>
      <c>
        <is>
          <t>MENEMEN TR-39 35-28-L00039_35-28-L00039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29.11.2020 12:37:32</t>
        </is>
      </c>
      <c>
        <is>
          <t>29.11.2020 14:56:50</t>
        </is>
      </c>
      <c>
        <v>2.321523055</v>
      </c>
      <c>
        <v>2</v>
      </c>
      <c>
        <v>340</v>
      </c>
      <c>
        <v>0</v>
      </c>
      <c>
        <v>0</v>
      </c>
      <c>
        <v>4.643046</v>
      </c>
      <c>
        <v>789.317839</v>
      </c>
      <c>
        <v>0</v>
      </c>
      <c>
        <v>0</v>
      </c>
    </row>
    <row>
      <c>
        <is>
          <t>1577488</t>
        </is>
      </c>
      <c>
        <v>1</v>
      </c>
      <c>
        <is>
          <t>İZMİR</t>
        </is>
      </c>
      <c>
        <v>MENEMEN</v>
      </c>
      <c>
        <is>
          <t>MENEMEN TR-49 35-28-L00049_35-28-L00049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08.11.2020 09:11:58</t>
        </is>
      </c>
      <c>
        <is>
          <t>08.11.2020 11:59:11</t>
        </is>
      </c>
      <c>
        <v>2.786811111</v>
      </c>
      <c>
        <v>1</v>
      </c>
      <c>
        <v>122</v>
      </c>
      <c>
        <v>0</v>
      </c>
      <c>
        <v>0</v>
      </c>
      <c>
        <v>2.786811</v>
      </c>
      <c>
        <v>339.990956</v>
      </c>
      <c>
        <v>0</v>
      </c>
      <c>
        <v>0</v>
      </c>
    </row>
    <row>
      <c>
        <is>
          <t>1573921</t>
        </is>
      </c>
      <c>
        <v>1</v>
      </c>
      <c>
        <is>
          <t>İZMİR</t>
        </is>
      </c>
      <c>
        <v>KONAK</v>
      </c>
      <c>
        <is>
          <t>K-419 35-01-K00419_BOĞAZİÇİ İ.M.-K03 K03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02.11.2020 03:52:48</t>
        </is>
      </c>
      <c>
        <is>
          <t>02.11.2020 03:53:22</t>
        </is>
      </c>
      <c>
        <v>0.009444444</v>
      </c>
      <c>
        <v>28</v>
      </c>
      <c>
        <v>15945</v>
      </c>
      <c>
        <v>1</v>
      </c>
      <c>
        <v>0</v>
      </c>
      <c>
        <v>0.264444</v>
      </c>
      <c>
        <v>150.59166</v>
      </c>
      <c>
        <v>0.009444</v>
      </c>
      <c>
        <v>0</v>
      </c>
    </row>
    <row>
      <c>
        <is>
          <t>1579430</t>
        </is>
      </c>
      <c>
        <v>1</v>
      </c>
      <c>
        <is>
          <t>İZMİR</t>
        </is>
      </c>
      <c>
        <v>KONAK</v>
      </c>
      <c>
        <is>
          <t>K-527 35-01-K00527_35-01-K00527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12.11.2020 09:01:33</t>
        </is>
      </c>
      <c>
        <is>
          <t>12.11.2020 14:17:47</t>
        </is>
      </c>
      <c>
        <v>5.270555555</v>
      </c>
      <c>
        <v>1</v>
      </c>
      <c>
        <v>47</v>
      </c>
      <c>
        <v>0</v>
      </c>
      <c>
        <v>0</v>
      </c>
      <c>
        <v>5.270556</v>
      </c>
      <c>
        <v>247.716111</v>
      </c>
      <c>
        <v>0</v>
      </c>
      <c>
        <v>0</v>
      </c>
    </row>
    <row>
      <c>
        <is>
          <t>1577862</t>
        </is>
      </c>
      <c>
        <v>1</v>
      </c>
      <c>
        <is>
          <t>MANİSA</t>
        </is>
      </c>
      <c>
        <v>YUNUSEMRE</v>
      </c>
      <c>
        <is>
          <t>DM-13/14 45-71-M00321_DİREK TİPİ-M05 M05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09.11.2020 09:05:30</t>
        </is>
      </c>
      <c>
        <is>
          <t>09.11.2020 13:02:07</t>
        </is>
      </c>
      <c>
        <v>3.943611111</v>
      </c>
      <c>
        <v>10</v>
      </c>
      <c>
        <v>1606</v>
      </c>
      <c>
        <v>0</v>
      </c>
      <c>
        <v>0</v>
      </c>
      <c>
        <v>39.436111</v>
      </c>
      <c>
        <v>6333.439444</v>
      </c>
      <c>
        <v>0</v>
      </c>
      <c>
        <v>0</v>
      </c>
    </row>
    <row>
      <c>
        <is>
          <t>1573918</t>
        </is>
      </c>
      <c>
        <v>1</v>
      </c>
      <c>
        <is>
          <t>İZMİR</t>
        </is>
      </c>
      <c>
        <v>KARABAĞLAR</v>
      </c>
      <c>
        <is>
          <t>K-3795 35-01-K03795_K-2471-K03 K03</t>
        </is>
      </c>
      <c>
        <v>Manevra</v>
      </c>
      <c>
        <is>
          <t>Dağıtım-OG</t>
        </is>
      </c>
      <c>
        <v>Kısa</v>
      </c>
      <c>
        <v>Şebeke işletmecisi</v>
      </c>
      <c>
        <v>Bildirimsiz</v>
      </c>
      <c>
        <is>
          <t>02.11.2020 02:39:02</t>
        </is>
      </c>
      <c>
        <is>
          <t>02.11.2020 02:40:52</t>
        </is>
      </c>
      <c>
        <v>0.030555555</v>
      </c>
      <c>
        <v>8</v>
      </c>
      <c>
        <v>3733</v>
      </c>
      <c>
        <v>0</v>
      </c>
      <c>
        <v>0</v>
      </c>
      <c>
        <v>0.244444</v>
      </c>
      <c>
        <v>114.063887</v>
      </c>
      <c>
        <v>0</v>
      </c>
      <c>
        <v>0</v>
      </c>
    </row>
    <row>
      <c>
        <is>
          <t>1583652</t>
        </is>
      </c>
      <c>
        <v>1</v>
      </c>
      <c>
        <is>
          <t>İZMİR</t>
        </is>
      </c>
      <c>
        <v>ALİAĞA</v>
      </c>
      <c>
        <is>
          <t>HELVACI TR-5 35-17-M00365_35-17-M00365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20.11.2020 10:37:35</t>
        </is>
      </c>
      <c>
        <is>
          <t>20.11.2020 17:30:36</t>
        </is>
      </c>
      <c>
        <v>6.883611111</v>
      </c>
      <c>
        <v>1</v>
      </c>
      <c>
        <v>134</v>
      </c>
      <c>
        <v>0</v>
      </c>
      <c>
        <v>0</v>
      </c>
      <c>
        <v>6.883611</v>
      </c>
      <c>
        <v>922.403889</v>
      </c>
      <c>
        <v>0</v>
      </c>
      <c>
        <v>0</v>
      </c>
    </row>
    <row>
      <c>
        <is>
          <t>1582899</t>
        </is>
      </c>
      <c>
        <v>1</v>
      </c>
      <c>
        <is>
          <t>İZMİR</t>
        </is>
      </c>
      <c>
        <v>ALİAĞA</v>
      </c>
      <c>
        <is>
          <t>HELVACI TR-5 35-17-M00365_35-17-M00365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19.11.2020 09:13:01</t>
        </is>
      </c>
      <c>
        <is>
          <t>19.11.2020 15:31:06</t>
        </is>
      </c>
      <c>
        <v>6.301388888</v>
      </c>
      <c>
        <v>1</v>
      </c>
      <c>
        <v>134</v>
      </c>
      <c>
        <v>0</v>
      </c>
      <c>
        <v>0</v>
      </c>
      <c>
        <v>6.301389</v>
      </c>
      <c>
        <v>844.386111</v>
      </c>
      <c>
        <v>0</v>
      </c>
      <c>
        <v>0</v>
      </c>
    </row>
    <row>
      <c>
        <is>
          <t>1597579</t>
        </is>
      </c>
      <c>
        <v>1</v>
      </c>
      <c>
        <is>
          <t>İZMİR</t>
        </is>
      </c>
      <c>
        <v>KONAK</v>
      </c>
      <c>
        <is>
          <t>FUAR İM 35-01-A00003_SELVİLİTEPE-K12 K12</t>
        </is>
      </c>
      <c>
        <v>Manevra</v>
      </c>
      <c>
        <is>
          <t>Dağıtım-OG</t>
        </is>
      </c>
      <c>
        <v>Kısa</v>
      </c>
      <c>
        <v>Şebeke işletmecisi</v>
      </c>
      <c>
        <v>Bildirimli</v>
      </c>
      <c>
        <is>
          <t>28.11.2020 01:22:34</t>
        </is>
      </c>
      <c>
        <is>
          <t>28.11.2020 01:23:39</t>
        </is>
      </c>
      <c>
        <v>0.018047222</v>
      </c>
      <c>
        <v>9</v>
      </c>
      <c>
        <v>1397</v>
      </c>
      <c>
        <v>0</v>
      </c>
      <c>
        <v>0</v>
      </c>
      <c>
        <v>0.162425</v>
      </c>
      <c>
        <v>25.211969</v>
      </c>
      <c>
        <v>0</v>
      </c>
      <c>
        <v>0</v>
      </c>
    </row>
    <row>
      <c>
        <is>
          <t>1597192</t>
        </is>
      </c>
      <c>
        <v>1</v>
      </c>
      <c>
        <is>
          <t>MANİSA</t>
        </is>
      </c>
      <c>
        <v>DEMİRCİ</v>
      </c>
      <c>
        <is>
          <t>MAHMUTLAR KÖK 45-74-M00100_ESKİ YARBASAN M03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27.11.2020 10:00:41</t>
        </is>
      </c>
      <c>
        <is>
          <t>27.11.2020 10:57:33</t>
        </is>
      </c>
      <c>
        <v>0.947777777</v>
      </c>
      <c>
        <v>0</v>
      </c>
      <c>
        <v>0</v>
      </c>
      <c>
        <v>13</v>
      </c>
      <c>
        <v>733</v>
      </c>
      <c>
        <v>0</v>
      </c>
      <c>
        <v>0</v>
      </c>
      <c>
        <v>12.321111</v>
      </c>
      <c>
        <v>694.721111</v>
      </c>
    </row>
    <row>
      <c>
        <is>
          <t>1598470</t>
        </is>
      </c>
      <c>
        <v>1</v>
      </c>
      <c>
        <is>
          <t>MANİSA</t>
        </is>
      </c>
      <c>
        <v>SELENDİ</v>
      </c>
      <c>
        <is>
          <t>MOLLAAHMETLER TR-1 45-81-M00209_45-81-M00209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30.11.2020 09:40:33</t>
        </is>
      </c>
      <c>
        <is>
          <t>30.11.2020 10:01:21</t>
        </is>
      </c>
      <c>
        <v>0.346666666</v>
      </c>
      <c>
        <v>0</v>
      </c>
      <c>
        <v>0</v>
      </c>
      <c>
        <v>1</v>
      </c>
      <c>
        <v>83</v>
      </c>
      <c>
        <v>0</v>
      </c>
      <c>
        <v>0</v>
      </c>
      <c>
        <v>0.346667</v>
      </c>
      <c>
        <v>28.773333</v>
      </c>
    </row>
    <row>
      <c>
        <is>
          <t>1598497</t>
        </is>
      </c>
      <c>
        <v>1</v>
      </c>
      <c>
        <is>
          <t>MANİSA</t>
        </is>
      </c>
      <c>
        <v>SELENDİ</v>
      </c>
      <c>
        <is>
          <t>MOLLAAHMETLER TR-1 45-81-M00209_45-81-M00209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30.11.2020 10:01:59</t>
        </is>
      </c>
      <c>
        <is>
          <t>30.11.2020 16:05:32</t>
        </is>
      </c>
      <c>
        <v>6.059068333</v>
      </c>
      <c>
        <v>0</v>
      </c>
      <c>
        <v>0</v>
      </c>
      <c>
        <v>1</v>
      </c>
      <c>
        <v>83</v>
      </c>
      <c>
        <v>0</v>
      </c>
      <c>
        <v>0</v>
      </c>
      <c>
        <v>6.059068</v>
      </c>
      <c>
        <v>502.902672</v>
      </c>
    </row>
    <row>
      <c>
        <is>
          <t>1579454</t>
        </is>
      </c>
      <c>
        <v>1</v>
      </c>
      <c>
        <is>
          <t>MANİSA</t>
        </is>
      </c>
      <c>
        <v>SELENDİ</v>
      </c>
      <c>
        <is>
          <t>MOLLAAHMETLER TR-1 45-81-M00209_45-81-M00209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12.11.2020 09:14:02</t>
        </is>
      </c>
      <c>
        <is>
          <t>12.11.2020 16:55:18</t>
        </is>
      </c>
      <c>
        <v>7.687625</v>
      </c>
      <c>
        <v>0</v>
      </c>
      <c>
        <v>0</v>
      </c>
      <c>
        <v>1</v>
      </c>
      <c>
        <v>83</v>
      </c>
      <c>
        <v>0</v>
      </c>
      <c>
        <v>0</v>
      </c>
      <c>
        <v>7.687625</v>
      </c>
      <c>
        <v>638.072875</v>
      </c>
    </row>
    <row>
      <c>
        <is>
          <t>1581023</t>
        </is>
      </c>
      <c>
        <v>1</v>
      </c>
      <c>
        <is>
          <t>MANİSA</t>
        </is>
      </c>
      <c>
        <v>AKHİSAR</v>
      </c>
      <c>
        <is>
          <t>MORALILAR İM 45-72-A00002_TR-A (15.8)-L01 L01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15.11.2020 10:40:56</t>
        </is>
      </c>
      <c>
        <is>
          <t>15.11.2020 10:46:10</t>
        </is>
      </c>
      <c>
        <v>0.087222222</v>
      </c>
      <c>
        <v>1</v>
      </c>
      <c>
        <v>0</v>
      </c>
      <c>
        <v>206</v>
      </c>
      <c>
        <v>2141</v>
      </c>
      <c>
        <v>0.087222</v>
      </c>
      <c>
        <v>0</v>
      </c>
      <c>
        <v>17.967778</v>
      </c>
      <c>
        <v>186.742777</v>
      </c>
    </row>
    <row>
      <c>
        <is>
          <t>1574287</t>
        </is>
      </c>
      <c>
        <v>1</v>
      </c>
      <c>
        <is>
          <t>İZMİR</t>
        </is>
      </c>
      <c>
        <v>KARABURUN</v>
      </c>
      <c>
        <is>
          <t>MORDOĞAN İM 35-21-A00002_TR-1 OVA-L15 L15</t>
        </is>
      </c>
      <c>
        <v>Manevra</v>
      </c>
      <c>
        <is>
          <t>Dağıtım-OG</t>
        </is>
      </c>
      <c>
        <v>Kısa</v>
      </c>
      <c>
        <v>Şebeke işletmecisi</v>
      </c>
      <c>
        <v>Bildirimsiz</v>
      </c>
      <c>
        <is>
          <t>02.11.2020 17:02:02</t>
        </is>
      </c>
      <c>
        <is>
          <t>02.11.2020 17:04:03</t>
        </is>
      </c>
      <c>
        <v>0.033611111</v>
      </c>
      <c>
        <v>1</v>
      </c>
      <c>
        <v>174</v>
      </c>
      <c>
        <v>0</v>
      </c>
      <c>
        <v>17</v>
      </c>
      <c>
        <v>0.033611</v>
      </c>
      <c>
        <v>5.848333</v>
      </c>
      <c>
        <v>0</v>
      </c>
      <c>
        <v>0.571389</v>
      </c>
    </row>
    <row>
      <c>
        <is>
          <t>1582388</t>
        </is>
      </c>
      <c>
        <v>1</v>
      </c>
      <c>
        <is>
          <t>İZMİR</t>
        </is>
      </c>
      <c>
        <v>KARABURUN</v>
      </c>
      <c>
        <is>
          <t>MORDOĞAN TR-28 35-21-L00156_MORDOĞAN TR-23-L01 L01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18.11.2020 10:06:10</t>
        </is>
      </c>
      <c>
        <is>
          <t>18.11.2020 11:13:03</t>
        </is>
      </c>
      <c>
        <v>1.114714722</v>
      </c>
      <c>
        <v>9</v>
      </c>
      <c>
        <v>579</v>
      </c>
      <c>
        <v>1</v>
      </c>
      <c>
        <v>80</v>
      </c>
      <c>
        <v>10.032432</v>
      </c>
      <c>
        <v>645.419824</v>
      </c>
      <c>
        <v>1.114715</v>
      </c>
      <c>
        <v>89.177178</v>
      </c>
    </row>
    <row>
      <c>
        <is>
          <t>1583578</t>
        </is>
      </c>
      <c>
        <v>1</v>
      </c>
      <c>
        <is>
          <t>İZMİR</t>
        </is>
      </c>
      <c>
        <v>KARABURUN</v>
      </c>
      <c>
        <is>
          <t>MORDOĞAN İM 35-21-A00002_ALAÇATI-3 M08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Bildirimli</v>
      </c>
      <c>
        <is>
          <t>20.11.2020 02:01:01</t>
        </is>
      </c>
      <c>
        <is>
          <t>20.11.2020 02:07:00</t>
        </is>
      </c>
      <c>
        <v>0.099722222</v>
      </c>
      <c>
        <v>58</v>
      </c>
      <c>
        <v>5619</v>
      </c>
      <c>
        <v>66</v>
      </c>
      <c>
        <v>2838</v>
      </c>
      <c>
        <v>5.783889</v>
      </c>
      <c>
        <v>560.339165</v>
      </c>
      <c>
        <v>6.581667</v>
      </c>
      <c>
        <v>283.011666</v>
      </c>
    </row>
    <row>
      <c>
        <is>
          <t>1581908</t>
        </is>
      </c>
      <c>
        <v>1</v>
      </c>
      <c>
        <is>
          <t>MANİSA</t>
        </is>
      </c>
      <c>
        <v>YUNUSEMRE</v>
      </c>
      <c>
        <is>
          <t>MURADİYE DM-5/6-A 45-71-M00643_MODERN AMBALAJ-M02 M02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17.11.2020 11:17:25</t>
        </is>
      </c>
      <c>
        <is>
          <t>17.11.2020 11:41:28</t>
        </is>
      </c>
      <c>
        <v>0.400811944</v>
      </c>
      <c>
        <v>1</v>
      </c>
      <c>
        <v>0</v>
      </c>
      <c>
        <v>0</v>
      </c>
      <c>
        <v>0</v>
      </c>
      <c>
        <v>0.400812</v>
      </c>
      <c>
        <v>0</v>
      </c>
      <c>
        <v>0</v>
      </c>
      <c>
        <v>0</v>
      </c>
    </row>
    <row>
      <c>
        <is>
          <t>1582184</t>
        </is>
      </c>
      <c>
        <v>1</v>
      </c>
      <c>
        <is>
          <t>MANİSA</t>
        </is>
      </c>
      <c>
        <v>YUNUSEMRE</v>
      </c>
      <c>
        <is>
          <t>MURADİYE TR-2 SU DEPOSU 45-71-M00199_MURADİYE TR-3 KÖPRÜYANI-M04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17.11.2020 18:20:09</t>
        </is>
      </c>
      <c>
        <is>
          <t>17.11.2020 18:29:23</t>
        </is>
      </c>
      <c>
        <v>0.153888888</v>
      </c>
      <c>
        <v>5</v>
      </c>
      <c>
        <v>2756</v>
      </c>
      <c>
        <v>0</v>
      </c>
      <c>
        <v>0</v>
      </c>
      <c>
        <v>0.769444</v>
      </c>
      <c>
        <v>424.117775</v>
      </c>
      <c>
        <v>0</v>
      </c>
      <c>
        <v>0</v>
      </c>
    </row>
    <row>
      <c>
        <is>
          <t>1575901</t>
        </is>
      </c>
      <c>
        <v>1</v>
      </c>
      <c>
        <is>
          <t>MANİSA</t>
        </is>
      </c>
      <c>
        <v>YUNUSEMRE</v>
      </c>
      <c>
        <is>
          <t>MURADİYE DM 45-71-M00006_ÜÇPINAR DM-M02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05.11.2020 16:11:34</t>
        </is>
      </c>
      <c>
        <is>
          <t>05.11.2020 16:15:59</t>
        </is>
      </c>
      <c>
        <v>0.073611111</v>
      </c>
      <c>
        <v>24</v>
      </c>
      <c>
        <v>1076</v>
      </c>
      <c>
        <v>425</v>
      </c>
      <c>
        <v>4209</v>
      </c>
      <c>
        <v>1.766667</v>
      </c>
      <c>
        <v>79.205555</v>
      </c>
      <c>
        <v>31.284722</v>
      </c>
      <c>
        <v>309.829166</v>
      </c>
    </row>
    <row>
      <c>
        <is>
          <t>1581759</t>
        </is>
      </c>
      <c>
        <v>1</v>
      </c>
      <c>
        <is>
          <t>İZMİR</t>
        </is>
      </c>
      <c>
        <v>KONAK</v>
      </c>
      <c>
        <is>
          <t>K-442 35-01-K00442_35-01-K00442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17.11.2020 08:58:02</t>
        </is>
      </c>
      <c>
        <is>
          <t>17.11.2020 13:55:24</t>
        </is>
      </c>
      <c>
        <v>4.956111111</v>
      </c>
      <c>
        <v>1</v>
      </c>
      <c>
        <v>1193</v>
      </c>
      <c>
        <v>0</v>
      </c>
      <c>
        <v>0</v>
      </c>
      <c>
        <v>4.956111</v>
      </c>
      <c>
        <v>5912.640555</v>
      </c>
      <c>
        <v>0</v>
      </c>
      <c>
        <v>0</v>
      </c>
    </row>
    <row>
      <c>
        <is>
          <t>1578376</t>
        </is>
      </c>
      <c>
        <v>1</v>
      </c>
      <c>
        <is>
          <t>İZMİR</t>
        </is>
      </c>
      <c>
        <v>TORBALI</v>
      </c>
      <c>
        <is>
          <t>TR-16 MURAT BEY CAMİ 35-26-M00016_35-26-M00016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10.11.2020 09:37:16</t>
        </is>
      </c>
      <c>
        <is>
          <t>10.11.2020 15:00:26</t>
        </is>
      </c>
      <c>
        <v>5.386111111</v>
      </c>
      <c>
        <v>1</v>
      </c>
      <c>
        <v>448</v>
      </c>
      <c>
        <v>0</v>
      </c>
      <c>
        <v>0</v>
      </c>
      <c>
        <v>5.386111</v>
      </c>
      <c>
        <v>2412.977778</v>
      </c>
      <c>
        <v>0</v>
      </c>
      <c>
        <v>0</v>
      </c>
    </row>
    <row>
      <c>
        <is>
          <t>1579436</t>
        </is>
      </c>
      <c>
        <v>1</v>
      </c>
      <c>
        <is>
          <t>İZMİR</t>
        </is>
      </c>
      <c>
        <v>ÇEŞME</v>
      </c>
      <c>
        <is>
          <t>L-12 DİNÇ OTEL 35-18-L00012_35-18-L00012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12.11.2020 09:00:13</t>
        </is>
      </c>
      <c>
        <is>
          <t>12.11.2020 14:41:53</t>
        </is>
      </c>
      <c>
        <v>5.694444444</v>
      </c>
      <c>
        <v>1</v>
      </c>
      <c>
        <v>264</v>
      </c>
      <c>
        <v>0</v>
      </c>
      <c>
        <v>0</v>
      </c>
      <c>
        <v>5.694444</v>
      </c>
      <c>
        <v>1503.333333</v>
      </c>
      <c>
        <v>0</v>
      </c>
      <c>
        <v>0</v>
      </c>
    </row>
    <row>
      <c>
        <is>
          <t>1583662</t>
        </is>
      </c>
      <c>
        <v>1</v>
      </c>
      <c>
        <is>
          <t>İZMİR</t>
        </is>
      </c>
      <c>
        <v>KEMALPAŞA</v>
      </c>
      <c>
        <is>
          <t>ULUCAK DM-2/3 35-27-M00336_35-27-M00336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20.11.2020 09:34:04</t>
        </is>
      </c>
      <c>
        <is>
          <t>20.11.2020 17:45:03</t>
        </is>
      </c>
      <c>
        <v>8.183055555</v>
      </c>
      <c>
        <v>2</v>
      </c>
      <c>
        <v>392</v>
      </c>
      <c>
        <v>0</v>
      </c>
      <c>
        <v>0</v>
      </c>
      <c>
        <v>16.366111</v>
      </c>
      <c>
        <v>3207.757778</v>
      </c>
      <c>
        <v>0</v>
      </c>
      <c>
        <v>0</v>
      </c>
    </row>
    <row>
      <c>
        <is>
          <t>1595046</t>
        </is>
      </c>
      <c>
        <v>1</v>
      </c>
      <c>
        <is>
          <t>İZMİR</t>
        </is>
      </c>
      <c>
        <v>BUCA</v>
      </c>
      <c>
        <is>
          <t>M-2124 35-03-M02124_35-03-M02124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23.11.2020 09:02:36</t>
        </is>
      </c>
      <c>
        <is>
          <t>23.11.2020 10:02:56</t>
        </is>
      </c>
      <c>
        <v>1.005555555</v>
      </c>
      <c>
        <v>1</v>
      </c>
      <c>
        <v>765</v>
      </c>
      <c>
        <v>0</v>
      </c>
      <c>
        <v>0</v>
      </c>
      <c>
        <v>1.005556</v>
      </c>
      <c>
        <v>769.25</v>
      </c>
      <c>
        <v>0</v>
      </c>
      <c>
        <v>0</v>
      </c>
    </row>
    <row>
      <c>
        <is>
          <t>1598452</t>
        </is>
      </c>
      <c>
        <v>1</v>
      </c>
      <c>
        <is>
          <t>İZMİR</t>
        </is>
      </c>
      <c>
        <v>BUCA</v>
      </c>
      <c>
        <is>
          <t>K-2889 35-03-K02889_35-03-K02889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30.11.2020 09:11:11</t>
        </is>
      </c>
      <c>
        <is>
          <t>30.11.2020 10:53:57</t>
        </is>
      </c>
      <c>
        <v>1.712777777</v>
      </c>
      <c>
        <v>1</v>
      </c>
      <c>
        <v>1163</v>
      </c>
      <c>
        <v>0</v>
      </c>
      <c>
        <v>0</v>
      </c>
      <c>
        <v>1.712778</v>
      </c>
      <c>
        <v>1991.960555</v>
      </c>
      <c>
        <v>0</v>
      </c>
      <c>
        <v>0</v>
      </c>
    </row>
    <row>
      <c>
        <is>
          <t>1595061</t>
        </is>
      </c>
      <c>
        <v>1</v>
      </c>
      <c>
        <is>
          <t>İZMİR</t>
        </is>
      </c>
      <c>
        <v>GÜZELBAHÇE</v>
      </c>
      <c>
        <is>
          <t>YELKİ TR-20 35-10-L00020_ KÖYLER-L03 L03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23.11.2020 09:00:21</t>
        </is>
      </c>
      <c>
        <is>
          <t>23.11.2020 17:57:01</t>
        </is>
      </c>
      <c>
        <v>8.944444444</v>
      </c>
      <c>
        <v>20</v>
      </c>
      <c>
        <v>720</v>
      </c>
      <c>
        <v>22</v>
      </c>
      <c>
        <v>418</v>
      </c>
      <c>
        <v>178.888889</v>
      </c>
      <c>
        <v>6440</v>
      </c>
      <c>
        <v>196.777778</v>
      </c>
      <c>
        <v>3738.777778</v>
      </c>
    </row>
    <row>
      <c>
        <is>
          <t>1595652</t>
        </is>
      </c>
      <c>
        <v>1</v>
      </c>
      <c>
        <is>
          <t>İZMİR</t>
        </is>
      </c>
      <c>
        <v>BEYDAĞ</v>
      </c>
      <c>
        <is>
          <t>MUTAFLAR OKUL ÖNÜ TR-1 35-32-L00070_35-32-L00070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24.11.2020 10:53:27</t>
        </is>
      </c>
      <c>
        <is>
          <t>24.11.2020 13:38:52</t>
        </is>
      </c>
      <c>
        <v>2.756944444</v>
      </c>
      <c>
        <v>0</v>
      </c>
      <c>
        <v>0</v>
      </c>
      <c>
        <v>1</v>
      </c>
      <c>
        <v>46</v>
      </c>
      <c>
        <v>0</v>
      </c>
      <c>
        <v>0</v>
      </c>
      <c>
        <v>2.756944</v>
      </c>
      <c>
        <v>126.819444</v>
      </c>
    </row>
    <row>
      <c>
        <is>
          <t>1596672</t>
        </is>
      </c>
      <c>
        <v>1</v>
      </c>
      <c>
        <is>
          <t>İZMİR</t>
        </is>
      </c>
      <c>
        <v>BEYDAĞ</v>
      </c>
      <c>
        <is>
          <t>MUTAFLAR ORTA MAH. TR-2 35-32-L00071_35-32-L00071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26.11.2020 10:16:59</t>
        </is>
      </c>
      <c>
        <is>
          <t>26.11.2020 15:00:26</t>
        </is>
      </c>
      <c>
        <v>4.724166666</v>
      </c>
      <c>
        <v>0</v>
      </c>
      <c>
        <v>0</v>
      </c>
      <c>
        <v>1</v>
      </c>
      <c>
        <v>46</v>
      </c>
      <c>
        <v>0</v>
      </c>
      <c>
        <v>0</v>
      </c>
      <c>
        <v>4.724167</v>
      </c>
      <c>
        <v>217.311667</v>
      </c>
    </row>
    <row>
      <c>
        <is>
          <t>1597682</t>
        </is>
      </c>
      <c>
        <v>1</v>
      </c>
      <c>
        <is>
          <t>İZMİR</t>
        </is>
      </c>
      <c>
        <v>BEYDAĞ</v>
      </c>
      <c>
        <is>
          <t>MUTAFLAR DEĞİRMEN YANI TR-5 35-32-L00056_35-32-L00056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28.11.2020 10:08:50</t>
        </is>
      </c>
      <c>
        <is>
          <t>28.11.2020 13:36:43</t>
        </is>
      </c>
      <c>
        <v>3.464636111</v>
      </c>
      <c>
        <v>0</v>
      </c>
      <c>
        <v>0</v>
      </c>
      <c>
        <v>1</v>
      </c>
      <c>
        <v>20</v>
      </c>
      <c>
        <v>0</v>
      </c>
      <c>
        <v>0</v>
      </c>
      <c>
        <v>3.464636</v>
      </c>
      <c>
        <v>69.292722</v>
      </c>
    </row>
    <row>
      <c>
        <is>
          <t>1581891</t>
        </is>
      </c>
      <c>
        <v>1</v>
      </c>
      <c>
        <is>
          <t>İZMİR</t>
        </is>
      </c>
      <c>
        <v>BEYDAĞ</v>
      </c>
      <c>
        <is>
          <t>MUTAFLAR SÜLEYMANLAR TR-4 35-32-L00068_35-32-L00068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17.11.2020 10:53:10</t>
        </is>
      </c>
      <c>
        <is>
          <t>17.11.2020 12:46:14</t>
        </is>
      </c>
      <c>
        <v>1.884283333</v>
      </c>
      <c>
        <v>0</v>
      </c>
      <c>
        <v>0</v>
      </c>
      <c>
        <v>1</v>
      </c>
      <c>
        <v>29</v>
      </c>
      <c>
        <v>0</v>
      </c>
      <c>
        <v>0</v>
      </c>
      <c>
        <v>1.884283</v>
      </c>
      <c>
        <v>54.644217</v>
      </c>
    </row>
    <row>
      <c>
        <is>
          <t>1581085</t>
        </is>
      </c>
      <c>
        <v>1</v>
      </c>
      <c>
        <is>
          <t>MANİSA</t>
        </is>
      </c>
      <c>
        <v>KULA</v>
      </c>
      <c>
        <is>
          <t>KULA İM 45-77-A00001_ESKİ SELENDİ-M07 M07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15.11.2020 13:48:43</t>
        </is>
      </c>
      <c>
        <is>
          <t>15.11.2020 13:50:51</t>
        </is>
      </c>
      <c>
        <v>0.035555555</v>
      </c>
      <c>
        <v>8</v>
      </c>
      <c>
        <v>0</v>
      </c>
      <c>
        <v>80</v>
      </c>
      <c>
        <v>506</v>
      </c>
      <c>
        <v>0.284444</v>
      </c>
      <c>
        <v>0</v>
      </c>
      <c>
        <v>2.844444</v>
      </c>
      <c>
        <v>17.991111</v>
      </c>
    </row>
    <row>
      <c>
        <is>
          <t>1580969</t>
        </is>
      </c>
      <c>
        <v>1</v>
      </c>
      <c>
        <is>
          <t>MANİSA</t>
        </is>
      </c>
      <c>
        <v>KULA</v>
      </c>
      <c>
        <is>
          <t>KULA İM 45-77-A00001_KONURCA M01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15.11.2020 09:01:26</t>
        </is>
      </c>
      <c>
        <is>
          <t>15.11.2020 17:55:00</t>
        </is>
      </c>
      <c>
        <v>8.892777777</v>
      </c>
      <c>
        <v>0</v>
      </c>
      <c>
        <v>0</v>
      </c>
      <c>
        <v>61</v>
      </c>
      <c>
        <v>618</v>
      </c>
      <c>
        <v>0</v>
      </c>
      <c>
        <v>0</v>
      </c>
      <c>
        <v>542.459444</v>
      </c>
      <c>
        <v>5495.736666</v>
      </c>
    </row>
    <row>
      <c>
        <is>
          <t>1579538</t>
        </is>
      </c>
      <c>
        <v>1</v>
      </c>
      <c>
        <is>
          <t>MANİSA</t>
        </is>
      </c>
      <c>
        <v>KULA</v>
      </c>
      <c>
        <is>
          <t>KULA İM 45-77-A00001_KONURCA-M01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12.11.2020 10:40:19</t>
        </is>
      </c>
      <c>
        <is>
          <t>12.11.2020 10:46:17</t>
        </is>
      </c>
      <c>
        <v>0.099444444</v>
      </c>
      <c>
        <v>0</v>
      </c>
      <c>
        <v>0</v>
      </c>
      <c>
        <v>61</v>
      </c>
      <c>
        <v>618</v>
      </c>
      <c>
        <v>0</v>
      </c>
      <c>
        <v>0</v>
      </c>
      <c>
        <v>6.066111</v>
      </c>
      <c>
        <v>61.456666</v>
      </c>
    </row>
    <row>
      <c>
        <is>
          <t>1578337</t>
        </is>
      </c>
      <c>
        <v>1</v>
      </c>
      <c>
        <is>
          <t>MANİSA</t>
        </is>
      </c>
      <c>
        <v>KULA</v>
      </c>
      <c>
        <is>
          <t>KULA İM 45-77-A00001_ESKİ SELENDİ M07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Bildirimli</v>
      </c>
      <c>
        <is>
          <t>10.11.2020 09:13:03</t>
        </is>
      </c>
      <c>
        <is>
          <t>10.11.2020 09:35:16</t>
        </is>
      </c>
      <c>
        <v>0.370053611</v>
      </c>
      <c>
        <v>8</v>
      </c>
      <c>
        <v>0</v>
      </c>
      <c>
        <v>79</v>
      </c>
      <c>
        <v>441</v>
      </c>
      <c>
        <v>2.960429</v>
      </c>
      <c>
        <v>0</v>
      </c>
      <c>
        <v>29.234235</v>
      </c>
      <c>
        <v>163.193642</v>
      </c>
    </row>
    <row>
      <c>
        <is>
          <t>1574510</t>
        </is>
      </c>
      <c>
        <v>1</v>
      </c>
      <c>
        <is>
          <t>MANİSA</t>
        </is>
      </c>
      <c>
        <v>KULA</v>
      </c>
      <c>
        <is>
          <t>KULA İM 45-77-A00001_KONURCA-M01 M01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03.11.2020 09:01:29</t>
        </is>
      </c>
      <c>
        <is>
          <t>03.11.2020 17:41:16</t>
        </is>
      </c>
      <c>
        <v>8.663055555</v>
      </c>
      <c>
        <v>0</v>
      </c>
      <c>
        <v>0</v>
      </c>
      <c>
        <v>61</v>
      </c>
      <c>
        <v>618</v>
      </c>
      <c>
        <v>0</v>
      </c>
      <c>
        <v>0</v>
      </c>
      <c>
        <v>528.446389</v>
      </c>
      <c>
        <v>5353.768333</v>
      </c>
    </row>
    <row>
      <c>
        <is>
          <t>1574053</t>
        </is>
      </c>
      <c>
        <v>1</v>
      </c>
      <c>
        <is>
          <t>MANİSA</t>
        </is>
      </c>
      <c>
        <v>KULA</v>
      </c>
      <c>
        <is>
          <t>KULA İM 45-77-A00001_TR-1 M04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02.11.2020 11:02:52</t>
        </is>
      </c>
      <c>
        <is>
          <t>02.11.2020 14:49:52</t>
        </is>
      </c>
      <c>
        <v>3.783333333</v>
      </c>
      <c>
        <v>1</v>
      </c>
      <c>
        <v>0</v>
      </c>
      <c>
        <v>524</v>
      </c>
      <c>
        <v>5745</v>
      </c>
      <c>
        <v>3.783333</v>
      </c>
      <c>
        <v>0</v>
      </c>
      <c>
        <v>1982.466666</v>
      </c>
      <c>
        <v>21735.249998</v>
      </c>
    </row>
    <row>
      <c>
        <is>
          <t>1574159</t>
        </is>
      </c>
      <c>
        <v>1</v>
      </c>
      <c>
        <is>
          <t>MANİSA</t>
        </is>
      </c>
      <c>
        <v>KULA</v>
      </c>
      <c>
        <is>
          <t>KULA İM 45-77-A00001_TR-2-M09 M09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02.11.2020 13:03:08</t>
        </is>
      </c>
      <c>
        <is>
          <t>02.11.2020 14:59:51</t>
        </is>
      </c>
      <c>
        <v>1.945277777</v>
      </c>
      <c>
        <v>144</v>
      </c>
      <c>
        <v>13471</v>
      </c>
      <c>
        <v>13</v>
      </c>
      <c>
        <v>351</v>
      </c>
      <c>
        <v>280.12</v>
      </c>
      <c>
        <v>26204.836934</v>
      </c>
      <c>
        <v>25.288611</v>
      </c>
      <c>
        <v>682.7925</v>
      </c>
    </row>
    <row>
      <c>
        <is>
          <t>1573523</t>
        </is>
      </c>
      <c>
        <v>1</v>
      </c>
      <c>
        <is>
          <t>MANİSA</t>
        </is>
      </c>
      <c>
        <v>KULA</v>
      </c>
      <c>
        <is>
          <t>KULA İM 45-77-A00001_KONURCA M01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01.11.2020 09:11:41</t>
        </is>
      </c>
      <c>
        <is>
          <t>01.11.2020 17:25:55</t>
        </is>
      </c>
      <c>
        <v>8.237222222</v>
      </c>
      <c>
        <v>0</v>
      </c>
      <c>
        <v>0</v>
      </c>
      <c>
        <v>61</v>
      </c>
      <c>
        <v>618</v>
      </c>
      <c>
        <v>0</v>
      </c>
      <c>
        <v>0</v>
      </c>
      <c>
        <v>502.470556</v>
      </c>
      <c>
        <v>5090.603333</v>
      </c>
    </row>
    <row>
      <c>
        <is>
          <t>1597114</t>
        </is>
      </c>
      <c>
        <v>1</v>
      </c>
      <c>
        <is>
          <t>MANİSA</t>
        </is>
      </c>
      <c>
        <v>KULA</v>
      </c>
      <c>
        <is>
          <t>KULA İM 45-77-A00001_ESKİ SELENDİ-M07 M07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27.11.2020 09:15:23</t>
        </is>
      </c>
      <c>
        <is>
          <t>27.11.2020 17:19:12</t>
        </is>
      </c>
      <c>
        <v>8.063611111</v>
      </c>
      <c>
        <v>8</v>
      </c>
      <c>
        <v>0</v>
      </c>
      <c>
        <v>80</v>
      </c>
      <c>
        <v>506</v>
      </c>
      <c>
        <v>64.508889</v>
      </c>
      <c>
        <v>0</v>
      </c>
      <c>
        <v>645.088889</v>
      </c>
      <c>
        <v>4080.187222</v>
      </c>
    </row>
    <row>
      <c>
        <is>
          <t>1583514</t>
        </is>
      </c>
      <c>
        <v>1</v>
      </c>
      <c>
        <is>
          <t>MANİSA</t>
        </is>
      </c>
      <c>
        <v>KULA</v>
      </c>
      <c>
        <is>
          <t>KULA İM 45-77-A00001_KONURCA-M01 M01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19.11.2020 20:27:49</t>
        </is>
      </c>
      <c>
        <is>
          <t>19.11.2020 20:30:15</t>
        </is>
      </c>
      <c>
        <v>0.040555555</v>
      </c>
      <c>
        <v>0</v>
      </c>
      <c>
        <v>0</v>
      </c>
      <c>
        <v>61</v>
      </c>
      <c>
        <v>618</v>
      </c>
      <c>
        <v>0</v>
      </c>
      <c>
        <v>0</v>
      </c>
      <c>
        <v>2.473889</v>
      </c>
      <c>
        <v>25.063333</v>
      </c>
    </row>
    <row>
      <c>
        <is>
          <t>1582943</t>
        </is>
      </c>
      <c>
        <v>1</v>
      </c>
      <c>
        <is>
          <t>MANİSA</t>
        </is>
      </c>
      <c>
        <v>KULA</v>
      </c>
      <c>
        <is>
          <t>KULA İM 45-77-A00001_KULA-3(ŞEHİR-3) L04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19.11.2020 10:14:20</t>
        </is>
      </c>
      <c>
        <is>
          <t>19.11.2020 13:06:18</t>
        </is>
      </c>
      <c>
        <v>2.866111111</v>
      </c>
      <c>
        <v>25</v>
      </c>
      <c>
        <v>1089</v>
      </c>
      <c>
        <v>9</v>
      </c>
      <c>
        <v>303</v>
      </c>
      <c>
        <v>71.652778</v>
      </c>
      <c>
        <v>3121.195</v>
      </c>
      <c>
        <v>25.795</v>
      </c>
      <c>
        <v>868.431667</v>
      </c>
    </row>
    <row>
      <c>
        <is>
          <t>1582376</t>
        </is>
      </c>
      <c>
        <v>1</v>
      </c>
      <c>
        <is>
          <t>İZMİR</t>
        </is>
      </c>
      <c>
        <v>NARLIDERE</v>
      </c>
      <c>
        <is>
          <t>K-56 35-07-K00056_TRAFO-K04 K04</t>
        </is>
      </c>
      <c>
        <v>Trafo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18.11.2020 09:48:25</t>
        </is>
      </c>
      <c>
        <is>
          <t>18.11.2020 10:17:33</t>
        </is>
      </c>
      <c>
        <v>0.485386111</v>
      </c>
      <c>
        <v>1</v>
      </c>
      <c>
        <v>494</v>
      </c>
      <c>
        <v>0</v>
      </c>
      <c>
        <v>0</v>
      </c>
      <c>
        <v>0.485386</v>
      </c>
      <c>
        <v>239.780739</v>
      </c>
      <c>
        <v>0</v>
      </c>
      <c>
        <v>0</v>
      </c>
    </row>
    <row>
      <c>
        <is>
          <t>1581783</t>
        </is>
      </c>
      <c>
        <v>1</v>
      </c>
      <c>
        <is>
          <t>İZMİR</t>
        </is>
      </c>
      <c>
        <v>NARLIDERE</v>
      </c>
      <c>
        <is>
          <t>K-3423 35-07-K03423_35-07-K03423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17.11.2020 09:10:53</t>
        </is>
      </c>
      <c>
        <is>
          <t>17.11.2020 12:34:34</t>
        </is>
      </c>
      <c>
        <v>3.39455</v>
      </c>
      <c>
        <v>2</v>
      </c>
      <c>
        <v>539</v>
      </c>
      <c>
        <v>0</v>
      </c>
      <c>
        <v>0</v>
      </c>
      <c>
        <v>6.7891</v>
      </c>
      <c>
        <v>1829.66245</v>
      </c>
      <c>
        <v>0</v>
      </c>
      <c>
        <v>0</v>
      </c>
    </row>
    <row>
      <c>
        <is>
          <t>1579530</t>
        </is>
      </c>
      <c>
        <v>1</v>
      </c>
      <c>
        <is>
          <t>İZMİR</t>
        </is>
      </c>
      <c>
        <v>KARŞIYAKA</v>
      </c>
      <c>
        <is>
          <t>K-930 35-04-K00930_35-04-K00930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12.11.2020 10:31:27</t>
        </is>
      </c>
      <c>
        <is>
          <t>12.11.2020 11:05:24</t>
        </is>
      </c>
      <c>
        <v>0.565791666</v>
      </c>
      <c>
        <v>1</v>
      </c>
      <c>
        <v>853</v>
      </c>
      <c>
        <v>0</v>
      </c>
      <c>
        <v>0</v>
      </c>
      <c>
        <v>0.565792</v>
      </c>
      <c>
        <v>482.620291</v>
      </c>
      <c>
        <v>0</v>
      </c>
      <c>
        <v>0</v>
      </c>
    </row>
    <row>
      <c>
        <is>
          <t>1583692</t>
        </is>
      </c>
      <c>
        <v>1</v>
      </c>
      <c>
        <is>
          <t>İZMİR</t>
        </is>
      </c>
      <c>
        <v>ÖDEMİŞ</v>
      </c>
      <c>
        <is>
          <t>BÜYÜK AVULCUK TR-2 35-15-L00703_35-15-L00703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20.11.2020 09:55:25</t>
        </is>
      </c>
      <c>
        <is>
          <t>20.11.2020 14:10:23</t>
        </is>
      </c>
      <c>
        <v>4.249319444</v>
      </c>
      <c>
        <v>0</v>
      </c>
      <c>
        <v>0</v>
      </c>
      <c>
        <v>1</v>
      </c>
      <c>
        <v>46</v>
      </c>
      <c>
        <v>0</v>
      </c>
      <c>
        <v>0</v>
      </c>
      <c>
        <v>4.249319</v>
      </c>
      <c>
        <v>195.468694</v>
      </c>
    </row>
    <row>
      <c>
        <is>
          <t>1579973</t>
        </is>
      </c>
      <c>
        <v>1</v>
      </c>
      <c>
        <is>
          <t>İZMİR</t>
        </is>
      </c>
      <c>
        <v>MENDERES</v>
      </c>
      <c>
        <is>
          <t>METAL İŞLERİ TR-12 KÖK 35-22-M00112_TAHTALIÇAY-OĞLANANASI DİZDARLAR SULAMA GRUBU-M04 M04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13.11.2020 08:53:14</t>
        </is>
      </c>
      <c>
        <is>
          <t>13.11.2020 13:17:54</t>
        </is>
      </c>
      <c>
        <v>4.411111111</v>
      </c>
      <c>
        <v>6</v>
      </c>
      <c>
        <v>182</v>
      </c>
      <c>
        <v>41</v>
      </c>
      <c>
        <v>109</v>
      </c>
      <c>
        <v>26.466667</v>
      </c>
      <c>
        <v>802.822222</v>
      </c>
      <c>
        <v>180.855556</v>
      </c>
      <c>
        <v>480.811111</v>
      </c>
    </row>
    <row>
      <c>
        <is>
          <t>1581887</t>
        </is>
      </c>
      <c>
        <v>1</v>
      </c>
      <c>
        <is>
          <t>İZMİR</t>
        </is>
      </c>
      <c>
        <v>KİRAZ</v>
      </c>
      <c>
        <is>
          <t>TAŞLIYATAK TR-7 35-31-L00341_35-31-L00341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17.11.2020 10:46:54</t>
        </is>
      </c>
      <c>
        <is>
          <t>17.11.2020 15:06:47</t>
        </is>
      </c>
      <c>
        <v>4.331283333</v>
      </c>
      <c>
        <v>0</v>
      </c>
      <c>
        <v>0</v>
      </c>
      <c>
        <v>1</v>
      </c>
      <c>
        <v>47</v>
      </c>
      <c>
        <v>0</v>
      </c>
      <c>
        <v>0</v>
      </c>
      <c>
        <v>4.331283</v>
      </c>
      <c>
        <v>203.570317</v>
      </c>
    </row>
    <row>
      <c>
        <is>
          <t>1581031</t>
        </is>
      </c>
      <c>
        <v>1</v>
      </c>
      <c>
        <is>
          <t>İZMİR</t>
        </is>
      </c>
      <c>
        <v>KİRAZ</v>
      </c>
      <c>
        <is>
          <t>OLGUNLAR TR-6 35-31-L00221_35-31-L00221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15.11.2020 10:53:10</t>
        </is>
      </c>
      <c>
        <is>
          <t>15.11.2020 15:47:29</t>
        </is>
      </c>
      <c>
        <v>4.905277777</v>
      </c>
      <c>
        <v>0</v>
      </c>
      <c>
        <v>0</v>
      </c>
      <c>
        <v>1</v>
      </c>
      <c>
        <v>81</v>
      </c>
      <c>
        <v>0</v>
      </c>
      <c>
        <v>0</v>
      </c>
      <c>
        <v>4.905278</v>
      </c>
      <c>
        <v>397.3275</v>
      </c>
    </row>
    <row>
      <c>
        <is>
          <t>1582445</t>
        </is>
      </c>
      <c>
        <v>1</v>
      </c>
      <c>
        <is>
          <t>İZMİR</t>
        </is>
      </c>
      <c>
        <v>KİRAZ</v>
      </c>
      <c>
        <is>
          <t>OLGUNLAR TR-2 35-31-L00220_35-31-L00220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18.11.2020 10:50:22</t>
        </is>
      </c>
      <c>
        <is>
          <t>18.11.2020 13:04:58</t>
        </is>
      </c>
      <c>
        <v>2.243304444</v>
      </c>
      <c>
        <v>0</v>
      </c>
      <c>
        <v>0</v>
      </c>
      <c>
        <v>1</v>
      </c>
      <c>
        <v>77</v>
      </c>
      <c>
        <v>0</v>
      </c>
      <c>
        <v>0</v>
      </c>
      <c>
        <v>2.243304</v>
      </c>
      <c>
        <v>172.734442</v>
      </c>
    </row>
    <row>
      <c>
        <is>
          <t>1583748</t>
        </is>
      </c>
      <c>
        <v>1</v>
      </c>
      <c>
        <is>
          <t>İZMİR</t>
        </is>
      </c>
      <c>
        <v>BAYRAKLI</v>
      </c>
      <c>
        <is>
          <t>K-3857 35-04-K03857_35-04-K03857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20.11.2020 11:05:45</t>
        </is>
      </c>
      <c>
        <is>
          <t>20.11.2020 11:43:57</t>
        </is>
      </c>
      <c>
        <v>0.6363925</v>
      </c>
      <c>
        <v>1</v>
      </c>
      <c>
        <v>276</v>
      </c>
      <c>
        <v>0</v>
      </c>
      <c>
        <v>0</v>
      </c>
      <c>
        <v>0.636393</v>
      </c>
      <c>
        <v>175.64433</v>
      </c>
      <c>
        <v>0</v>
      </c>
      <c>
        <v>0</v>
      </c>
    </row>
    <row>
      <c>
        <is>
          <t>1578371</t>
        </is>
      </c>
      <c>
        <v>1</v>
      </c>
      <c>
        <is>
          <t>İZMİR</t>
        </is>
      </c>
      <c>
        <v>MENDERES</v>
      </c>
      <c>
        <is>
          <t>ORTA MAHALLE M-2 35-25-M00109_ORTA MAHALLE M-9-M03 M03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10.11.2020 08:59:06</t>
        </is>
      </c>
      <c>
        <is>
          <t>10.11.2020 11:52:21</t>
        </is>
      </c>
      <c>
        <v>2.8875</v>
      </c>
      <c>
        <v>63</v>
      </c>
      <c>
        <v>6672</v>
      </c>
      <c>
        <v>0</v>
      </c>
      <c>
        <v>0</v>
      </c>
      <c>
        <v>181.9125</v>
      </c>
      <c>
        <v>19265.4</v>
      </c>
      <c>
        <v>0</v>
      </c>
      <c>
        <v>0</v>
      </c>
    </row>
    <row>
      <c>
        <is>
          <t>1578542</t>
        </is>
      </c>
      <c>
        <v>1</v>
      </c>
      <c>
        <is>
          <t>İZMİR</t>
        </is>
      </c>
      <c>
        <v>MENDERES</v>
      </c>
      <c>
        <is>
          <t>ORTA MAHALLE M-47 35-25-M00113_DAĞITIM TRAFO ORTA MAHALLE M-47-M03 M03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10.11.2020 13:39:38</t>
        </is>
      </c>
      <c>
        <is>
          <t>10.11.2020 16:44:02</t>
        </is>
      </c>
      <c>
        <v>3.07311</v>
      </c>
      <c>
        <v>2</v>
      </c>
      <c>
        <v>530</v>
      </c>
      <c>
        <v>0</v>
      </c>
      <c>
        <v>0</v>
      </c>
      <c>
        <v>6.14622</v>
      </c>
      <c>
        <v>1628.7483</v>
      </c>
      <c>
        <v>0</v>
      </c>
      <c>
        <v>0</v>
      </c>
    </row>
    <row>
      <c>
        <is>
          <t>1576648</t>
        </is>
      </c>
      <c>
        <v>1</v>
      </c>
      <c>
        <is>
          <t>MANİSA</t>
        </is>
      </c>
      <c>
        <v>SALİHLİ</v>
      </c>
      <c>
        <is>
          <t>ORTAKÖY KÖK 45-78-M01336_DEMİRKÖPRÜ HES GİRİŞ-M04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06.11.2020 17:00:13</t>
        </is>
      </c>
      <c>
        <is>
          <t>06.11.2020 17:04:43</t>
        </is>
      </c>
      <c>
        <v>0.075</v>
      </c>
      <c>
        <v>56</v>
      </c>
      <c>
        <v>4897</v>
      </c>
      <c>
        <v>494</v>
      </c>
      <c>
        <v>5802</v>
      </c>
      <c>
        <v>4.2</v>
      </c>
      <c>
        <v>367.275</v>
      </c>
      <c>
        <v>37.05</v>
      </c>
      <c>
        <v>435.15</v>
      </c>
    </row>
    <row>
      <c>
        <is>
          <t>1580133</t>
        </is>
      </c>
      <c>
        <v>1</v>
      </c>
      <c>
        <is>
          <t>İZMİR</t>
        </is>
      </c>
      <c>
        <v>KİRAZ</v>
      </c>
      <c>
        <is>
          <t>OVACIK TR-1 35-31-L00151_35-31-L00151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13.11.2020 12:12:55</t>
        </is>
      </c>
      <c>
        <is>
          <t>13.11.2020 15:59:03</t>
        </is>
      </c>
      <c>
        <v>3.768761944</v>
      </c>
      <c>
        <v>0</v>
      </c>
      <c>
        <v>0</v>
      </c>
      <c>
        <v>1</v>
      </c>
      <c>
        <v>74</v>
      </c>
      <c>
        <v>0</v>
      </c>
      <c>
        <v>0</v>
      </c>
      <c>
        <v>3.768762</v>
      </c>
      <c>
        <v>278.888384</v>
      </c>
    </row>
    <row>
      <c>
        <is>
          <t>1579697</t>
        </is>
      </c>
      <c>
        <v>1</v>
      </c>
      <c>
        <is>
          <t>İZMİR</t>
        </is>
      </c>
      <c>
        <v>ÖDEMİŞ</v>
      </c>
      <c>
        <is>
          <t>OVAKENT İM 35-15-A00003_ÇATAL ARMUT-L05 L05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12.11.2020 15:13:07</t>
        </is>
      </c>
      <c>
        <is>
          <t>12.11.2020 15:25:32</t>
        </is>
      </c>
      <c>
        <v>0.206944444</v>
      </c>
      <c>
        <v>0</v>
      </c>
      <c>
        <v>0</v>
      </c>
      <c>
        <v>52</v>
      </c>
      <c>
        <v>5</v>
      </c>
      <c>
        <v>0</v>
      </c>
      <c>
        <v>0</v>
      </c>
      <c>
        <v>10.761111</v>
      </c>
      <c>
        <v>1.034722</v>
      </c>
    </row>
    <row>
      <c>
        <is>
          <t>1580994</t>
        </is>
      </c>
      <c>
        <v>1</v>
      </c>
      <c>
        <is>
          <t>MANİSA</t>
        </is>
      </c>
      <c>
        <v>TURGUTLU</v>
      </c>
      <c>
        <is>
          <t>DAĞÖREN TR-1 45-83-L00288_Ayırıcı H01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15.11.2020 09:22:50</t>
        </is>
      </c>
      <c>
        <is>
          <t>15.11.2020 17:13:18</t>
        </is>
      </c>
      <c>
        <v>7.841111111</v>
      </c>
      <c>
        <v>0</v>
      </c>
      <c>
        <v>165</v>
      </c>
      <c>
        <v>1</v>
      </c>
      <c>
        <v>3</v>
      </c>
      <c>
        <v>0</v>
      </c>
      <c>
        <v>1293.783333</v>
      </c>
      <c>
        <v>7.841111</v>
      </c>
      <c>
        <v>23.523333</v>
      </c>
    </row>
    <row>
      <c>
        <is>
          <t>1596566</t>
        </is>
      </c>
      <c>
        <v>1</v>
      </c>
      <c>
        <is>
          <t>İZMİR</t>
        </is>
      </c>
      <c>
        <v>KİRAZ</v>
      </c>
      <c>
        <is>
          <t>KARABULU KÖK 35-31-L00227_KARABULU-L02 L02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26.11.2020 08:25:03</t>
        </is>
      </c>
      <c>
        <is>
          <t>26.11.2020 08:25:33</t>
        </is>
      </c>
      <c>
        <v>0.008333333</v>
      </c>
      <c>
        <v>0</v>
      </c>
      <c>
        <v>0</v>
      </c>
      <c>
        <v>30</v>
      </c>
      <c>
        <v>563</v>
      </c>
      <c>
        <v>0</v>
      </c>
      <c>
        <v>0</v>
      </c>
      <c>
        <v>0.25</v>
      </c>
      <c>
        <v>4.691666</v>
      </c>
    </row>
    <row>
      <c>
        <is>
          <t>1597604</t>
        </is>
      </c>
      <c>
        <v>1</v>
      </c>
      <c>
        <is>
          <t>İZMİR</t>
        </is>
      </c>
      <c>
        <v>KARŞIYAKA</v>
      </c>
      <c>
        <is>
          <t>K-4012 35-04-K04012_35-04-K04012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28.11.2020 08:40:22</t>
        </is>
      </c>
      <c>
        <is>
          <t>28.11.2020 09:29:16</t>
        </is>
      </c>
      <c>
        <v>0.814823888</v>
      </c>
      <c>
        <v>0</v>
      </c>
      <c>
        <v>481</v>
      </c>
      <c>
        <v>0</v>
      </c>
      <c>
        <v>0</v>
      </c>
      <c>
        <v>0</v>
      </c>
      <c>
        <v>391.93029</v>
      </c>
      <c>
        <v>0</v>
      </c>
      <c>
        <v>0</v>
      </c>
    </row>
    <row>
      <c>
        <is>
          <t>1595220</t>
        </is>
      </c>
      <c>
        <v>1</v>
      </c>
      <c>
        <is>
          <t>İZMİR</t>
        </is>
      </c>
      <c>
        <v>URLA</v>
      </c>
      <c>
        <is>
          <t>ÖZBEK DM (TR-315) 35-19-M00044_EĞRİLİMAN M04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23.11.2020 13:08:29</t>
        </is>
      </c>
      <c>
        <is>
          <t>23.11.2020 17:00:12</t>
        </is>
      </c>
      <c>
        <v>3.861944444</v>
      </c>
      <c>
        <v>0</v>
      </c>
      <c>
        <v>0</v>
      </c>
      <c>
        <v>15</v>
      </c>
      <c>
        <v>272</v>
      </c>
      <c>
        <v>0</v>
      </c>
      <c>
        <v>0</v>
      </c>
      <c>
        <v>57.929167</v>
      </c>
      <c>
        <v>1050.448889</v>
      </c>
    </row>
    <row>
      <c>
        <is>
          <t>1580077</t>
        </is>
      </c>
      <c>
        <v>1</v>
      </c>
      <c>
        <is>
          <t>İZMİR</t>
        </is>
      </c>
      <c>
        <v>TORBALI</v>
      </c>
      <c>
        <is>
          <t>ÖZBEY TR-1 35-26-L00137_35-26-L00137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13.11.2020 10:35:14</t>
        </is>
      </c>
      <c>
        <is>
          <t>13.11.2020 14:51:26</t>
        </is>
      </c>
      <c>
        <v>4.27</v>
      </c>
      <c>
        <v>0</v>
      </c>
      <c>
        <v>0</v>
      </c>
      <c>
        <v>1</v>
      </c>
      <c>
        <v>460</v>
      </c>
      <c>
        <v>0</v>
      </c>
      <c>
        <v>0</v>
      </c>
      <c>
        <v>4.27</v>
      </c>
      <c>
        <v>1964.2</v>
      </c>
    </row>
    <row>
      <c>
        <is>
          <t>1579080</t>
        </is>
      </c>
      <c>
        <v>1</v>
      </c>
      <c>
        <is>
          <t>İZMİR</t>
        </is>
      </c>
      <c>
        <v>TORBALI</v>
      </c>
      <c>
        <is>
          <t>ÖZBEY İM 35-26-A00005_İÇME SUYU-L11 L11</t>
        </is>
      </c>
      <c>
        <v>Manevra</v>
      </c>
      <c>
        <is>
          <t>Dağıtım-OG</t>
        </is>
      </c>
      <c>
        <v>Kısa</v>
      </c>
      <c>
        <v>Şebeke işletmecisi</v>
      </c>
      <c>
        <v>Bildirimsiz</v>
      </c>
      <c>
        <is>
          <t>11.11.2020 13:02:10</t>
        </is>
      </c>
      <c>
        <is>
          <t>11.11.2020 13:04:26</t>
        </is>
      </c>
      <c>
        <v>0.037777777</v>
      </c>
      <c>
        <v>0</v>
      </c>
      <c>
        <v>0</v>
      </c>
      <c>
        <v>1</v>
      </c>
      <c>
        <v>43</v>
      </c>
      <c>
        <v>0</v>
      </c>
      <c>
        <v>0</v>
      </c>
      <c>
        <v>0.037778</v>
      </c>
      <c>
        <v>1.624444</v>
      </c>
    </row>
    <row>
      <c>
        <is>
          <t>1579081</t>
        </is>
      </c>
      <c>
        <v>1</v>
      </c>
      <c>
        <is>
          <t>İZMİR</t>
        </is>
      </c>
      <c>
        <v>TORBALI</v>
      </c>
      <c>
        <is>
          <t>ÖZBEY İM 35-26-A00005_CEZA EVİ-L12 L12</t>
        </is>
      </c>
      <c>
        <v>Manevra</v>
      </c>
      <c>
        <is>
          <t>Dağıtım-OG</t>
        </is>
      </c>
      <c>
        <v>Kısa</v>
      </c>
      <c>
        <v>Şebeke işletmecisi</v>
      </c>
      <c>
        <v>Bildirimsiz</v>
      </c>
      <c>
        <is>
          <t>11.11.2020 13:02:07</t>
        </is>
      </c>
      <c>
        <is>
          <t>11.11.2020 13:04:33</t>
        </is>
      </c>
      <c>
        <v>0.040555555</v>
      </c>
      <c>
        <v>0</v>
      </c>
      <c>
        <v>8</v>
      </c>
      <c>
        <v>24</v>
      </c>
      <c>
        <v>111</v>
      </c>
      <c>
        <v>0</v>
      </c>
      <c>
        <v>0.324444</v>
      </c>
      <c>
        <v>0.973333</v>
      </c>
      <c>
        <v>4.501667</v>
      </c>
    </row>
    <row>
      <c>
        <is>
          <t>1579082</t>
        </is>
      </c>
      <c>
        <v>1</v>
      </c>
      <c>
        <is>
          <t>İZMİR</t>
        </is>
      </c>
      <c>
        <v>TORBALI</v>
      </c>
      <c>
        <is>
          <t>ÖZBEY İM 35-26-A00005_TR-1/ÖLÇÜ-L04 L04</t>
        </is>
      </c>
      <c>
        <v>Manevra</v>
      </c>
      <c>
        <is>
          <t>Dağıtım-OG</t>
        </is>
      </c>
      <c>
        <v>Kısa</v>
      </c>
      <c>
        <v>Şebeke işletmecisi</v>
      </c>
      <c>
        <v>Bildirimsiz</v>
      </c>
      <c>
        <is>
          <t>11.11.2020 13:02:22</t>
        </is>
      </c>
      <c>
        <is>
          <t>11.11.2020 13:04:52</t>
        </is>
      </c>
      <c>
        <v>0.041666666</v>
      </c>
      <c>
        <v>0</v>
      </c>
      <c>
        <v>0</v>
      </c>
      <c>
        <v>151</v>
      </c>
      <c>
        <v>2303</v>
      </c>
      <c>
        <v>0</v>
      </c>
      <c>
        <v>0</v>
      </c>
      <c>
        <v>6.291667</v>
      </c>
      <c>
        <v>95.958332</v>
      </c>
    </row>
    <row>
      <c>
        <is>
          <t>1579083</t>
        </is>
      </c>
      <c>
        <v>1</v>
      </c>
      <c>
        <is>
          <t>İZMİR</t>
        </is>
      </c>
      <c>
        <v>TORBALI</v>
      </c>
      <c>
        <is>
          <t>ÖZBEY İM 35-26-A00005_KAPLANCIK-L03 L03</t>
        </is>
      </c>
      <c>
        <v>Manevra</v>
      </c>
      <c>
        <is>
          <t>Dağıtım-OG</t>
        </is>
      </c>
      <c>
        <v>Kısa</v>
      </c>
      <c>
        <v>Şebeke işletmecisi</v>
      </c>
      <c>
        <v>Bildirimsiz</v>
      </c>
      <c>
        <is>
          <t>11.11.2020 13:02:23</t>
        </is>
      </c>
      <c>
        <is>
          <t>11.11.2020 13:04:00</t>
        </is>
      </c>
      <c>
        <v>0.026944444</v>
      </c>
      <c>
        <v>0</v>
      </c>
      <c>
        <v>0</v>
      </c>
      <c>
        <v>23</v>
      </c>
      <c>
        <v>141</v>
      </c>
      <c>
        <v>0</v>
      </c>
      <c>
        <v>0</v>
      </c>
      <c>
        <v>0.619722</v>
      </c>
      <c>
        <v>3.799167</v>
      </c>
    </row>
    <row>
      <c>
        <is>
          <t>1579084</t>
        </is>
      </c>
      <c>
        <v>1</v>
      </c>
      <c>
        <is>
          <t>İZMİR</t>
        </is>
      </c>
      <c>
        <v>TORBALI</v>
      </c>
      <c>
        <is>
          <t>ÖZBEY İM 35-26-A00005_ÖZBEY YENİKÖY-L02 L02</t>
        </is>
      </c>
      <c>
        <v>Manevra</v>
      </c>
      <c>
        <is>
          <t>Dağıtım-OG</t>
        </is>
      </c>
      <c>
        <v>Kısa</v>
      </c>
      <c>
        <v>Şebeke işletmecisi</v>
      </c>
      <c>
        <v>Bildirimsiz</v>
      </c>
      <c>
        <is>
          <t>11.11.2020 13:02:24</t>
        </is>
      </c>
      <c>
        <is>
          <t>11.11.2020 13:03:52</t>
        </is>
      </c>
      <c>
        <v>0.024444444</v>
      </c>
      <c>
        <v>0</v>
      </c>
      <c>
        <v>0</v>
      </c>
      <c>
        <v>25</v>
      </c>
      <c>
        <v>1562</v>
      </c>
      <c>
        <v>0</v>
      </c>
      <c>
        <v>0</v>
      </c>
      <c>
        <v>0.611111</v>
      </c>
      <c>
        <v>38.182222</v>
      </c>
    </row>
    <row>
      <c>
        <is>
          <t>1579085</t>
        </is>
      </c>
      <c>
        <v>1</v>
      </c>
      <c>
        <is>
          <t>İZMİR</t>
        </is>
      </c>
      <c>
        <v>TORBALI</v>
      </c>
      <c>
        <is>
          <t>ÖZBEY İM 35-26-A00005_AHMETLİ-L09 L09</t>
        </is>
      </c>
      <c>
        <v>Manevra</v>
      </c>
      <c>
        <is>
          <t>Dağıtım-OG</t>
        </is>
      </c>
      <c>
        <v>Kısa</v>
      </c>
      <c>
        <v>Şebeke işletmecisi</v>
      </c>
      <c>
        <v>Bildirimsiz</v>
      </c>
      <c>
        <is>
          <t>11.11.2020 13:02:14</t>
        </is>
      </c>
      <c>
        <is>
          <t>11.11.2020 13:04:15</t>
        </is>
      </c>
      <c>
        <v>0.033611111</v>
      </c>
      <c>
        <v>0</v>
      </c>
      <c>
        <v>0</v>
      </c>
      <c>
        <v>86</v>
      </c>
      <c>
        <v>497</v>
      </c>
      <c>
        <v>0</v>
      </c>
      <c>
        <v>0</v>
      </c>
      <c>
        <v>2.890556</v>
      </c>
      <c>
        <v>16.704722</v>
      </c>
    </row>
    <row>
      <c>
        <is>
          <t>1579984</t>
        </is>
      </c>
      <c>
        <v>1</v>
      </c>
      <c>
        <is>
          <t>İZMİR</t>
        </is>
      </c>
      <c>
        <v>MENDERES</v>
      </c>
      <c>
        <is>
          <t>M-33 CUMHURİYET 35-25-M00102_35-25-M00102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13.11.2020 09:03:03</t>
        </is>
      </c>
      <c>
        <is>
          <t>13.11.2020 13:44:37</t>
        </is>
      </c>
      <c>
        <v>4.692575</v>
      </c>
      <c>
        <v>1</v>
      </c>
      <c>
        <v>89</v>
      </c>
      <c>
        <v>0</v>
      </c>
      <c>
        <v>0</v>
      </c>
      <c>
        <v>4.692575</v>
      </c>
      <c>
        <v>417.639175</v>
      </c>
      <c>
        <v>0</v>
      </c>
      <c>
        <v>0</v>
      </c>
    </row>
    <row>
      <c>
        <is>
          <t>1580237</t>
        </is>
      </c>
      <c>
        <v>1</v>
      </c>
      <c>
        <is>
          <t>İZMİR</t>
        </is>
      </c>
      <c>
        <v>MENDERES</v>
      </c>
      <c>
        <is>
          <t>M-32 CUMHURİYET 35-25-M00103_35-25-M00103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13.11.2020 14:33:58</t>
        </is>
      </c>
      <c>
        <is>
          <t>13.11.2020 20:52:08</t>
        </is>
      </c>
      <c>
        <v>6.302777777</v>
      </c>
      <c>
        <v>1</v>
      </c>
      <c>
        <v>356</v>
      </c>
      <c>
        <v>0</v>
      </c>
      <c>
        <v>0</v>
      </c>
      <c>
        <v>6.302778</v>
      </c>
      <c>
        <v>2243.788889</v>
      </c>
      <c>
        <v>0</v>
      </c>
      <c>
        <v>0</v>
      </c>
    </row>
    <row>
      <c>
        <is>
          <t>1577928</t>
        </is>
      </c>
      <c>
        <v>1</v>
      </c>
      <c>
        <is>
          <t>İZMİR</t>
        </is>
      </c>
      <c>
        <v>BEYDAĞ</v>
      </c>
      <c>
        <is>
          <t>PALAMATÇUK MERKEZ TR-1 35-32-L00067_Ayırıcı H01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09.11.2020 10:22:12</t>
        </is>
      </c>
      <c>
        <is>
          <t>09.11.2020 15:59:29</t>
        </is>
      </c>
      <c>
        <v>5.621189722</v>
      </c>
      <c>
        <v>0</v>
      </c>
      <c>
        <v>0</v>
      </c>
      <c>
        <v>1</v>
      </c>
      <c>
        <v>81</v>
      </c>
      <c>
        <v>0</v>
      </c>
      <c>
        <v>0</v>
      </c>
      <c>
        <v>5.62119</v>
      </c>
      <c>
        <v>455.316367</v>
      </c>
    </row>
    <row>
      <c>
        <is>
          <t>1578884</t>
        </is>
      </c>
      <c>
        <v>1</v>
      </c>
      <c>
        <is>
          <t>MANİSA</t>
        </is>
      </c>
      <c>
        <v>KULA</v>
      </c>
      <c>
        <is>
          <t>PAPUÇLU KÖYÜ ÇAY MAH TR-1 45-77-M00076_Ayırıcı H01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11.11.2020 09:11:27</t>
        </is>
      </c>
      <c>
        <is>
          <t>11.11.2020 17:54:48</t>
        </is>
      </c>
      <c>
        <v>8.722321111</v>
      </c>
      <c>
        <v>0</v>
      </c>
      <c>
        <v>0</v>
      </c>
      <c>
        <v>1</v>
      </c>
      <c>
        <v>28</v>
      </c>
      <c>
        <v>0</v>
      </c>
      <c>
        <v>0</v>
      </c>
      <c>
        <v>8.722321</v>
      </c>
      <c>
        <v>244.224991</v>
      </c>
    </row>
    <row>
      <c>
        <is>
          <t>1581774</t>
        </is>
      </c>
      <c>
        <v>1</v>
      </c>
      <c>
        <is>
          <t>MANİSA</t>
        </is>
      </c>
      <c>
        <v>KULA</v>
      </c>
      <c>
        <is>
          <t>PAPUÇLU KÖYÜ TR-1 45-77-M00118_Ayırıcı H01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17.11.2020 09:07:19</t>
        </is>
      </c>
      <c>
        <is>
          <t>17.11.2020 16:14:58</t>
        </is>
      </c>
      <c>
        <v>7.1275</v>
      </c>
      <c>
        <v>0</v>
      </c>
      <c>
        <v>0</v>
      </c>
      <c>
        <v>1</v>
      </c>
      <c>
        <v>46</v>
      </c>
      <c>
        <v>0</v>
      </c>
      <c>
        <v>0</v>
      </c>
      <c>
        <v>7.1275</v>
      </c>
      <c>
        <v>327.865</v>
      </c>
    </row>
    <row>
      <c>
        <is>
          <t>1576194</t>
        </is>
      </c>
      <c>
        <v>1</v>
      </c>
      <c>
        <is>
          <t>MANİSA</t>
        </is>
      </c>
      <c>
        <v>KULA</v>
      </c>
      <c>
        <is>
          <t>PAPUÇLU KÖYÜ ÇAY MAH TR-1 45-77-M00076_Ayırıcı H01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06.11.2020 09:01:37</t>
        </is>
      </c>
      <c>
        <is>
          <t>06.11.2020 19:20:15</t>
        </is>
      </c>
      <c>
        <v>10.310555555</v>
      </c>
      <c>
        <v>0</v>
      </c>
      <c>
        <v>0</v>
      </c>
      <c>
        <v>1</v>
      </c>
      <c>
        <v>28</v>
      </c>
      <c>
        <v>0</v>
      </c>
      <c>
        <v>0</v>
      </c>
      <c>
        <v>10.310556</v>
      </c>
      <c>
        <v>288.695556</v>
      </c>
    </row>
    <row>
      <c>
        <is>
          <t>1574769</t>
        </is>
      </c>
      <c>
        <v>1</v>
      </c>
      <c>
        <is>
          <t>MANİSA</t>
        </is>
      </c>
      <c>
        <v>SARUHANLI</v>
      </c>
      <c>
        <is>
          <t>PAŞAKÖY KÖK 45-80-M00052_HatBaşıAyırıcı_53135478 M06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03.11.2020 15:11:54</t>
        </is>
      </c>
      <c>
        <is>
          <t>03.11.2020 15:12:24</t>
        </is>
      </c>
      <c>
        <v>0.008333333</v>
      </c>
      <c>
        <v>0</v>
      </c>
      <c>
        <v>0</v>
      </c>
      <c>
        <v>69</v>
      </c>
      <c>
        <v>867</v>
      </c>
      <c>
        <v>0</v>
      </c>
      <c>
        <v>0</v>
      </c>
      <c>
        <v>0.575</v>
      </c>
      <c>
        <v>7.225</v>
      </c>
    </row>
    <row>
      <c>
        <is>
          <t>1595195</t>
        </is>
      </c>
      <c>
        <v>1</v>
      </c>
      <c>
        <is>
          <t>MANİSA</t>
        </is>
      </c>
      <c>
        <v>SARUHANLI</v>
      </c>
      <c>
        <is>
          <t>PAŞAKÖY KÖK 45-80-M00052_HatBaşıAyırıcı_53135478 M06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23.11.2020 12:24:46</t>
        </is>
      </c>
      <c>
        <is>
          <t>23.11.2020 12:25:16</t>
        </is>
      </c>
      <c>
        <v>0.008333333</v>
      </c>
      <c>
        <v>0</v>
      </c>
      <c>
        <v>0</v>
      </c>
      <c>
        <v>69</v>
      </c>
      <c>
        <v>867</v>
      </c>
      <c>
        <v>0</v>
      </c>
      <c>
        <v>0</v>
      </c>
      <c>
        <v>0.575</v>
      </c>
      <c>
        <v>7.225</v>
      </c>
    </row>
    <row>
      <c>
        <is>
          <t>1598216</t>
        </is>
      </c>
      <c>
        <v>1</v>
      </c>
      <c>
        <is>
          <t>MANİSA</t>
        </is>
      </c>
      <c>
        <v>SARUHANLI</v>
      </c>
      <c>
        <is>
          <t>PAŞAKÖY KÖK 45-80-M00052_HatBaşıAyırıcı_53135478 M06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29.11.2020 16:10:23</t>
        </is>
      </c>
      <c>
        <is>
          <t>29.11.2020 16:10:47</t>
        </is>
      </c>
      <c>
        <v>0.006666666</v>
      </c>
      <c>
        <v>0</v>
      </c>
      <c>
        <v>0</v>
      </c>
      <c>
        <v>69</v>
      </c>
      <c>
        <v>867</v>
      </c>
      <c>
        <v>0</v>
      </c>
      <c>
        <v>0</v>
      </c>
      <c>
        <v>0.46</v>
      </c>
      <c>
        <v>5.779999</v>
      </c>
    </row>
    <row>
      <c>
        <is>
          <t>1581773</t>
        </is>
      </c>
      <c>
        <v>1</v>
      </c>
      <c>
        <is>
          <t>İZMİR</t>
        </is>
      </c>
      <c>
        <v>TİRE</v>
      </c>
      <c>
        <is>
          <t>PEŞREFLİ TÜRK YURDU 35-29-L00448_35-29-L00448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17.11.2020 09:05:39</t>
        </is>
      </c>
      <c>
        <is>
          <t>17.11.2020 15:02:51</t>
        </is>
      </c>
      <c>
        <v>5.953333333</v>
      </c>
      <c>
        <v>0</v>
      </c>
      <c>
        <v>0</v>
      </c>
      <c>
        <v>1</v>
      </c>
      <c>
        <v>41</v>
      </c>
      <c>
        <v>0</v>
      </c>
      <c>
        <v>0</v>
      </c>
      <c>
        <v>5.953333</v>
      </c>
      <c>
        <v>244.086667</v>
      </c>
    </row>
    <row>
      <c>
        <is>
          <t>1582921</t>
        </is>
      </c>
      <c>
        <v>1</v>
      </c>
      <c>
        <is>
          <t>İZMİR</t>
        </is>
      </c>
      <c>
        <v>KONAK</v>
      </c>
      <c>
        <is>
          <t>K-601 35-01-K00601_35-01-K00601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19.11.2020 09:36:31</t>
        </is>
      </c>
      <c>
        <is>
          <t>19.11.2020 13:04:07</t>
        </is>
      </c>
      <c>
        <v>3.46</v>
      </c>
      <c>
        <v>1</v>
      </c>
      <c>
        <v>754</v>
      </c>
      <c>
        <v>0</v>
      </c>
      <c>
        <v>0</v>
      </c>
      <c>
        <v>3.46</v>
      </c>
      <c>
        <v>2608.84</v>
      </c>
      <c>
        <v>0</v>
      </c>
      <c>
        <v>0</v>
      </c>
    </row>
    <row>
      <c>
        <is>
          <t>1573915</t>
        </is>
      </c>
      <c>
        <v>1</v>
      </c>
      <c>
        <is>
          <t>İZMİR</t>
        </is>
      </c>
      <c>
        <v>KARABAĞLAR</v>
      </c>
      <c>
        <is>
          <t>GÜZELYALI TM 35-01-A00008_GÜZELYALI-9 K16</t>
        </is>
      </c>
      <c>
        <v>Manevra</v>
      </c>
      <c>
        <is>
          <t>İletim</t>
        </is>
      </c>
      <c>
        <v>Uzun</v>
      </c>
      <c>
        <v>Şebeke işletmecisi</v>
      </c>
      <c>
        <v>Bildirimsiz</v>
      </c>
      <c>
        <is>
          <t>02.11.2020 02:23:28</t>
        </is>
      </c>
      <c>
        <is>
          <t>02.11.2020 02:27:15</t>
        </is>
      </c>
      <c>
        <v>0.063311111</v>
      </c>
      <c>
        <v>7</v>
      </c>
      <c>
        <v>4069</v>
      </c>
      <c>
        <v>0</v>
      </c>
      <c>
        <v>0</v>
      </c>
      <c>
        <v>0.443178</v>
      </c>
      <c>
        <v>257.612911</v>
      </c>
      <c>
        <v>0</v>
      </c>
      <c>
        <v>0</v>
      </c>
    </row>
    <row>
      <c>
        <is>
          <t>1573917</t>
        </is>
      </c>
      <c>
        <v>1</v>
      </c>
      <c>
        <is>
          <t>İZMİR</t>
        </is>
      </c>
      <c>
        <v>KARABAĞLAR</v>
      </c>
      <c>
        <is>
          <t>GÜZELYALI TM 35-01-A00008_GÜZELYALI-10 K17</t>
        </is>
      </c>
      <c>
        <v>Manevra</v>
      </c>
      <c>
        <is>
          <t>İletim</t>
        </is>
      </c>
      <c>
        <v>Uzun</v>
      </c>
      <c>
        <v>Şebeke işletmecisi</v>
      </c>
      <c>
        <v>Bildirimsiz</v>
      </c>
      <c>
        <is>
          <t>02.11.2020 02:20:31</t>
        </is>
      </c>
      <c>
        <is>
          <t>02.11.2020 02:24:23</t>
        </is>
      </c>
      <c>
        <v>0.064538888</v>
      </c>
      <c>
        <v>9</v>
      </c>
      <c>
        <v>4147</v>
      </c>
      <c>
        <v>1</v>
      </c>
      <c>
        <v>0</v>
      </c>
      <c>
        <v>0.58085</v>
      </c>
      <c>
        <v>267.642769</v>
      </c>
      <c>
        <v>0.064539</v>
      </c>
      <c>
        <v>0</v>
      </c>
    </row>
    <row>
      <c>
        <is>
          <t>1573911</t>
        </is>
      </c>
      <c>
        <v>1</v>
      </c>
      <c>
        <is>
          <t>İZMİR</t>
        </is>
      </c>
      <c>
        <v>KARABAĞLAR</v>
      </c>
      <c>
        <is>
          <t>GÜZELYALI TM 35-01-A00008_GÜZELYALI-4 K04</t>
        </is>
      </c>
      <c>
        <v>Manevra</v>
      </c>
      <c>
        <is>
          <t>İletim</t>
        </is>
      </c>
      <c>
        <v>Uzun</v>
      </c>
      <c>
        <v>Şebeke işletmecisi</v>
      </c>
      <c>
        <v>Bildirimsiz</v>
      </c>
      <c>
        <is>
          <t>02.11.2020 02:14:37</t>
        </is>
      </c>
      <c>
        <is>
          <t>02.11.2020 02:22:49</t>
        </is>
      </c>
      <c>
        <v>0.136873888</v>
      </c>
      <c>
        <v>6</v>
      </c>
      <c>
        <v>2226</v>
      </c>
      <c>
        <v>0</v>
      </c>
      <c>
        <v>0</v>
      </c>
      <c>
        <v>0.821243</v>
      </c>
      <c>
        <v>304.681275</v>
      </c>
      <c>
        <v>0</v>
      </c>
      <c>
        <v>0</v>
      </c>
    </row>
    <row>
      <c>
        <is>
          <t>1573912</t>
        </is>
      </c>
      <c>
        <v>1</v>
      </c>
      <c>
        <is>
          <t>İZMİR</t>
        </is>
      </c>
      <c>
        <v>KARABAĞLAR</v>
      </c>
      <c>
        <is>
          <t>GÜZELYALI TM 35-01-A00008_GÜZELYALI-3 K03</t>
        </is>
      </c>
      <c>
        <v>Manevra</v>
      </c>
      <c>
        <is>
          <t>İletim</t>
        </is>
      </c>
      <c>
        <v>Uzun</v>
      </c>
      <c>
        <v>Şebeke işletmecisi</v>
      </c>
      <c>
        <v>Bildirimsiz</v>
      </c>
      <c>
        <is>
          <t>02.11.2020 02:14:30</t>
        </is>
      </c>
      <c>
        <is>
          <t>02.11.2020 02:22:44</t>
        </is>
      </c>
      <c>
        <v>0.137381388</v>
      </c>
      <c>
        <v>1</v>
      </c>
      <c>
        <v>864</v>
      </c>
      <c>
        <v>0</v>
      </c>
      <c>
        <v>0</v>
      </c>
      <c>
        <v>0.137381</v>
      </c>
      <c>
        <v>118.697519</v>
      </c>
      <c>
        <v>0</v>
      </c>
      <c>
        <v>0</v>
      </c>
    </row>
    <row>
      <c>
        <is>
          <t>1581791</t>
        </is>
      </c>
      <c>
        <v>1</v>
      </c>
      <c>
        <is>
          <t>MANİSA</t>
        </is>
      </c>
      <c>
        <v>SALİHLİ</v>
      </c>
      <c>
        <is>
          <t>POYRAZ TR-2 45-78-M00654_45-78-M00654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17.11.2020 09:18:30</t>
        </is>
      </c>
      <c>
        <is>
          <t>17.11.2020 17:12:53</t>
        </is>
      </c>
      <c>
        <v>7.906344444</v>
      </c>
      <c>
        <v>0</v>
      </c>
      <c>
        <v>0</v>
      </c>
      <c>
        <v>1</v>
      </c>
      <c>
        <v>159</v>
      </c>
      <c>
        <v>0</v>
      </c>
      <c>
        <v>0</v>
      </c>
      <c>
        <v>7.906344</v>
      </c>
      <c>
        <v>1257.108767</v>
      </c>
    </row>
    <row>
      <c>
        <is>
          <t>1581316</t>
        </is>
      </c>
      <c>
        <v>1</v>
      </c>
      <c>
        <is>
          <t>MANİSA</t>
        </is>
      </c>
      <c>
        <v>SALİHLİ</v>
      </c>
      <c>
        <is>
          <t>POYRAZ TR-2 45-78-M00654_45-78-M00654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16.11.2020 09:07:48</t>
        </is>
      </c>
      <c>
        <is>
          <t>16.11.2020 17:12:59</t>
        </is>
      </c>
      <c>
        <v>8.086159166</v>
      </c>
      <c>
        <v>0</v>
      </c>
      <c>
        <v>0</v>
      </c>
      <c>
        <v>1</v>
      </c>
      <c>
        <v>159</v>
      </c>
      <c>
        <v>0</v>
      </c>
      <c>
        <v>0</v>
      </c>
      <c>
        <v>8.086159</v>
      </c>
      <c>
        <v>1285.699307</v>
      </c>
    </row>
    <row>
      <c>
        <is>
          <t>1580518</t>
        </is>
      </c>
      <c>
        <v>1</v>
      </c>
      <c>
        <is>
          <t>MANİSA</t>
        </is>
      </c>
      <c>
        <v>SALİHLİ</v>
      </c>
      <c>
        <is>
          <t>POYRAZ TR-2 45-78-M00654_45-78-M00654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14.11.2020 09:04:53</t>
        </is>
      </c>
      <c>
        <is>
          <t>14.11.2020 17:08:04</t>
        </is>
      </c>
      <c>
        <v>8.053043333</v>
      </c>
      <c>
        <v>0</v>
      </c>
      <c>
        <v>0</v>
      </c>
      <c>
        <v>1</v>
      </c>
      <c>
        <v>159</v>
      </c>
      <c>
        <v>0</v>
      </c>
      <c>
        <v>0</v>
      </c>
      <c>
        <v>8.053043</v>
      </c>
      <c>
        <v>1280.43389</v>
      </c>
    </row>
    <row>
      <c>
        <is>
          <t>1577880</t>
        </is>
      </c>
      <c>
        <v>1</v>
      </c>
      <c>
        <is>
          <t>MANİSA</t>
        </is>
      </c>
      <c>
        <v>SALİHLİ</v>
      </c>
      <c>
        <is>
          <t>POYRAZ KÖK 45-78-M00651_POYRAZ MERKEZ-BOZAĞAÇ M04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09.11.2020 09:28:00</t>
        </is>
      </c>
      <c>
        <is>
          <t>09.11.2020 17:03:41</t>
        </is>
      </c>
      <c>
        <v>7.594722222</v>
      </c>
      <c>
        <v>0</v>
      </c>
      <c>
        <v>0</v>
      </c>
      <c>
        <v>24</v>
      </c>
      <c>
        <v>427</v>
      </c>
      <c>
        <v>0</v>
      </c>
      <c>
        <v>0</v>
      </c>
      <c>
        <v>182.273333</v>
      </c>
      <c>
        <v>3242.946389</v>
      </c>
    </row>
    <row>
      <c>
        <is>
          <t>1578370</t>
        </is>
      </c>
      <c>
        <v>1</v>
      </c>
      <c>
        <is>
          <t>MANİSA</t>
        </is>
      </c>
      <c>
        <v>SALİHLİ</v>
      </c>
      <c>
        <is>
          <t>POYRAZ KÖK 45-78-M00651_POYRAZ MERKEZ-BOZAĞAÇ M04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10.11.2020 09:33:57</t>
        </is>
      </c>
      <c>
        <is>
          <t>10.11.2020 17:25:50</t>
        </is>
      </c>
      <c>
        <v>7.864520277</v>
      </c>
      <c>
        <v>0</v>
      </c>
      <c>
        <v>0</v>
      </c>
      <c>
        <v>24</v>
      </c>
      <c>
        <v>427</v>
      </c>
      <c>
        <v>0</v>
      </c>
      <c>
        <v>0</v>
      </c>
      <c>
        <v>188.748487</v>
      </c>
      <c>
        <v>3358.150158</v>
      </c>
    </row>
    <row>
      <c>
        <is>
          <t>1582327</t>
        </is>
      </c>
      <c>
        <v>1</v>
      </c>
      <c>
        <is>
          <t>MANİSA</t>
        </is>
      </c>
      <c>
        <v>SALİHLİ</v>
      </c>
      <c>
        <is>
          <t>POYRAZ TR-2 45-78-M00654_45-78-M00654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18.11.2020 09:09:26</t>
        </is>
      </c>
      <c>
        <is>
          <t>18.11.2020 16:52:46</t>
        </is>
      </c>
      <c>
        <v>7.722144444</v>
      </c>
      <c>
        <v>0</v>
      </c>
      <c>
        <v>0</v>
      </c>
      <c>
        <v>1</v>
      </c>
      <c>
        <v>159</v>
      </c>
      <c>
        <v>0</v>
      </c>
      <c>
        <v>0</v>
      </c>
      <c>
        <v>7.722144</v>
      </c>
      <c>
        <v>1227.820967</v>
      </c>
    </row>
    <row>
      <c>
        <is>
          <t>1595034</t>
        </is>
      </c>
      <c>
        <v>1</v>
      </c>
      <c>
        <is>
          <t>MANİSA</t>
        </is>
      </c>
      <c>
        <v>SALİHLİ</v>
      </c>
      <c>
        <is>
          <t>POYRAZ TR-2 45-78-M00654_45-78-M00654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23.11.2020 08:57:50</t>
        </is>
      </c>
      <c>
        <is>
          <t>23.11.2020 17:23:39</t>
        </is>
      </c>
      <c>
        <v>8.430007222</v>
      </c>
      <c>
        <v>0</v>
      </c>
      <c>
        <v>0</v>
      </c>
      <c>
        <v>1</v>
      </c>
      <c>
        <v>159</v>
      </c>
      <c>
        <v>0</v>
      </c>
      <c>
        <v>0</v>
      </c>
      <c>
        <v>8.430007</v>
      </c>
      <c>
        <v>1340.371148</v>
      </c>
    </row>
    <row>
      <c>
        <is>
          <t>1594672</t>
        </is>
      </c>
      <c>
        <v>1</v>
      </c>
      <c>
        <is>
          <t>MANİSA</t>
        </is>
      </c>
      <c>
        <v>SALİHLİ</v>
      </c>
      <c>
        <is>
          <t>POYRAZ TR-2 45-78-M00654_45-78-M00654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22.11.2020 09:15:29</t>
        </is>
      </c>
      <c>
        <is>
          <t>22.11.2020 17:37:19</t>
        </is>
      </c>
      <c>
        <v>8.363693333</v>
      </c>
      <c>
        <v>0</v>
      </c>
      <c>
        <v>0</v>
      </c>
      <c>
        <v>1</v>
      </c>
      <c>
        <v>159</v>
      </c>
      <c>
        <v>0</v>
      </c>
      <c>
        <v>0</v>
      </c>
      <c>
        <v>8.363693</v>
      </c>
      <c>
        <v>1329.82724</v>
      </c>
    </row>
    <row>
      <c>
        <is>
          <t>1597724</t>
        </is>
      </c>
      <c>
        <v>1</v>
      </c>
      <c>
        <is>
          <t>MANİSA</t>
        </is>
      </c>
      <c>
        <v>SALİHLİ</v>
      </c>
      <c>
        <is>
          <t>POYRAZ KÖK 45-78-M00651_POYRAZ MERKEZ-BOZAĞAÇ-M04 M04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28.11.2020 11:01:52</t>
        </is>
      </c>
      <c>
        <is>
          <t>28.11.2020 18:52:19</t>
        </is>
      </c>
      <c>
        <v>7.840833333</v>
      </c>
      <c>
        <v>0</v>
      </c>
      <c>
        <v>0</v>
      </c>
      <c>
        <v>24</v>
      </c>
      <c>
        <v>427</v>
      </c>
      <c>
        <v>0</v>
      </c>
      <c>
        <v>0</v>
      </c>
      <c>
        <v>188.18</v>
      </c>
      <c>
        <v>3348.035833</v>
      </c>
    </row>
    <row>
      <c>
        <is>
          <t>1596618</t>
        </is>
      </c>
      <c>
        <v>1</v>
      </c>
      <c>
        <is>
          <t>MANİSA</t>
        </is>
      </c>
      <c>
        <v>SALİHLİ</v>
      </c>
      <c>
        <is>
          <t>POYRAZ TR-1 45-78-M00653_45-78-M00653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26.11.2020 09:26:03</t>
        </is>
      </c>
      <c>
        <is>
          <t>26.11.2020 18:00:33</t>
        </is>
      </c>
      <c>
        <v>8.575</v>
      </c>
      <c>
        <v>0</v>
      </c>
      <c>
        <v>0</v>
      </c>
      <c>
        <v>1</v>
      </c>
      <c>
        <v>137</v>
      </c>
      <c>
        <v>0</v>
      </c>
      <c>
        <v>0</v>
      </c>
      <c>
        <v>8.575</v>
      </c>
      <c>
        <v>1174.775</v>
      </c>
    </row>
    <row>
      <c>
        <is>
          <t>1597215</t>
        </is>
      </c>
      <c>
        <v>1</v>
      </c>
      <c>
        <is>
          <t>MANİSA</t>
        </is>
      </c>
      <c>
        <v>SALİHLİ</v>
      </c>
      <c>
        <is>
          <t>POYRAZ TR-1 45-78-M00653_45-78-M00653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27.11.2020 10:19:20</t>
        </is>
      </c>
      <c>
        <is>
          <t>27.11.2020 17:19:14</t>
        </is>
      </c>
      <c>
        <v>6.998333333</v>
      </c>
      <c>
        <v>0</v>
      </c>
      <c>
        <v>0</v>
      </c>
      <c>
        <v>1</v>
      </c>
      <c>
        <v>137</v>
      </c>
      <c>
        <v>0</v>
      </c>
      <c>
        <v>0</v>
      </c>
      <c>
        <v>6.998333</v>
      </c>
      <c>
        <v>958.771667</v>
      </c>
    </row>
    <row>
      <c>
        <is>
          <t>1597041</t>
        </is>
      </c>
      <c>
        <v>1</v>
      </c>
      <c>
        <is>
          <t>MANİSA</t>
        </is>
      </c>
      <c>
        <v>SALİHLİ</v>
      </c>
      <c>
        <is>
          <t>POYRAZ KÖK 45-78-M00651_POYRAZ MERKEZ-BOZAĞAÇ-M04 M04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26.11.2020 22:46:10</t>
        </is>
      </c>
      <c>
        <is>
          <t>26.11.2020 22:46:40</t>
        </is>
      </c>
      <c>
        <v>0.008333333</v>
      </c>
      <c>
        <v>0</v>
      </c>
      <c>
        <v>0</v>
      </c>
      <c>
        <v>24</v>
      </c>
      <c>
        <v>427</v>
      </c>
      <c>
        <v>0</v>
      </c>
      <c>
        <v>0</v>
      </c>
      <c>
        <v>0.2</v>
      </c>
      <c>
        <v>3.558333</v>
      </c>
    </row>
    <row>
      <c>
        <is>
          <t>1598431</t>
        </is>
      </c>
      <c>
        <v>1</v>
      </c>
      <c>
        <is>
          <t>MANİSA</t>
        </is>
      </c>
      <c>
        <v>SALİHLİ</v>
      </c>
      <c>
        <is>
          <t>POYRAZ KÖK 45-78-M00651_POYRAZ MERKEZ-BOZAĞAÇ M04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30.11.2020 09:05:52</t>
        </is>
      </c>
      <c>
        <is>
          <t>30.11.2020 17:11:15</t>
        </is>
      </c>
      <c>
        <v>8.089722222</v>
      </c>
      <c>
        <v>0</v>
      </c>
      <c>
        <v>0</v>
      </c>
      <c>
        <v>24</v>
      </c>
      <c>
        <v>428</v>
      </c>
      <c>
        <v>0</v>
      </c>
      <c>
        <v>0</v>
      </c>
      <c>
        <v>194.153333</v>
      </c>
      <c>
        <v>3462.401111</v>
      </c>
    </row>
    <row>
      <c>
        <is>
          <t>1595595</t>
        </is>
      </c>
      <c>
        <v>1</v>
      </c>
      <c>
        <is>
          <t>MANİSA</t>
        </is>
      </c>
      <c>
        <v>SALİHLİ</v>
      </c>
      <c>
        <is>
          <t>POYRAZDAMLARI TR-1 KÖK 45-78-M00571_SALİHLİ İM-M07 M07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24.11.2020 10:01:07</t>
        </is>
      </c>
      <c>
        <is>
          <t>24.11.2020 10:01:27</t>
        </is>
      </c>
      <c>
        <v>0.005555555</v>
      </c>
      <c>
        <v>13</v>
      </c>
      <c>
        <v>797</v>
      </c>
      <c>
        <v>296</v>
      </c>
      <c>
        <v>1766</v>
      </c>
      <c>
        <v>0.072222</v>
      </c>
      <c>
        <v>4.427777</v>
      </c>
      <c>
        <v>1.644444</v>
      </c>
      <c>
        <v>9.81111</v>
      </c>
    </row>
    <row>
      <c>
        <is>
          <t>1595596</t>
        </is>
      </c>
      <c>
        <v>1</v>
      </c>
      <c>
        <is>
          <t>MANİSA</t>
        </is>
      </c>
      <c>
        <v>SALİHLİ</v>
      </c>
      <c>
        <is>
          <t>POYRAZDAMLARI TR-1 KÖK 45-78-M00571_SALİHLİ İM-M07 M07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24.11.2020 10:01:27</t>
        </is>
      </c>
      <c>
        <is>
          <t>24.11.2020 10:01:47</t>
        </is>
      </c>
      <c>
        <v>0.005555555</v>
      </c>
      <c>
        <v>13</v>
      </c>
      <c>
        <v>797</v>
      </c>
      <c>
        <v>296</v>
      </c>
      <c>
        <v>1766</v>
      </c>
      <c>
        <v>0.072222</v>
      </c>
      <c>
        <v>4.427777</v>
      </c>
      <c>
        <v>1.644444</v>
      </c>
      <c>
        <v>9.81111</v>
      </c>
    </row>
    <row>
      <c>
        <is>
          <t>1582287</t>
        </is>
      </c>
      <c>
        <v>1</v>
      </c>
      <c>
        <is>
          <t>MANİSA</t>
        </is>
      </c>
      <c>
        <v>SALİHLİ</v>
      </c>
      <c>
        <is>
          <t>POYRAZDAMLARI TR-11 45-78-M00576_-M05 M05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18.11.2020 08:20:10</t>
        </is>
      </c>
      <c>
        <is>
          <t>18.11.2020 08:20:23</t>
        </is>
      </c>
      <c>
        <v>0.003611111</v>
      </c>
      <c>
        <v>0</v>
      </c>
      <c>
        <v>0</v>
      </c>
      <c>
        <v>228</v>
      </c>
      <c>
        <v>1711</v>
      </c>
      <c>
        <v>0</v>
      </c>
      <c>
        <v>0</v>
      </c>
      <c>
        <v>0.823333</v>
      </c>
      <c>
        <v>6.178611</v>
      </c>
    </row>
    <row>
      <c>
        <is>
          <t>1582652</t>
        </is>
      </c>
      <c>
        <v>1</v>
      </c>
      <c>
        <is>
          <t>MANİSA</t>
        </is>
      </c>
      <c>
        <v>SALİHLİ</v>
      </c>
      <c>
        <is>
          <t>POYRAZDAMLARI TR-11 45-78-M00576_-M05 M05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18.11.2020 16:02:01</t>
        </is>
      </c>
      <c>
        <is>
          <t>18.11.2020 16:02:20</t>
        </is>
      </c>
      <c>
        <v>0.005277777</v>
      </c>
      <c>
        <v>0</v>
      </c>
      <c>
        <v>0</v>
      </c>
      <c>
        <v>227</v>
      </c>
      <c>
        <v>1552</v>
      </c>
      <c>
        <v>0</v>
      </c>
      <c>
        <v>0</v>
      </c>
      <c>
        <v>1.198055</v>
      </c>
      <c>
        <v>8.19111</v>
      </c>
    </row>
    <row>
      <c>
        <is>
          <t>1582653</t>
        </is>
      </c>
      <c>
        <v>1</v>
      </c>
      <c>
        <is>
          <t>MANİSA</t>
        </is>
      </c>
      <c>
        <v>SALİHLİ</v>
      </c>
      <c>
        <is>
          <t>POYRAZDAMLARI TR-11 45-78-M00576_-M05 M05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18.11.2020 16:02:20</t>
        </is>
      </c>
      <c>
        <is>
          <t>18.11.2020 16:03:14</t>
        </is>
      </c>
      <c>
        <v>0.015</v>
      </c>
      <c>
        <v>0</v>
      </c>
      <c>
        <v>0</v>
      </c>
      <c>
        <v>227</v>
      </c>
      <c>
        <v>1552</v>
      </c>
      <c>
        <v>0</v>
      </c>
      <c>
        <v>0</v>
      </c>
      <c>
        <v>3.405</v>
      </c>
      <c>
        <v>23.28</v>
      </c>
    </row>
    <row>
      <c>
        <is>
          <t>1583641</t>
        </is>
      </c>
      <c>
        <v>1</v>
      </c>
      <c>
        <is>
          <t>MANİSA</t>
        </is>
      </c>
      <c>
        <v>SALİHLİ</v>
      </c>
      <c>
        <is>
          <t>POYRAZDAMLARI TR-1 KÖK 45-78-M00571_SALİHLİ İM-M07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20.11.2020 09:09:22</t>
        </is>
      </c>
      <c>
        <is>
          <t>20.11.2020 09:14:52</t>
        </is>
      </c>
      <c>
        <v>0.091666666</v>
      </c>
      <c>
        <v>13</v>
      </c>
      <c>
        <v>797</v>
      </c>
      <c>
        <v>296</v>
      </c>
      <c>
        <v>1766</v>
      </c>
      <c>
        <v>1.191667</v>
      </c>
      <c>
        <v>73.058333</v>
      </c>
      <c>
        <v>27.133333</v>
      </c>
      <c>
        <v>161.883332</v>
      </c>
    </row>
    <row>
      <c>
        <is>
          <t>1578122</t>
        </is>
      </c>
      <c>
        <v>1</v>
      </c>
      <c>
        <is>
          <t>MANİSA</t>
        </is>
      </c>
      <c>
        <v>SALİHLİ</v>
      </c>
      <c>
        <is>
          <t>POYRAZDAMLARI TR-11 45-78-M00576_-M05 M05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09.11.2020 15:24:16</t>
        </is>
      </c>
      <c>
        <is>
          <t>09.11.2020 15:25:51</t>
        </is>
      </c>
      <c>
        <v>0.026388888</v>
      </c>
      <c>
        <v>0</v>
      </c>
      <c>
        <v>0</v>
      </c>
      <c>
        <v>204</v>
      </c>
      <c>
        <v>1284</v>
      </c>
      <c>
        <v>0</v>
      </c>
      <c>
        <v>0</v>
      </c>
      <c>
        <v>5.383333</v>
      </c>
      <c>
        <v>33.883332</v>
      </c>
    </row>
    <row>
      <c>
        <is>
          <t>1575632</t>
        </is>
      </c>
      <c>
        <v>1</v>
      </c>
      <c>
        <is>
          <t>MANİSA</t>
        </is>
      </c>
      <c>
        <v>SALİHLİ</v>
      </c>
      <c>
        <is>
          <t>POYRAZDAMLARI TR-11 45-78-M00576_-M05 M05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05.11.2020 09:36:42</t>
        </is>
      </c>
      <c>
        <is>
          <t>05.11.2020 09:36:56</t>
        </is>
      </c>
      <c>
        <v>0.003888888</v>
      </c>
      <c>
        <v>0</v>
      </c>
      <c>
        <v>0</v>
      </c>
      <c>
        <v>228</v>
      </c>
      <c>
        <v>1711</v>
      </c>
      <c>
        <v>0</v>
      </c>
      <c>
        <v>0</v>
      </c>
      <c>
        <v>0.886666</v>
      </c>
      <c>
        <v>6.653887</v>
      </c>
    </row>
    <row>
      <c>
        <is>
          <t>1595370</t>
        </is>
      </c>
      <c>
        <v>1</v>
      </c>
      <c>
        <is>
          <t>MANİSA</t>
        </is>
      </c>
      <c>
        <v>AKHİSAR</v>
      </c>
      <c>
        <is>
          <t>TR-1/14 45-72-M00014_TR-1/6-M01 M01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23.11.2020 17:09:56</t>
        </is>
      </c>
      <c>
        <is>
          <t>23.11.2020 17:10:36</t>
        </is>
      </c>
      <c>
        <v>0.011111111</v>
      </c>
      <c>
        <v>144</v>
      </c>
      <c>
        <v>12814</v>
      </c>
      <c>
        <v>3</v>
      </c>
      <c>
        <v>50</v>
      </c>
      <c>
        <v>1.6</v>
      </c>
      <c>
        <v>142.377776</v>
      </c>
      <c>
        <v>0.033333</v>
      </c>
      <c>
        <v>0.555556</v>
      </c>
    </row>
    <row>
      <c>
        <is>
          <t>1594993</t>
        </is>
      </c>
      <c>
        <v>1</v>
      </c>
      <c>
        <is>
          <t>İZMİR</t>
        </is>
      </c>
      <c>
        <v>KARABAĞLAR</v>
      </c>
      <c>
        <is>
          <t>M-1223 35-01-M01223_M-1573-M03 M03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23.11.2020 03:30:16</t>
        </is>
      </c>
      <c>
        <is>
          <t>23.11.2020 03:36:06</t>
        </is>
      </c>
      <c>
        <v>0.097222222</v>
      </c>
      <c>
        <v>45</v>
      </c>
      <c>
        <v>12937</v>
      </c>
      <c>
        <v>0</v>
      </c>
      <c>
        <v>0</v>
      </c>
      <c>
        <v>4.375</v>
      </c>
      <c>
        <v>1257.763886</v>
      </c>
      <c>
        <v>0</v>
      </c>
      <c>
        <v>0</v>
      </c>
    </row>
    <row>
      <c>
        <is>
          <t>1577974</t>
        </is>
      </c>
      <c>
        <v>1</v>
      </c>
      <c>
        <is>
          <t>İZMİR</t>
        </is>
      </c>
      <c>
        <v>BERGAMA</v>
      </c>
      <c>
        <is>
          <t>SAĞANCI İM 35-16-A00003_YAVAŞÇA L06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09.11.2020 10:52:36</t>
        </is>
      </c>
      <c>
        <is>
          <t>09.11.2020 12:07:00</t>
        </is>
      </c>
      <c>
        <v>1.24</v>
      </c>
      <c>
        <v>0</v>
      </c>
      <c>
        <v>0</v>
      </c>
      <c>
        <v>37</v>
      </c>
      <c>
        <v>7</v>
      </c>
      <c>
        <v>0</v>
      </c>
      <c>
        <v>0</v>
      </c>
      <c>
        <v>45.88</v>
      </c>
      <c>
        <v>8.68</v>
      </c>
    </row>
    <row>
      <c>
        <is>
          <t>1595067</t>
        </is>
      </c>
      <c>
        <v>1</v>
      </c>
      <c>
        <is>
          <t>İZMİR</t>
        </is>
      </c>
      <c>
        <v>NARLIDERE</v>
      </c>
      <c>
        <is>
          <t>K-1854 35-07-K01854_35-07-K01854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23.11.2020 09:22:26</t>
        </is>
      </c>
      <c>
        <is>
          <t>23.11.2020 14:13:47</t>
        </is>
      </c>
      <c>
        <v>4.855686111</v>
      </c>
      <c>
        <v>2</v>
      </c>
      <c>
        <v>144</v>
      </c>
      <c>
        <v>0</v>
      </c>
      <c>
        <v>0</v>
      </c>
      <c>
        <v>9.711372</v>
      </c>
      <c>
        <v>699.2188</v>
      </c>
      <c>
        <v>0</v>
      </c>
      <c>
        <v>0</v>
      </c>
    </row>
    <row>
      <c>
        <is>
          <t>1598860</t>
        </is>
      </c>
      <c>
        <v>1</v>
      </c>
      <c>
        <is>
          <t>İZMİR</t>
        </is>
      </c>
      <c>
        <v>KARABURUN</v>
      </c>
      <c>
        <is>
          <t>KARABURUN İM 35-21-A00001_ALAÇATI-1 - RADAR 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30.11.2020 20:58:17</t>
        </is>
      </c>
      <c>
        <is>
          <t>30.11.2020 21:04:17</t>
        </is>
      </c>
      <c>
        <v>0.1</v>
      </c>
      <c>
        <v>0</v>
      </c>
      <c>
        <v>0</v>
      </c>
      <c>
        <v>8</v>
      </c>
      <c>
        <v>0</v>
      </c>
      <c>
        <v>0</v>
      </c>
      <c>
        <v>0</v>
      </c>
      <c>
        <v>0.8</v>
      </c>
      <c>
        <v>0</v>
      </c>
    </row>
    <row>
      <c>
        <is>
          <t>1596681</t>
        </is>
      </c>
      <c>
        <v>1</v>
      </c>
      <c>
        <is>
          <t>İZMİR</t>
        </is>
      </c>
      <c>
        <v>KARABURUN</v>
      </c>
      <c>
        <is>
          <t>SAİP KÖYÜ TR-1 35-21-L00102_35-21-L00102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26.11.2020 10:24:56</t>
        </is>
      </c>
      <c>
        <is>
          <t>26.11.2020 13:28:15</t>
        </is>
      </c>
      <c>
        <v>3.055005555</v>
      </c>
      <c>
        <v>0</v>
      </c>
      <c>
        <v>0</v>
      </c>
      <c>
        <v>1</v>
      </c>
      <c>
        <v>110</v>
      </c>
      <c>
        <v>0</v>
      </c>
      <c>
        <v>0</v>
      </c>
      <c>
        <v>3.055006</v>
      </c>
      <c>
        <v>336.050611</v>
      </c>
    </row>
    <row>
      <c>
        <is>
          <t>1579542</t>
        </is>
      </c>
      <c>
        <v>1</v>
      </c>
      <c>
        <is>
          <t>İZMİR</t>
        </is>
      </c>
      <c>
        <v>KARABURUN</v>
      </c>
      <c>
        <is>
          <t>KARABURUN İM 35-21-A00001_ALAÇATI-3-M02 M02</t>
        </is>
      </c>
      <c>
        <v>Manevra</v>
      </c>
      <c>
        <is>
          <t>Dağıtım-OG</t>
        </is>
      </c>
      <c>
        <v>Kısa</v>
      </c>
      <c>
        <v>Şebeke işletmecisi</v>
      </c>
      <c>
        <v>Bildirimsiz</v>
      </c>
      <c>
        <is>
          <t>12.11.2020 10:45:30</t>
        </is>
      </c>
      <c>
        <is>
          <t>12.11.2020 10:47:26</t>
        </is>
      </c>
      <c>
        <v>0.032222222</v>
      </c>
      <c>
        <v>71</v>
      </c>
      <c>
        <v>3529</v>
      </c>
      <c>
        <v>124</v>
      </c>
      <c>
        <v>3663</v>
      </c>
      <c>
        <v>2.287778</v>
      </c>
      <c>
        <v>113.712221</v>
      </c>
      <c>
        <v>3.995556</v>
      </c>
      <c>
        <v>118.029999</v>
      </c>
    </row>
    <row>
      <c>
        <is>
          <t>1575529</t>
        </is>
      </c>
      <c>
        <v>1</v>
      </c>
      <c>
        <is>
          <t>İZMİR</t>
        </is>
      </c>
      <c>
        <v>KARABURUN</v>
      </c>
      <c>
        <is>
          <t>KARABURUN İM 35-21-A00001_ALAÇATI-1 - RADAR 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05.11.2020 07:29:10</t>
        </is>
      </c>
      <c>
        <is>
          <t>05.11.2020 07:32:29</t>
        </is>
      </c>
      <c>
        <v>0.055277777</v>
      </c>
      <c>
        <v>0</v>
      </c>
      <c>
        <v>0</v>
      </c>
      <c>
        <v>8</v>
      </c>
      <c>
        <v>0</v>
      </c>
      <c>
        <v>0</v>
      </c>
      <c>
        <v>0</v>
      </c>
      <c>
        <v>0.442222</v>
      </c>
      <c>
        <v>0</v>
      </c>
    </row>
    <row>
      <c>
        <is>
          <t>1576995</t>
        </is>
      </c>
      <c>
        <v>1</v>
      </c>
      <c>
        <is>
          <t>İZMİR</t>
        </is>
      </c>
      <c>
        <v>KARABURUN</v>
      </c>
      <c>
        <is>
          <t>KARABURUN İM 35-21-A00001_KÜÇÜKBAHÇE-L05 L05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07.11.2020 09:50:22</t>
        </is>
      </c>
      <c>
        <is>
          <t>07.11.2020 09:55:07</t>
        </is>
      </c>
      <c>
        <v>0.079166666</v>
      </c>
      <c>
        <v>0</v>
      </c>
      <c>
        <v>0</v>
      </c>
      <c>
        <v>73</v>
      </c>
      <c>
        <v>1498</v>
      </c>
      <c>
        <v>0</v>
      </c>
      <c>
        <v>0</v>
      </c>
      <c>
        <v>5.779167</v>
      </c>
      <c>
        <v>118.591666</v>
      </c>
    </row>
    <row>
      <c>
        <is>
          <t>1577034</t>
        </is>
      </c>
      <c>
        <v>1</v>
      </c>
      <c>
        <is>
          <t>İZMİR</t>
        </is>
      </c>
      <c>
        <v>KARABURUN</v>
      </c>
      <c>
        <is>
          <t>KARABURUN İM 35-21-A00001_KÜÇÜKBAHÇE-L05 L05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07.11.2020 10:45:53</t>
        </is>
      </c>
      <c>
        <is>
          <t>07.11.2020 11:08:35</t>
        </is>
      </c>
      <c>
        <v>0.378333333</v>
      </c>
      <c>
        <v>0</v>
      </c>
      <c>
        <v>0</v>
      </c>
      <c>
        <v>73</v>
      </c>
      <c>
        <v>1498</v>
      </c>
      <c>
        <v>0</v>
      </c>
      <c>
        <v>0</v>
      </c>
      <c>
        <v>27.618333</v>
      </c>
      <c>
        <v>566.743333</v>
      </c>
    </row>
    <row>
      <c>
        <is>
          <t>1577980</t>
        </is>
      </c>
      <c>
        <v>1</v>
      </c>
      <c>
        <is>
          <t>MANİSA</t>
        </is>
      </c>
      <c>
        <v>KIRKAĞAÇ</v>
      </c>
      <c>
        <is>
          <t>SAKARLI KÖK 45-76-M00046_KOCAİSKAN-M03 M03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09.11.2020 11:32:16</t>
        </is>
      </c>
      <c>
        <is>
          <t>09.11.2020 11:32:36</t>
        </is>
      </c>
      <c>
        <v>0.005555555</v>
      </c>
      <c>
        <v>0</v>
      </c>
      <c>
        <v>963</v>
      </c>
      <c>
        <v>48</v>
      </c>
      <c>
        <v>55</v>
      </c>
      <c>
        <v>0</v>
      </c>
      <c>
        <v>5.349999</v>
      </c>
      <c>
        <v>0.266667</v>
      </c>
      <c>
        <v>0.305556</v>
      </c>
    </row>
    <row>
      <c>
        <is>
          <t>1580553</t>
        </is>
      </c>
      <c>
        <v>1</v>
      </c>
      <c>
        <is>
          <t>MANİSA</t>
        </is>
      </c>
      <c>
        <v>KIRKAĞAÇ</v>
      </c>
      <c>
        <is>
          <t>SAKARLI KÖK 45-76-M00046_KOCAİSKAN-M03 M03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14.11.2020 09:36:55</t>
        </is>
      </c>
      <c>
        <is>
          <t>14.11.2020 09:37:09</t>
        </is>
      </c>
      <c>
        <v>0.003888888</v>
      </c>
      <c>
        <v>0</v>
      </c>
      <c>
        <v>963</v>
      </c>
      <c>
        <v>48</v>
      </c>
      <c>
        <v>55</v>
      </c>
      <c>
        <v>0</v>
      </c>
      <c>
        <v>3.744999</v>
      </c>
      <c>
        <v>0.186667</v>
      </c>
      <c>
        <v>0.213889</v>
      </c>
    </row>
    <row>
      <c>
        <is>
          <t>1597637</t>
        </is>
      </c>
      <c>
        <v>1</v>
      </c>
      <c>
        <is>
          <t>MANİSA</t>
        </is>
      </c>
      <c>
        <v>KIRKAĞAÇ</v>
      </c>
      <c>
        <is>
          <t>SAKARLI KÖK 45-76-M00046_KOCAİSKAN-M03 M03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28.11.2020 09:17:55</t>
        </is>
      </c>
      <c>
        <is>
          <t>28.11.2020 09:18:22</t>
        </is>
      </c>
      <c>
        <v>0.0075</v>
      </c>
      <c>
        <v>0</v>
      </c>
      <c>
        <v>963</v>
      </c>
      <c>
        <v>48</v>
      </c>
      <c>
        <v>55</v>
      </c>
      <c>
        <v>0</v>
      </c>
      <c>
        <v>7.2225</v>
      </c>
      <c>
        <v>0.36</v>
      </c>
      <c>
        <v>0.4125</v>
      </c>
    </row>
    <row>
      <c>
        <is>
          <t>1579423</t>
        </is>
      </c>
      <c>
        <v>1</v>
      </c>
      <c>
        <is>
          <t>İZMİR</t>
        </is>
      </c>
      <c>
        <v>ÇEŞME</v>
      </c>
      <c>
        <is>
          <t>ÇEŞME İM 35-18-A00001_ALTINYUNUS-L10 L10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12.11.2020 08:51:58</t>
        </is>
      </c>
      <c>
        <is>
          <t>12.11.2020 08:55:15</t>
        </is>
      </c>
      <c>
        <v>0.054722222</v>
      </c>
      <c>
        <v>55</v>
      </c>
      <c>
        <v>4637</v>
      </c>
      <c>
        <v>18</v>
      </c>
      <c>
        <v>29</v>
      </c>
      <c>
        <v>3.009722</v>
      </c>
      <c>
        <v>253.746943</v>
      </c>
      <c>
        <v>0.985</v>
      </c>
      <c>
        <v>1.586944</v>
      </c>
    </row>
    <row>
      <c>
        <is>
          <t>1575616</t>
        </is>
      </c>
      <c>
        <v>1</v>
      </c>
      <c>
        <is>
          <t>MANİSA</t>
        </is>
      </c>
      <c>
        <v>GÖRDES</v>
      </c>
      <c>
        <is>
          <t>SALUR KÖK 45-75-M00062_OĞULDURUK M03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05.11.2020 09:20:08</t>
        </is>
      </c>
      <c>
        <is>
          <t>05.11.2020 17:18:27</t>
        </is>
      </c>
      <c>
        <v>7.971844444</v>
      </c>
      <c>
        <v>0</v>
      </c>
      <c>
        <v>0</v>
      </c>
      <c>
        <v>15</v>
      </c>
      <c>
        <v>890</v>
      </c>
      <c>
        <v>0</v>
      </c>
      <c>
        <v>0</v>
      </c>
      <c>
        <v>119.577667</v>
      </c>
      <c>
        <v>7094.941555</v>
      </c>
    </row>
    <row>
      <c>
        <is>
          <t>1574457</t>
        </is>
      </c>
      <c>
        <v>1</v>
      </c>
      <c>
        <is>
          <t>MANİSA</t>
        </is>
      </c>
      <c>
        <v>ŞEHZADELER</v>
      </c>
      <c>
        <is>
          <t>İĞDECİK KÖK 45-71-M00077_ŞEHİR-2-M04 M04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03.11.2020 01:16:49</t>
        </is>
      </c>
      <c>
        <is>
          <t>03.11.2020 01:17:33</t>
        </is>
      </c>
      <c>
        <v>0.012222222</v>
      </c>
      <c>
        <v>8</v>
      </c>
      <c>
        <v>583</v>
      </c>
      <c>
        <v>48</v>
      </c>
      <c>
        <v>71</v>
      </c>
      <c>
        <v>0.097778</v>
      </c>
      <c>
        <v>7.125555</v>
      </c>
      <c>
        <v>0.586667</v>
      </c>
      <c>
        <v>0.867778</v>
      </c>
    </row>
    <row>
      <c>
        <is>
          <t>1597701</t>
        </is>
      </c>
      <c>
        <v>1</v>
      </c>
      <c>
        <is>
          <t>MANİSA</t>
        </is>
      </c>
      <c>
        <v>KULA</v>
      </c>
      <c>
        <is>
          <t>SARAÇLAR KÖK 45-77-L00104_HAMİDİYE-L05 L05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28.11.2020 10:47:45</t>
        </is>
      </c>
      <c>
        <is>
          <t>28.11.2020 10:48:12</t>
        </is>
      </c>
      <c>
        <v>0.0075</v>
      </c>
      <c>
        <v>0</v>
      </c>
      <c>
        <v>0</v>
      </c>
      <c>
        <v>35</v>
      </c>
      <c>
        <v>395</v>
      </c>
      <c>
        <v>0</v>
      </c>
      <c>
        <v>0</v>
      </c>
      <c>
        <v>0.2625</v>
      </c>
      <c>
        <v>2.9625</v>
      </c>
    </row>
    <row>
      <c>
        <is>
          <t>1596060</t>
        </is>
      </c>
      <c>
        <v>1</v>
      </c>
      <c>
        <is>
          <t>MANİSA</t>
        </is>
      </c>
      <c>
        <v>TURGUTLU</v>
      </c>
      <c>
        <is>
          <t>SARIBEY TR-1 45-83-L00326_45-83-L00326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25.11.2020 08:53:28</t>
        </is>
      </c>
      <c>
        <is>
          <t>25.11.2020 17:16:15</t>
        </is>
      </c>
      <c>
        <v>8.379722222</v>
      </c>
      <c>
        <v>0</v>
      </c>
      <c>
        <v>70</v>
      </c>
      <c>
        <v>1</v>
      </c>
      <c>
        <v>4</v>
      </c>
      <c>
        <v>0</v>
      </c>
      <c>
        <v>586.580556</v>
      </c>
      <c>
        <v>8.379722</v>
      </c>
      <c>
        <v>33.518889</v>
      </c>
    </row>
    <row>
      <c>
        <is>
          <t>1595330</t>
        </is>
      </c>
      <c>
        <v>1</v>
      </c>
      <c>
        <is>
          <t>MANİSA</t>
        </is>
      </c>
      <c>
        <v>AKHİSAR</v>
      </c>
      <c>
        <is>
          <t>SAZOBA DM 45-72-M00413_SAZOBA ÇIKIŞI-M02 M02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23.11.2020 15:50:50</t>
        </is>
      </c>
      <c>
        <is>
          <t>23.11.2020 15:51:16</t>
        </is>
      </c>
      <c>
        <v>0.007222222</v>
      </c>
      <c>
        <v>0</v>
      </c>
      <c>
        <v>0</v>
      </c>
      <c>
        <v>11</v>
      </c>
      <c>
        <v>414</v>
      </c>
      <c>
        <v>0</v>
      </c>
      <c>
        <v>0</v>
      </c>
      <c>
        <v>0.079444</v>
      </c>
      <c>
        <v>2.99</v>
      </c>
    </row>
    <row>
      <c>
        <is>
          <t>1578450</t>
        </is>
      </c>
      <c>
        <v>1</v>
      </c>
      <c>
        <is>
          <t>MANİSA</t>
        </is>
      </c>
      <c>
        <v>AKHİSAR</v>
      </c>
      <c>
        <is>
          <t>SAZOBA DM 45-72-M00413_45-72-M00413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10.11.2020 11:02:07</t>
        </is>
      </c>
      <c>
        <is>
          <t>10.11.2020 14:31:20</t>
        </is>
      </c>
      <c>
        <v>3.486891666</v>
      </c>
      <c>
        <v>0</v>
      </c>
      <c>
        <v>0</v>
      </c>
      <c>
        <v>1</v>
      </c>
      <c>
        <v>16</v>
      </c>
      <c>
        <v>0</v>
      </c>
      <c>
        <v>0</v>
      </c>
      <c>
        <v>3.486892</v>
      </c>
      <c>
        <v>55.790267</v>
      </c>
    </row>
    <row>
      <c>
        <is>
          <t>1578868</t>
        </is>
      </c>
      <c>
        <v>1</v>
      </c>
      <c>
        <is>
          <t>İZMİR</t>
        </is>
      </c>
      <c>
        <v>KEMALPAŞA</v>
      </c>
      <c>
        <is>
          <t>TR-41 35-27-M00041_35-27-M00041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11.11.2020 08:59:22</t>
        </is>
      </c>
      <c>
        <is>
          <t>11.11.2020 16:01:13</t>
        </is>
      </c>
      <c>
        <v>7.030833333</v>
      </c>
      <c>
        <v>1</v>
      </c>
      <c>
        <v>251</v>
      </c>
      <c>
        <v>0</v>
      </c>
      <c>
        <v>0</v>
      </c>
      <c>
        <v>7.030833</v>
      </c>
      <c>
        <v>1764.739167</v>
      </c>
      <c>
        <v>0</v>
      </c>
      <c>
        <v>0</v>
      </c>
    </row>
    <row>
      <c>
        <is>
          <t>1581335</t>
        </is>
      </c>
      <c>
        <v>1</v>
      </c>
      <c>
        <is>
          <t>İZMİR</t>
        </is>
      </c>
      <c>
        <v>KEMALPAŞA</v>
      </c>
      <c>
        <is>
          <t>TR-52 35-27-M00052_35-27-M00052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16.11.2020 09:17:57</t>
        </is>
      </c>
      <c>
        <is>
          <t>16.11.2020 18:07:02</t>
        </is>
      </c>
      <c>
        <v>8.818055555</v>
      </c>
      <c>
        <v>2</v>
      </c>
      <c>
        <v>73</v>
      </c>
      <c>
        <v>0</v>
      </c>
      <c>
        <v>51</v>
      </c>
      <c>
        <v>17.636111</v>
      </c>
      <c>
        <v>643.718056</v>
      </c>
      <c>
        <v>0</v>
      </c>
      <c>
        <v>449.720833</v>
      </c>
    </row>
    <row>
      <c>
        <is>
          <t>1581336</t>
        </is>
      </c>
      <c>
        <v>1</v>
      </c>
      <c>
        <is>
          <t>İZMİR</t>
        </is>
      </c>
      <c>
        <v>KEMALPAŞA</v>
      </c>
      <c>
        <is>
          <t>TR-44 35-27-M00044_35-27-M00044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16.11.2020 09:15:38</t>
        </is>
      </c>
      <c>
        <is>
          <t>16.11.2020 18:09:22</t>
        </is>
      </c>
      <c>
        <v>8.895555555</v>
      </c>
      <c>
        <v>2</v>
      </c>
      <c>
        <v>540</v>
      </c>
      <c>
        <v>0</v>
      </c>
      <c>
        <v>0</v>
      </c>
      <c>
        <v>17.791111</v>
      </c>
      <c>
        <v>4803.6</v>
      </c>
      <c>
        <v>0</v>
      </c>
      <c>
        <v>0</v>
      </c>
    </row>
    <row>
      <c>
        <is>
          <t>1596080</t>
        </is>
      </c>
      <c>
        <v>1</v>
      </c>
      <c>
        <is>
          <t>İZMİR</t>
        </is>
      </c>
      <c>
        <v>KEMALPAŞA</v>
      </c>
      <c>
        <is>
          <t>TR-39 35-27-M00039_35-27-M00039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25.11.2020 09:23:02</t>
        </is>
      </c>
      <c>
        <is>
          <t>25.11.2020 10:48:57</t>
        </is>
      </c>
      <c>
        <v>1.431944444</v>
      </c>
      <c>
        <v>0</v>
      </c>
      <c>
        <v>0</v>
      </c>
      <c>
        <v>1</v>
      </c>
      <c>
        <v>55</v>
      </c>
      <c>
        <v>0</v>
      </c>
      <c>
        <v>0</v>
      </c>
      <c>
        <v>1.431944</v>
      </c>
      <c>
        <v>78.756944</v>
      </c>
    </row>
    <row>
      <c>
        <is>
          <t>1582971</t>
        </is>
      </c>
      <c>
        <v>1</v>
      </c>
      <c>
        <is>
          <t>İZMİR</t>
        </is>
      </c>
      <c>
        <v>KEMALPAŞA</v>
      </c>
      <c>
        <is>
          <t>TR-42 35-27-M00042_Ayırıcı H01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19.11.2020 09:36:19</t>
        </is>
      </c>
      <c>
        <is>
          <t>19.11.2020 17:48:00</t>
        </is>
      </c>
      <c>
        <v>8.194722222</v>
      </c>
      <c>
        <v>2</v>
      </c>
      <c>
        <v>503</v>
      </c>
      <c>
        <v>0</v>
      </c>
      <c>
        <v>0</v>
      </c>
      <c>
        <v>16.389444</v>
      </c>
      <c>
        <v>4121.945278</v>
      </c>
      <c>
        <v>0</v>
      </c>
      <c>
        <v>0</v>
      </c>
    </row>
    <row>
      <c>
        <is>
          <t>1582976</t>
        </is>
      </c>
      <c>
        <v>1</v>
      </c>
      <c>
        <is>
          <t>İZMİR</t>
        </is>
      </c>
      <c>
        <v>KEMALPAŞA</v>
      </c>
      <c>
        <is>
          <t>KEMALPAŞA DM-3/TR28 (TR-43) 35-27-M00043_-M03 M03</t>
        </is>
      </c>
      <c>
        <v>Manevra</v>
      </c>
      <c>
        <is>
          <t>Dağıtım-OG</t>
        </is>
      </c>
      <c>
        <v>Kısa</v>
      </c>
      <c>
        <v>Şebeke işletmecisi</v>
      </c>
      <c>
        <v>Bildirimli</v>
      </c>
      <c>
        <is>
          <t>19.11.2020 10:36:11</t>
        </is>
      </c>
      <c>
        <is>
          <t>19.11.2020 10:38:02</t>
        </is>
      </c>
      <c>
        <v>0.030582222</v>
      </c>
      <c>
        <v>2</v>
      </c>
      <c>
        <v>742</v>
      </c>
      <c>
        <v>0</v>
      </c>
      <c>
        <v>0</v>
      </c>
      <c>
        <v>0.061164</v>
      </c>
      <c>
        <v>22.692009</v>
      </c>
      <c>
        <v>0</v>
      </c>
      <c>
        <v>0</v>
      </c>
    </row>
    <row>
      <c>
        <is>
          <t>1582980</t>
        </is>
      </c>
      <c>
        <v>1</v>
      </c>
      <c>
        <is>
          <t>İZMİR</t>
        </is>
      </c>
      <c>
        <v>KEMALPAŞA</v>
      </c>
      <c>
        <is>
          <t>TR-41 35-27-M00041_-M06 M06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19.11.2020 10:10:00</t>
        </is>
      </c>
      <c>
        <is>
          <t>19.11.2020 10:40:44</t>
        </is>
      </c>
      <c>
        <v>0.512222222</v>
      </c>
      <c>
        <v>1</v>
      </c>
      <c>
        <v>251</v>
      </c>
      <c>
        <v>0</v>
      </c>
      <c>
        <v>0</v>
      </c>
      <c>
        <v>0.512222</v>
      </c>
      <c>
        <v>128.567778</v>
      </c>
      <c>
        <v>0</v>
      </c>
      <c>
        <v>0</v>
      </c>
    </row>
    <row>
      <c>
        <is>
          <t>1582982</t>
        </is>
      </c>
      <c>
        <v>1</v>
      </c>
      <c>
        <is>
          <t>İZMİR</t>
        </is>
      </c>
      <c>
        <v>KEMALPAŞA</v>
      </c>
      <c>
        <is>
          <t>KEMALPAŞA DM-3/TR-30 35-27-M00933_DAĞITIM TRF DM-3/TR-30-M01 M01</t>
        </is>
      </c>
      <c>
        <v>Manevra</v>
      </c>
      <c>
        <is>
          <t>Dağıtım-OG</t>
        </is>
      </c>
      <c>
        <v>Kısa</v>
      </c>
      <c>
        <v>Şebeke işletmecisi</v>
      </c>
      <c>
        <v>Bildirimli</v>
      </c>
      <c>
        <is>
          <t>19.11.2020 10:41:19</t>
        </is>
      </c>
      <c>
        <is>
          <t>19.11.2020 10:42:58</t>
        </is>
      </c>
      <c>
        <v>0.027371111</v>
      </c>
      <c>
        <v>1</v>
      </c>
      <c>
        <v>415</v>
      </c>
      <c>
        <v>0</v>
      </c>
      <c>
        <v>0</v>
      </c>
      <c>
        <v>0.027371</v>
      </c>
      <c>
        <v>11.359011</v>
      </c>
      <c>
        <v>0</v>
      </c>
      <c>
        <v>0</v>
      </c>
    </row>
    <row>
      <c>
        <is>
          <t>1582985</t>
        </is>
      </c>
      <c>
        <v>1</v>
      </c>
      <c>
        <is>
          <t>İZMİR</t>
        </is>
      </c>
      <c>
        <v>KEMALPAŞA</v>
      </c>
      <c>
        <is>
          <t>KEMALPAŞA DM-3/TR-21 35-27-M00932_DAĞITIM TRF DM-3/TR-21-M03 M03</t>
        </is>
      </c>
      <c>
        <v>Manevra</v>
      </c>
      <c>
        <is>
          <t>Dağıtım-OG</t>
        </is>
      </c>
      <c>
        <v>Kısa</v>
      </c>
      <c>
        <v>Şebeke işletmecisi</v>
      </c>
      <c>
        <v>Bildirimli</v>
      </c>
      <c>
        <is>
          <t>19.11.2020 10:43:43</t>
        </is>
      </c>
      <c>
        <is>
          <t>19.11.2020 10:44:59</t>
        </is>
      </c>
      <c>
        <v>0.020880555</v>
      </c>
      <c>
        <v>1</v>
      </c>
      <c>
        <v>369</v>
      </c>
      <c>
        <v>0</v>
      </c>
      <c>
        <v>0</v>
      </c>
      <c>
        <v>0.020881</v>
      </c>
      <c>
        <v>7.704925</v>
      </c>
      <c>
        <v>0</v>
      </c>
      <c>
        <v>0</v>
      </c>
    </row>
    <row>
      <c>
        <is>
          <t>1596219</t>
        </is>
      </c>
      <c>
        <v>1</v>
      </c>
      <c>
        <is>
          <t>MANİSA</t>
        </is>
      </c>
      <c>
        <v>ŞEHZADELER</v>
      </c>
      <c>
        <is>
          <t>SELİMŞAHLAR TR-2 45-71-M00137_HatBaşıAyırıcı_53135159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25.11.2020 11:25:28</t>
        </is>
      </c>
      <c>
        <is>
          <t>25.11.2020 11:30:08</t>
        </is>
      </c>
      <c>
        <v>0.077777777</v>
      </c>
      <c>
        <v>0</v>
      </c>
      <c>
        <v>0</v>
      </c>
      <c>
        <v>130</v>
      </c>
      <c>
        <v>580</v>
      </c>
      <c>
        <v>0</v>
      </c>
      <c>
        <v>0</v>
      </c>
      <c>
        <v>10.111111</v>
      </c>
      <c>
        <v>45.111111</v>
      </c>
    </row>
    <row>
      <c>
        <is>
          <t>1595512</t>
        </is>
      </c>
      <c>
        <v>1</v>
      </c>
      <c>
        <is>
          <t>MANİSA</t>
        </is>
      </c>
      <c>
        <v>ŞEHZADELER</v>
      </c>
      <c>
        <is>
          <t>SELİMŞAHLAR TR-2 45-71-M00137_HatBaşıAyırıcı_53135159 M03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24.11.2020 08:41:01</t>
        </is>
      </c>
      <c>
        <is>
          <t>24.11.2020 08:41:21</t>
        </is>
      </c>
      <c>
        <v>0.005555555</v>
      </c>
      <c>
        <v>0</v>
      </c>
      <c>
        <v>0</v>
      </c>
      <c>
        <v>130</v>
      </c>
      <c>
        <v>580</v>
      </c>
      <c>
        <v>0</v>
      </c>
      <c>
        <v>0</v>
      </c>
      <c>
        <v>0.722222</v>
      </c>
      <c>
        <v>3.222222</v>
      </c>
    </row>
    <row>
      <c>
        <is>
          <t>1594848</t>
        </is>
      </c>
      <c>
        <v>1</v>
      </c>
      <c>
        <is>
          <t>MANİSA</t>
        </is>
      </c>
      <c>
        <v>ŞEHZADELER</v>
      </c>
      <c>
        <is>
          <t>SELİMŞAHLAR TR-2 45-71-M00137_HatBaşıAyırıcı_53135159 M03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22.11.2020 16:05:45</t>
        </is>
      </c>
      <c>
        <is>
          <t>22.11.2020 16:06:15</t>
        </is>
      </c>
      <c>
        <v>0.008333333</v>
      </c>
      <c>
        <v>0</v>
      </c>
      <c>
        <v>0</v>
      </c>
      <c>
        <v>130</v>
      </c>
      <c>
        <v>580</v>
      </c>
      <c>
        <v>0</v>
      </c>
      <c>
        <v>0</v>
      </c>
      <c>
        <v>1.083333</v>
      </c>
      <c>
        <v>4.833333</v>
      </c>
    </row>
    <row>
      <c>
        <is>
          <t>1581838</t>
        </is>
      </c>
      <c>
        <v>1</v>
      </c>
      <c>
        <is>
          <t>MANİSA</t>
        </is>
      </c>
      <c>
        <v>ŞEHZADELER</v>
      </c>
      <c>
        <is>
          <t>SELİMŞAHLAR TR-2 45-71-M00137_HatBaşıAyırıcı_53135159 M03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17.11.2020 09:58:32</t>
        </is>
      </c>
      <c>
        <is>
          <t>17.11.2020 09:58:59</t>
        </is>
      </c>
      <c>
        <v>0.0075</v>
      </c>
      <c>
        <v>0</v>
      </c>
      <c>
        <v>0</v>
      </c>
      <c>
        <v>130</v>
      </c>
      <c>
        <v>580</v>
      </c>
      <c>
        <v>0</v>
      </c>
      <c>
        <v>0</v>
      </c>
      <c>
        <v>0.975</v>
      </c>
      <c>
        <v>4.35</v>
      </c>
    </row>
    <row>
      <c>
        <is>
          <t>1579714</t>
        </is>
      </c>
      <c>
        <v>1</v>
      </c>
      <c>
        <is>
          <t>MANİSA</t>
        </is>
      </c>
      <c>
        <v>ŞEHZADELER</v>
      </c>
      <c>
        <is>
          <t>SELİMŞAHLAR TR-2 45-71-M00137_HatBaşıAyırıcı_53135159 M03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12.11.2020 15:42:37</t>
        </is>
      </c>
      <c>
        <is>
          <t>12.11.2020 15:43:03</t>
        </is>
      </c>
      <c>
        <v>0.007222222</v>
      </c>
      <c>
        <v>0</v>
      </c>
      <c>
        <v>0</v>
      </c>
      <c>
        <v>130</v>
      </c>
      <c>
        <v>580</v>
      </c>
      <c>
        <v>0</v>
      </c>
      <c>
        <v>0</v>
      </c>
      <c>
        <v>0.938889</v>
      </c>
      <c>
        <v>4.188889</v>
      </c>
    </row>
    <row>
      <c>
        <is>
          <t>1575101</t>
        </is>
      </c>
      <c>
        <v>1</v>
      </c>
      <c>
        <is>
          <t>MANİSA</t>
        </is>
      </c>
      <c>
        <v>ŞEHZADELER</v>
      </c>
      <c>
        <is>
          <t>SELİMŞAHLAR TR-2 45-71-M00137_HatBaşıAyırıcı_53135159 M03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04.11.2020 10:39:41</t>
        </is>
      </c>
      <c>
        <is>
          <t>04.11.2020 10:40:04</t>
        </is>
      </c>
      <c>
        <v>0.006388888</v>
      </c>
      <c>
        <v>0</v>
      </c>
      <c>
        <v>0</v>
      </c>
      <c>
        <v>130</v>
      </c>
      <c>
        <v>580</v>
      </c>
      <c>
        <v>0</v>
      </c>
      <c>
        <v>0</v>
      </c>
      <c>
        <v>0.830555</v>
      </c>
      <c>
        <v>3.705555</v>
      </c>
    </row>
    <row>
      <c>
        <is>
          <t>1596706</t>
        </is>
      </c>
      <c>
        <v>1</v>
      </c>
      <c>
        <is>
          <t>MANİSA</t>
        </is>
      </c>
      <c>
        <v>SELENDİ</v>
      </c>
      <c>
        <is>
          <t>SELMAN HACILAR TR-2 45-81-M00248_45-81-M00248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26.11.2020 10:48:31</t>
        </is>
      </c>
      <c>
        <is>
          <t>26.11.2020 11:24:54</t>
        </is>
      </c>
      <c>
        <v>0.606273888</v>
      </c>
      <c>
        <v>0</v>
      </c>
      <c>
        <v>0</v>
      </c>
      <c>
        <v>1</v>
      </c>
      <c>
        <v>98</v>
      </c>
      <c>
        <v>0</v>
      </c>
      <c>
        <v>0</v>
      </c>
      <c>
        <v>0.606274</v>
      </c>
      <c>
        <v>59.414841</v>
      </c>
    </row>
    <row>
      <c>
        <is>
          <t>1596649</t>
        </is>
      </c>
      <c>
        <v>1</v>
      </c>
      <c>
        <is>
          <t>MANİSA</t>
        </is>
      </c>
      <c>
        <v>SELENDİ</v>
      </c>
      <c>
        <is>
          <t>SELMAN HACILAR TR-1 45-81-M00192_45-81-M00192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26.11.2020 09:50:46</t>
        </is>
      </c>
      <c>
        <is>
          <t>26.11.2020 10:32:52</t>
        </is>
      </c>
      <c>
        <v>0.701398055</v>
      </c>
      <c>
        <v>0</v>
      </c>
      <c>
        <v>0</v>
      </c>
      <c>
        <v>1</v>
      </c>
      <c>
        <v>58</v>
      </c>
      <c>
        <v>0</v>
      </c>
      <c>
        <v>0</v>
      </c>
      <c>
        <v>0.701398</v>
      </c>
      <c>
        <v>40.681087</v>
      </c>
    </row>
    <row>
      <c>
        <is>
          <t>1598038</t>
        </is>
      </c>
      <c>
        <v>1</v>
      </c>
      <c>
        <is>
          <t>MANİSA</t>
        </is>
      </c>
      <c>
        <v>TURGUTLU</v>
      </c>
      <c>
        <is>
          <t>TR-1/84 (ERBİLLER) 45-83-M00084_TR-1/85-M05 M05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29.11.2020 09:15:19</t>
        </is>
      </c>
      <c>
        <is>
          <t>29.11.2020 15:51:56</t>
        </is>
      </c>
      <c>
        <v>6.610173888</v>
      </c>
      <c>
        <v>5</v>
      </c>
      <c>
        <v>96</v>
      </c>
      <c>
        <v>0</v>
      </c>
      <c>
        <v>0</v>
      </c>
      <c>
        <v>33.050869</v>
      </c>
      <c>
        <v>634.576693</v>
      </c>
      <c>
        <v>0</v>
      </c>
      <c>
        <v>0</v>
      </c>
    </row>
    <row>
      <c>
        <is>
          <t>1573537</t>
        </is>
      </c>
      <c>
        <v>1</v>
      </c>
      <c>
        <is>
          <t>MANİSA</t>
        </is>
      </c>
      <c>
        <v>TURGUTLU</v>
      </c>
      <c>
        <is>
          <t>TR-1/89 (DEMİRELLER) 45-83-M00089_OĞUZ- DAĞ BLOK-M05 M05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01.11.2020 09:31:48</t>
        </is>
      </c>
      <c>
        <is>
          <t>01.11.2020 11:00:45</t>
        </is>
      </c>
      <c>
        <v>1.4825</v>
      </c>
      <c>
        <v>8</v>
      </c>
      <c>
        <v>0</v>
      </c>
      <c>
        <v>0</v>
      </c>
      <c>
        <v>0</v>
      </c>
      <c>
        <v>11.86</v>
      </c>
      <c>
        <v>0</v>
      </c>
      <c>
        <v>0</v>
      </c>
      <c>
        <v>0</v>
      </c>
    </row>
    <row>
      <c>
        <is>
          <t>1580973</t>
        </is>
      </c>
      <c>
        <v>1</v>
      </c>
      <c>
        <is>
          <t>İZMİR</t>
        </is>
      </c>
      <c>
        <v>BUCA</v>
      </c>
      <c>
        <is>
          <t>K-1641 35-03-K01641_35-03-K01641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15.11.2020 09:09:21</t>
        </is>
      </c>
      <c>
        <is>
          <t>15.11.2020 10:34:08</t>
        </is>
      </c>
      <c>
        <v>1.412976666</v>
      </c>
      <c>
        <v>2</v>
      </c>
      <c>
        <v>752</v>
      </c>
      <c>
        <v>0</v>
      </c>
      <c>
        <v>0</v>
      </c>
      <c>
        <v>2.825953</v>
      </c>
      <c>
        <v>1062.558453</v>
      </c>
      <c>
        <v>0</v>
      </c>
      <c>
        <v>0</v>
      </c>
    </row>
    <row>
      <c>
        <is>
          <t>1581064</t>
        </is>
      </c>
      <c>
        <v>1</v>
      </c>
      <c>
        <is>
          <t>İZMİR</t>
        </is>
      </c>
      <c>
        <v>BUCA</v>
      </c>
      <c>
        <is>
          <t>K-1642 35-03-K01642_35-03-K01642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15.11.2020 13:18:45</t>
        </is>
      </c>
      <c>
        <is>
          <t>15.11.2020 14:31:42</t>
        </is>
      </c>
      <c>
        <v>1.215833333</v>
      </c>
      <c>
        <v>1</v>
      </c>
      <c>
        <v>295</v>
      </c>
      <c>
        <v>0</v>
      </c>
      <c>
        <v>0</v>
      </c>
      <c>
        <v>1.215833</v>
      </c>
      <c>
        <v>358.670833</v>
      </c>
      <c>
        <v>0</v>
      </c>
      <c>
        <v>0</v>
      </c>
    </row>
    <row>
      <c>
        <is>
          <t>1594764</t>
        </is>
      </c>
      <c>
        <v>1</v>
      </c>
      <c>
        <is>
          <t>İZMİR</t>
        </is>
      </c>
      <c>
        <v>BUCA</v>
      </c>
      <c>
        <is>
          <t> 35-03-K00812_35-03-K00812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22.11.2020 12:13:22</t>
        </is>
      </c>
      <c>
        <is>
          <t>22.11.2020 13:07:30</t>
        </is>
      </c>
      <c>
        <v>0.902222222</v>
      </c>
      <c>
        <v>1</v>
      </c>
      <c>
        <v>183</v>
      </c>
      <c>
        <v>0</v>
      </c>
      <c>
        <v>0</v>
      </c>
      <c>
        <v>0.902222</v>
      </c>
      <c>
        <v>165.106667</v>
      </c>
      <c>
        <v>0</v>
      </c>
      <c>
        <v>0</v>
      </c>
    </row>
    <row>
      <c>
        <is>
          <t>1594758</t>
        </is>
      </c>
      <c>
        <v>1</v>
      </c>
      <c>
        <is>
          <t>İZMİR</t>
        </is>
      </c>
      <c>
        <v>BUCA</v>
      </c>
      <c>
        <is>
          <t>K-4445 35-03-K04445_35-03-K04445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22.11.2020 11:53:10</t>
        </is>
      </c>
      <c>
        <is>
          <t>22.11.2020 12:15:40</t>
        </is>
      </c>
      <c>
        <v>0.374838888</v>
      </c>
      <c>
        <v>1</v>
      </c>
      <c>
        <v>148</v>
      </c>
      <c>
        <v>0</v>
      </c>
      <c>
        <v>0</v>
      </c>
      <c>
        <v>0.374839</v>
      </c>
      <c>
        <v>55.476155</v>
      </c>
      <c>
        <v>0</v>
      </c>
      <c>
        <v>0</v>
      </c>
    </row>
    <row>
      <c>
        <is>
          <t>1594677</t>
        </is>
      </c>
      <c>
        <v>1</v>
      </c>
      <c>
        <is>
          <t>İZMİR</t>
        </is>
      </c>
      <c>
        <v>BUCA</v>
      </c>
      <c>
        <is>
          <t>K-2883 35-03-K02883_35-03-K02883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22.11.2020 09:23:25</t>
        </is>
      </c>
      <c>
        <is>
          <t>22.11.2020 10:50:12</t>
        </is>
      </c>
      <c>
        <v>1.446388888</v>
      </c>
      <c>
        <v>1</v>
      </c>
      <c>
        <v>315</v>
      </c>
      <c>
        <v>0</v>
      </c>
      <c>
        <v>0</v>
      </c>
      <c>
        <v>1.446389</v>
      </c>
      <c>
        <v>455.6125</v>
      </c>
      <c>
        <v>0</v>
      </c>
      <c>
        <v>0</v>
      </c>
    </row>
    <row>
      <c>
        <is>
          <t>1598245</t>
        </is>
      </c>
      <c>
        <v>1</v>
      </c>
      <c>
        <is>
          <t>MANİSA</t>
        </is>
      </c>
      <c>
        <v>AKHİSAR</v>
      </c>
      <c>
        <is>
          <t>AKHİSAR İM 45-72-A00001_TR-1/43-M13 M13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29.11.2020 17:16:34</t>
        </is>
      </c>
      <c>
        <is>
          <t>29.11.2020 17:17:13</t>
        </is>
      </c>
      <c>
        <v>0.010833333</v>
      </c>
      <c>
        <v>12</v>
      </c>
      <c>
        <v>4845</v>
      </c>
      <c>
        <v>25</v>
      </c>
      <c>
        <v>405</v>
      </c>
      <c>
        <v>0.13</v>
      </c>
      <c>
        <v>52.487498</v>
      </c>
      <c>
        <v>0.270833</v>
      </c>
      <c>
        <v>4.3875</v>
      </c>
    </row>
    <row>
      <c>
        <is>
          <t>1581024</t>
        </is>
      </c>
      <c>
        <v>1</v>
      </c>
      <c>
        <is>
          <t>MANİSA</t>
        </is>
      </c>
      <c>
        <v>AKHİSAR</v>
      </c>
      <c>
        <is>
          <t>AKHİSAR TM 45-72-A00006_GÖLMARMARA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15.11.2020 10:41:01</t>
        </is>
      </c>
      <c>
        <is>
          <t>15.11.2020 10:45:17</t>
        </is>
      </c>
      <c>
        <v>0.071153611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0.213461</v>
      </c>
    </row>
    <row>
      <c>
        <is>
          <t>1576915</t>
        </is>
      </c>
      <c>
        <v>1</v>
      </c>
      <c>
        <is>
          <t>MANİSA</t>
        </is>
      </c>
      <c>
        <v>AKHİSAR</v>
      </c>
      <c>
        <is>
          <t>AKHİSAR İM 45-72-A00001_TR-1/13 M14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Bildirimli</v>
      </c>
      <c>
        <is>
          <t>07.11.2020 08:12:18</t>
        </is>
      </c>
      <c>
        <is>
          <t>07.11.2020 08:17:06</t>
        </is>
      </c>
      <c>
        <v>0.08</v>
      </c>
      <c>
        <v>43</v>
      </c>
      <c>
        <v>4790</v>
      </c>
      <c>
        <v>32</v>
      </c>
      <c>
        <v>77</v>
      </c>
      <c>
        <v>3.44</v>
      </c>
      <c>
        <v>383.2</v>
      </c>
      <c>
        <v>2.56</v>
      </c>
      <c>
        <v>6.16</v>
      </c>
    </row>
    <row>
      <c>
        <is>
          <t>1582956</t>
        </is>
      </c>
      <c>
        <v>1</v>
      </c>
      <c>
        <is>
          <t>MANİSA</t>
        </is>
      </c>
      <c>
        <v>KULA</v>
      </c>
      <c>
        <is>
          <t>TR-41 45-77-L00041_TR-42 L03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19.11.2020 10:11:20</t>
        </is>
      </c>
      <c>
        <is>
          <t>19.11.2020 10:23:00</t>
        </is>
      </c>
      <c>
        <v>0.194361111</v>
      </c>
      <c>
        <v>5</v>
      </c>
      <c>
        <v>1248</v>
      </c>
      <c>
        <v>0</v>
      </c>
      <c>
        <v>0</v>
      </c>
      <c>
        <v>0.971806</v>
      </c>
      <c>
        <v>242.562667</v>
      </c>
      <c>
        <v>0</v>
      </c>
      <c>
        <v>0</v>
      </c>
    </row>
    <row>
      <c>
        <is>
          <t>1577846</t>
        </is>
      </c>
      <c>
        <v>1</v>
      </c>
      <c>
        <is>
          <t>MANİSA</t>
        </is>
      </c>
      <c>
        <v>SALİHLİ</v>
      </c>
      <c>
        <is>
          <t>TR-47 45-78-L00047_TR-48 L03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09.11.2020 09:03:56</t>
        </is>
      </c>
      <c>
        <is>
          <t>09.11.2020 16:42:25</t>
        </is>
      </c>
      <c>
        <v>7.641388888</v>
      </c>
      <c>
        <v>5</v>
      </c>
      <c>
        <v>1979</v>
      </c>
      <c>
        <v>0</v>
      </c>
      <c>
        <v>0</v>
      </c>
      <c>
        <v>38.206944</v>
      </c>
      <c>
        <v>15122.308609</v>
      </c>
      <c>
        <v>0</v>
      </c>
      <c>
        <v>0</v>
      </c>
    </row>
    <row>
      <c>
        <is>
          <t>1594799</t>
        </is>
      </c>
      <c>
        <v>1</v>
      </c>
      <c>
        <is>
          <t>İZMİR</t>
        </is>
      </c>
      <c>
        <v>SEFERİHİSAR</v>
      </c>
      <c>
        <is>
          <t>L-35 35-14-L00035_L-36-L03 L03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22.11.2020 13:15:58</t>
        </is>
      </c>
      <c>
        <is>
          <t>22.11.2020 13:20:05</t>
        </is>
      </c>
      <c>
        <v>0.068611111</v>
      </c>
      <c>
        <v>9</v>
      </c>
      <c>
        <v>519</v>
      </c>
      <c>
        <v>1</v>
      </c>
      <c>
        <v>46</v>
      </c>
      <c>
        <v>0.6175</v>
      </c>
      <c>
        <v>35.609167</v>
      </c>
      <c>
        <v>0.068611</v>
      </c>
      <c>
        <v>3.156111</v>
      </c>
    </row>
    <row>
      <c>
        <is>
          <t>1595091</t>
        </is>
      </c>
      <c>
        <v>1</v>
      </c>
      <c>
        <is>
          <t>İZMİR</t>
        </is>
      </c>
      <c>
        <v>KİRAZ</v>
      </c>
      <c>
        <is>
          <t>SIRIMLI AVCILAR TR 35-31-L00202_35-31-L00202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23.11.2020 09:52:26</t>
        </is>
      </c>
      <c>
        <is>
          <t>23.11.2020 15:10:01</t>
        </is>
      </c>
      <c>
        <v>5.292926666</v>
      </c>
      <c>
        <v>0</v>
      </c>
      <c>
        <v>0</v>
      </c>
      <c>
        <v>1</v>
      </c>
      <c>
        <v>86</v>
      </c>
      <c>
        <v>0</v>
      </c>
      <c>
        <v>0</v>
      </c>
      <c>
        <v>5.292927</v>
      </c>
      <c>
        <v>455.191693</v>
      </c>
    </row>
    <row>
      <c>
        <is>
          <t>1595679</t>
        </is>
      </c>
      <c>
        <v>1</v>
      </c>
      <c>
        <is>
          <t>MANİSA</t>
        </is>
      </c>
      <c>
        <v>AKHİSAR</v>
      </c>
      <c>
        <is>
          <t>SIRTKÖY TR-1 45-72-L00520_Ayırıcı H01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24.11.2020 11:41:32</t>
        </is>
      </c>
      <c>
        <is>
          <t>24.11.2020 11:54:32</t>
        </is>
      </c>
      <c>
        <v>0.216644444</v>
      </c>
      <c>
        <v>0</v>
      </c>
      <c>
        <v>0</v>
      </c>
      <c>
        <v>2</v>
      </c>
      <c>
        <v>57</v>
      </c>
      <c>
        <v>0</v>
      </c>
      <c>
        <v>0</v>
      </c>
      <c>
        <v>0.433289</v>
      </c>
      <c>
        <v>12.348733</v>
      </c>
    </row>
    <row>
      <c>
        <is>
          <t>1582358</t>
        </is>
      </c>
      <c>
        <v>1</v>
      </c>
      <c>
        <is>
          <t>İZMİR</t>
        </is>
      </c>
      <c>
        <v>KEMALPAŞA</v>
      </c>
      <c>
        <is>
          <t>SİNANCILAR KÖYÜ TR-3 35-27-L00261_35-27-L00261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18.11.2020 09:37:13</t>
        </is>
      </c>
      <c>
        <is>
          <t>18.11.2020 11:45:20</t>
        </is>
      </c>
      <c>
        <v>2.135277777</v>
      </c>
      <c>
        <v>0</v>
      </c>
      <c>
        <v>0</v>
      </c>
      <c>
        <v>1</v>
      </c>
      <c>
        <v>156</v>
      </c>
      <c>
        <v>0</v>
      </c>
      <c>
        <v>0</v>
      </c>
      <c>
        <v>2.135278</v>
      </c>
      <c>
        <v>333.103333</v>
      </c>
    </row>
    <row>
      <c>
        <is>
          <t>1596085</t>
        </is>
      </c>
      <c>
        <v>1</v>
      </c>
      <c>
        <is>
          <t>İZMİR</t>
        </is>
      </c>
      <c>
        <v>GÜZELBAHÇE</v>
      </c>
      <c>
        <is>
          <t>K-1906 35-10-K01906_35-10-K01906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25.11.2020 09:27:42</t>
        </is>
      </c>
      <c>
        <is>
          <t>25.11.2020 14:36:32</t>
        </is>
      </c>
      <c>
        <v>5.147222222</v>
      </c>
      <c>
        <v>1</v>
      </c>
      <c>
        <v>435</v>
      </c>
      <c>
        <v>0</v>
      </c>
      <c>
        <v>0</v>
      </c>
      <c>
        <v>5.147222</v>
      </c>
      <c>
        <v>2239.041667</v>
      </c>
      <c>
        <v>0</v>
      </c>
      <c>
        <v>0</v>
      </c>
    </row>
    <row>
      <c>
        <is>
          <t>1594934</t>
        </is>
      </c>
      <c>
        <v>1</v>
      </c>
      <c>
        <is>
          <t>MANİSA</t>
        </is>
      </c>
      <c>
        <v>YUNUSEMRE</v>
      </c>
      <c>
        <is>
          <t>SİYEKLİ KÖK 45-71-M00185_MALDAN-M05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22.11.2020 19:19:44</t>
        </is>
      </c>
      <c>
        <is>
          <t>22.11.2020 19:23:24</t>
        </is>
      </c>
      <c>
        <v>0.061111111</v>
      </c>
      <c>
        <v>0</v>
      </c>
      <c>
        <v>0</v>
      </c>
      <c>
        <v>23</v>
      </c>
      <c>
        <v>644</v>
      </c>
      <c>
        <v>0</v>
      </c>
      <c>
        <v>0</v>
      </c>
      <c>
        <v>1.405556</v>
      </c>
      <c>
        <v>39.355555</v>
      </c>
    </row>
    <row>
      <c>
        <is>
          <t>1582159</t>
        </is>
      </c>
      <c>
        <v>1</v>
      </c>
      <c>
        <is>
          <t>MANİSA</t>
        </is>
      </c>
      <c>
        <v>YUNUSEMRE</v>
      </c>
      <c>
        <is>
          <t>SİYEKLİ KÖK 45-71-M00185_MALDAN-M05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17.11.2020 17:12:00</t>
        </is>
      </c>
      <c>
        <is>
          <t>17.11.2020 17:16:27</t>
        </is>
      </c>
      <c>
        <v>0.074166666</v>
      </c>
      <c>
        <v>0</v>
      </c>
      <c>
        <v>0</v>
      </c>
      <c>
        <v>23</v>
      </c>
      <c>
        <v>644</v>
      </c>
      <c>
        <v>0</v>
      </c>
      <c>
        <v>0</v>
      </c>
      <c>
        <v>1.705833</v>
      </c>
      <c>
        <v>47.763333</v>
      </c>
    </row>
    <row>
      <c>
        <is>
          <t>1583006</t>
        </is>
      </c>
      <c>
        <v>1</v>
      </c>
      <c>
        <is>
          <t>MANİSA</t>
        </is>
      </c>
      <c>
        <v>YUNUSEMRE</v>
      </c>
      <c>
        <is>
          <t>SİYEKLİ KÖK 45-71-M00185_MALDAN-M05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19.11.2020 11:00:17</t>
        </is>
      </c>
      <c>
        <is>
          <t>19.11.2020 11:14:06</t>
        </is>
      </c>
      <c>
        <v>0.230277777</v>
      </c>
      <c>
        <v>0</v>
      </c>
      <c>
        <v>0</v>
      </c>
      <c>
        <v>23</v>
      </c>
      <c>
        <v>644</v>
      </c>
      <c>
        <v>0</v>
      </c>
      <c>
        <v>0</v>
      </c>
      <c>
        <v>5.296389</v>
      </c>
      <c>
        <v>148.298888</v>
      </c>
    </row>
    <row>
      <c>
        <is>
          <t>1597105</t>
        </is>
      </c>
      <c>
        <v>1</v>
      </c>
      <c>
        <is>
          <t>MANİSA</t>
        </is>
      </c>
      <c>
        <v>YUNUSEMRE</v>
      </c>
      <c>
        <is>
          <t>SİYEKLİ KÖK 45-71-M00185_MALDAN-M05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27.11.2020 09:09:31</t>
        </is>
      </c>
      <c>
        <is>
          <t>27.11.2020 09:16:56</t>
        </is>
      </c>
      <c>
        <v>0.123611111</v>
      </c>
      <c>
        <v>0</v>
      </c>
      <c>
        <v>0</v>
      </c>
      <c>
        <v>23</v>
      </c>
      <c>
        <v>644</v>
      </c>
      <c>
        <v>0</v>
      </c>
      <c>
        <v>0</v>
      </c>
      <c>
        <v>2.843056</v>
      </c>
      <c>
        <v>79.605555</v>
      </c>
    </row>
    <row>
      <c>
        <is>
          <t>1597145</t>
        </is>
      </c>
      <c>
        <v>1</v>
      </c>
      <c>
        <is>
          <t>MANİSA</t>
        </is>
      </c>
      <c>
        <v>ALAŞEHİR</v>
      </c>
      <c>
        <is>
          <t>SOĞUKYURT (GİRİŞ) TR-2 45-73-M00205_Ayırıcı H01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27.11.2020 09:39:31</t>
        </is>
      </c>
      <c>
        <is>
          <t>27.11.2020 12:10:08</t>
        </is>
      </c>
      <c>
        <v>2.510031388</v>
      </c>
      <c>
        <v>0</v>
      </c>
      <c>
        <v>0</v>
      </c>
      <c>
        <v>1</v>
      </c>
      <c>
        <v>21</v>
      </c>
      <c>
        <v>0</v>
      </c>
      <c>
        <v>0</v>
      </c>
      <c>
        <v>2.510031</v>
      </c>
      <c>
        <v>52.710659</v>
      </c>
    </row>
    <row>
      <c>
        <is>
          <t>1584241</t>
        </is>
      </c>
      <c>
        <v>1</v>
      </c>
      <c>
        <is>
          <t>İZMİR</t>
        </is>
      </c>
      <c>
        <v>KİRAZ</v>
      </c>
      <c>
        <is>
          <t>SULUDERE TR-13 35-31-L00392_35-31-L00392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21.11.2020 09:52:13</t>
        </is>
      </c>
      <c>
        <is>
          <t>21.11.2020 14:58:20</t>
        </is>
      </c>
      <c>
        <v>5.101944444</v>
      </c>
      <c>
        <v>0</v>
      </c>
      <c>
        <v>0</v>
      </c>
      <c>
        <v>1</v>
      </c>
      <c>
        <v>108</v>
      </c>
      <c>
        <v>0</v>
      </c>
      <c>
        <v>0</v>
      </c>
      <c>
        <v>5.101944</v>
      </c>
      <c>
        <v>551.01</v>
      </c>
    </row>
    <row>
      <c>
        <is>
          <t>1580247</t>
        </is>
      </c>
      <c>
        <v>1</v>
      </c>
      <c>
        <is>
          <t>İZMİR</t>
        </is>
      </c>
      <c>
        <v>KİRAZ</v>
      </c>
      <c>
        <is>
          <t>SULUDERE KÖK 35-31-L00057_KELETEPE -L07 L07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13.11.2020 14:59:24</t>
        </is>
      </c>
      <c>
        <is>
          <t>13.11.2020 15:02:34</t>
        </is>
      </c>
      <c>
        <v>0.052777777</v>
      </c>
      <c>
        <v>0</v>
      </c>
      <c>
        <v>0</v>
      </c>
      <c>
        <v>85</v>
      </c>
      <c>
        <v>1818</v>
      </c>
      <c>
        <v>0</v>
      </c>
      <c>
        <v>0</v>
      </c>
      <c>
        <v>4.486111</v>
      </c>
      <c>
        <v>95.949999</v>
      </c>
    </row>
    <row>
      <c>
        <is>
          <t>1576157</t>
        </is>
      </c>
      <c>
        <v>1</v>
      </c>
      <c>
        <is>
          <t>İZMİR</t>
        </is>
      </c>
      <c>
        <v>KİRAZ</v>
      </c>
      <c>
        <is>
          <t>SULUDERE KÖK 35-31-L00057_KELETEPE -L07 L07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06.11.2020 08:31:03</t>
        </is>
      </c>
      <c>
        <is>
          <t>06.11.2020 08:32:33</t>
        </is>
      </c>
      <c>
        <v>0.025</v>
      </c>
      <c>
        <v>0</v>
      </c>
      <c>
        <v>0</v>
      </c>
      <c>
        <v>85</v>
      </c>
      <c>
        <v>1818</v>
      </c>
      <c>
        <v>0</v>
      </c>
      <c>
        <v>0</v>
      </c>
      <c>
        <v>2.125</v>
      </c>
      <c>
        <v>45.45</v>
      </c>
    </row>
    <row>
      <c>
        <is>
          <t>1595768</t>
        </is>
      </c>
      <c>
        <v>1</v>
      </c>
      <c>
        <is>
          <t>MANİSA</t>
        </is>
      </c>
      <c>
        <v>AKHİSAR</v>
      </c>
      <c>
        <is>
          <t>SÜLEYMANKÖY TR-1 45-72-L00507_Ayırıcı H01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24.11.2020 14:07:22</t>
        </is>
      </c>
      <c>
        <is>
          <t>24.11.2020 14:15:34</t>
        </is>
      </c>
      <c>
        <v>0.1366</v>
      </c>
      <c>
        <v>0</v>
      </c>
      <c>
        <v>0</v>
      </c>
      <c>
        <v>1</v>
      </c>
      <c>
        <v>145</v>
      </c>
      <c>
        <v>0</v>
      </c>
      <c>
        <v>0</v>
      </c>
      <c>
        <v>0.1366</v>
      </c>
      <c>
        <v>19.807</v>
      </c>
    </row>
    <row>
      <c>
        <is>
          <t>1597824</t>
        </is>
      </c>
      <c>
        <v>1</v>
      </c>
      <c>
        <is>
          <t>MANİSA</t>
        </is>
      </c>
      <c>
        <v>AKHİSAR</v>
      </c>
      <c>
        <is>
          <t>HİKMET GIDA KÖK 45-72-M00122_HARTA BAKIR FİDERİ ÇIKIŞ-M04 M04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28.11.2020 14:46:22</t>
        </is>
      </c>
      <c>
        <is>
          <t>28.11.2020 14:46:42</t>
        </is>
      </c>
      <c>
        <v>0.005555555</v>
      </c>
      <c>
        <v>24</v>
      </c>
      <c>
        <v>3770</v>
      </c>
      <c>
        <v>472</v>
      </c>
      <c>
        <v>25</v>
      </c>
      <c>
        <v>0.133333</v>
      </c>
      <c>
        <v>20.944442</v>
      </c>
      <c>
        <v>2.622222</v>
      </c>
      <c>
        <v>0.138889</v>
      </c>
    </row>
    <row>
      <c>
        <is>
          <t>1598040</t>
        </is>
      </c>
      <c>
        <v>1</v>
      </c>
      <c>
        <is>
          <t>İZMİR</t>
        </is>
      </c>
      <c>
        <v>KEMALPAŞA</v>
      </c>
      <c>
        <is>
          <t>SÜTÇÜLER TR-2 35-27-M00406_Ayırıcı H01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29.11.2020 09:14:57</t>
        </is>
      </c>
      <c>
        <is>
          <t>29.11.2020 14:46:41</t>
        </is>
      </c>
      <c>
        <v>5.528888888</v>
      </c>
      <c>
        <v>0</v>
      </c>
      <c>
        <v>0</v>
      </c>
      <c>
        <v>2</v>
      </c>
      <c>
        <v>504</v>
      </c>
      <c>
        <v>0</v>
      </c>
      <c>
        <v>0</v>
      </c>
      <c>
        <v>11.057778</v>
      </c>
      <c>
        <v>2786.56</v>
      </c>
    </row>
    <row>
      <c>
        <is>
          <t>1597139</t>
        </is>
      </c>
      <c>
        <v>1</v>
      </c>
      <c>
        <is>
          <t>İZMİR</t>
        </is>
      </c>
      <c>
        <v>KEMALPAŞA</v>
      </c>
      <c>
        <is>
          <t>SÜTÇÜLER TR-3 35-27-M00407_35-27-M00407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27.11.2020 09:34:37</t>
        </is>
      </c>
      <c>
        <is>
          <t>27.11.2020 13:46:16</t>
        </is>
      </c>
      <c>
        <v>4.194014722</v>
      </c>
      <c>
        <v>0</v>
      </c>
      <c>
        <v>0</v>
      </c>
      <c>
        <v>1</v>
      </c>
      <c>
        <v>302</v>
      </c>
      <c>
        <v>0</v>
      </c>
      <c>
        <v>0</v>
      </c>
      <c>
        <v>4.194015</v>
      </c>
      <c>
        <v>1266.592446</v>
      </c>
    </row>
    <row>
      <c>
        <is>
          <t>1596807</t>
        </is>
      </c>
      <c>
        <v>1</v>
      </c>
      <c>
        <is>
          <t>İZMİR</t>
        </is>
      </c>
      <c>
        <v>KEMALPAŞA</v>
      </c>
      <c>
        <is>
          <t>SÜTÇÜLER TR-2 35-27-M00406_35-27-M00406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26.11.2020 13:35:09</t>
        </is>
      </c>
      <c>
        <is>
          <t>26.11.2020 15:12:55</t>
        </is>
      </c>
      <c>
        <v>1.629444444</v>
      </c>
      <c>
        <v>0</v>
      </c>
      <c>
        <v>0</v>
      </c>
      <c>
        <v>1</v>
      </c>
      <c>
        <v>503</v>
      </c>
      <c>
        <v>0</v>
      </c>
      <c>
        <v>0</v>
      </c>
      <c>
        <v>1.629444</v>
      </c>
      <c>
        <v>819.610555</v>
      </c>
    </row>
    <row>
      <c>
        <is>
          <t>1595054</t>
        </is>
      </c>
      <c>
        <v>1</v>
      </c>
      <c>
        <is>
          <t>İZMİR</t>
        </is>
      </c>
      <c>
        <v>KEMALPAŞA</v>
      </c>
      <c>
        <is>
          <t>SÜTÇÜLER TR-1 35-27-M00408_35-27-M00408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23.11.2020 09:11:13</t>
        </is>
      </c>
      <c>
        <is>
          <t>23.11.2020 14:16:51</t>
        </is>
      </c>
      <c>
        <v>5.093618333</v>
      </c>
      <c>
        <v>0</v>
      </c>
      <c>
        <v>0</v>
      </c>
      <c>
        <v>2</v>
      </c>
      <c>
        <v>267</v>
      </c>
      <c>
        <v>0</v>
      </c>
      <c>
        <v>0</v>
      </c>
      <c>
        <v>10.187237</v>
      </c>
      <c>
        <v>1359.996095</v>
      </c>
    </row>
    <row>
      <c>
        <is>
          <t>1595106</t>
        </is>
      </c>
      <c>
        <v>1</v>
      </c>
      <c>
        <is>
          <t>MANİSA</t>
        </is>
      </c>
      <c>
        <v>ALAŞEHİR</v>
      </c>
      <c>
        <is>
          <t>PİYADELER KÖK 45-73-M00136_HatBaşıAyırıcı_53136003 M04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23.11.2020 10:05:33</t>
        </is>
      </c>
      <c>
        <is>
          <t>23.11.2020 11:31:32</t>
        </is>
      </c>
      <c>
        <v>1.432836111</v>
      </c>
      <c>
        <v>0</v>
      </c>
      <c>
        <v>0</v>
      </c>
      <c>
        <v>2</v>
      </c>
      <c>
        <v>52</v>
      </c>
      <c>
        <v>0</v>
      </c>
      <c>
        <v>0</v>
      </c>
      <c>
        <v>2.865672</v>
      </c>
      <c>
        <v>74.507478</v>
      </c>
    </row>
    <row>
      <c>
        <is>
          <t>1596068</t>
        </is>
      </c>
      <c>
        <v>1</v>
      </c>
      <c>
        <is>
          <t>MANİSA</t>
        </is>
      </c>
      <c>
        <v>ALAŞEHİR</v>
      </c>
      <c>
        <is>
          <t>PİYADELER KÖK 45-73-M00136_PİYADELER -M01 M01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25.11.2020 09:02:58</t>
        </is>
      </c>
      <c>
        <is>
          <t>25.11.2020 15:06:58</t>
        </is>
      </c>
      <c>
        <v>6.066666666</v>
      </c>
      <c>
        <v>5</v>
      </c>
      <c>
        <v>596</v>
      </c>
      <c>
        <v>8</v>
      </c>
      <c>
        <v>320</v>
      </c>
      <c>
        <v>30.333333</v>
      </c>
      <c>
        <v>3615.733333</v>
      </c>
      <c>
        <v>48.533333</v>
      </c>
      <c>
        <v>1941.333333</v>
      </c>
    </row>
    <row>
      <c>
        <is>
          <t>1575607</t>
        </is>
      </c>
      <c>
        <v>1</v>
      </c>
      <c>
        <is>
          <t>İZMİR</t>
        </is>
      </c>
      <c>
        <v>ALİAĞA</v>
      </c>
      <c>
        <is>
          <t>ŞEHİT KEMAL KÖK 35-17-M00449_OMS METAL M02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05.11.2020 09:42:55</t>
        </is>
      </c>
      <c>
        <is>
          <t>05.11.2020 10:58:09</t>
        </is>
      </c>
      <c>
        <v>1.253888888</v>
      </c>
      <c>
        <v>5</v>
      </c>
      <c>
        <v>0</v>
      </c>
      <c>
        <v>17</v>
      </c>
      <c>
        <v>0</v>
      </c>
      <c>
        <v>6.269444</v>
      </c>
      <c>
        <v>0</v>
      </c>
      <c>
        <v>21.316111</v>
      </c>
      <c>
        <v>0</v>
      </c>
    </row>
    <row>
      <c>
        <is>
          <t>1596325</t>
        </is>
      </c>
      <c>
        <v>1</v>
      </c>
      <c>
        <is>
          <t>İZMİR</t>
        </is>
      </c>
      <c>
        <v>KARŞIYAKA</v>
      </c>
      <c>
        <is>
          <t>K-1664 35-04-K01664_35-04-K01664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25.11.2020 13:34:58</t>
        </is>
      </c>
      <c>
        <is>
          <t>25.11.2020 14:03:52</t>
        </is>
      </c>
      <c>
        <v>0.481666666</v>
      </c>
      <c>
        <v>1</v>
      </c>
      <c>
        <v>305</v>
      </c>
      <c>
        <v>0</v>
      </c>
      <c>
        <v>0</v>
      </c>
      <c>
        <v>0.481667</v>
      </c>
      <c>
        <v>146.908333</v>
      </c>
      <c>
        <v>0</v>
      </c>
      <c>
        <v>0</v>
      </c>
    </row>
    <row>
      <c>
        <is>
          <t>1595507</t>
        </is>
      </c>
      <c>
        <v>1</v>
      </c>
      <c>
        <is>
          <t>İZMİR</t>
        </is>
      </c>
      <c>
        <v>KARŞIYAKA</v>
      </c>
      <c>
        <is>
          <t>K-1482 35-04-K01482_35-04-K01482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24.11.2020 08:28:38</t>
        </is>
      </c>
      <c>
        <is>
          <t>24.11.2020 09:04:28</t>
        </is>
      </c>
      <c>
        <v>0.597125833</v>
      </c>
      <c>
        <v>1</v>
      </c>
      <c>
        <v>1006</v>
      </c>
      <c>
        <v>0</v>
      </c>
      <c>
        <v>0</v>
      </c>
      <c>
        <v>0.597126</v>
      </c>
      <c>
        <v>600.708588</v>
      </c>
      <c>
        <v>0</v>
      </c>
      <c>
        <v>0</v>
      </c>
    </row>
    <row>
      <c>
        <is>
          <t>1576197</t>
        </is>
      </c>
      <c>
        <v>1</v>
      </c>
      <c>
        <is>
          <t>MANİSA</t>
        </is>
      </c>
      <c>
        <v>KULA</v>
      </c>
      <c>
        <is>
          <t>ŞERİTLİ BAKACAK TR 45-77-L00235_45-77-L00235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06.11.2020 09:02:51</t>
        </is>
      </c>
      <c>
        <is>
          <t>06.11.2020 16:57:58</t>
        </is>
      </c>
      <c>
        <v>7.918340555</v>
      </c>
      <c>
        <v>0</v>
      </c>
      <c>
        <v>0</v>
      </c>
      <c>
        <v>1</v>
      </c>
      <c>
        <v>29</v>
      </c>
      <c>
        <v>0</v>
      </c>
      <c>
        <v>0</v>
      </c>
      <c>
        <v>7.918341</v>
      </c>
      <c>
        <v>229.631876</v>
      </c>
    </row>
    <row>
      <c>
        <is>
          <t>1580134</t>
        </is>
      </c>
      <c>
        <v>1</v>
      </c>
      <c>
        <is>
          <t>MANİSA</t>
        </is>
      </c>
      <c>
        <v>KULA</v>
      </c>
      <c>
        <is>
          <t>ŞERİTLİ SÖĞÜT ÇAYI TR 45-77-L00242_45-77-L00242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13.11.2020 12:13:15</t>
        </is>
      </c>
      <c>
        <is>
          <t>13.11.2020 16:34:32</t>
        </is>
      </c>
      <c>
        <v>4.354581388</v>
      </c>
      <c>
        <v>0</v>
      </c>
      <c>
        <v>0</v>
      </c>
      <c>
        <v>1</v>
      </c>
      <c>
        <v>27</v>
      </c>
      <c>
        <v>0</v>
      </c>
      <c>
        <v>0</v>
      </c>
      <c>
        <v>4.354581</v>
      </c>
      <c>
        <v>117.573697</v>
      </c>
    </row>
    <row>
      <c>
        <is>
          <t>1580006</t>
        </is>
      </c>
      <c>
        <v>1</v>
      </c>
      <c>
        <is>
          <t>MANİSA</t>
        </is>
      </c>
      <c>
        <v>KULA</v>
      </c>
      <c>
        <is>
          <t>ŞERİTLİ SÖĞÜT ÇAYI TR 45-77-L00242_Ayırıcı H01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13.11.2020 09:18:54</t>
        </is>
      </c>
      <c>
        <is>
          <t>13.11.2020 17:42:15</t>
        </is>
      </c>
      <c>
        <v>8.389166666</v>
      </c>
      <c>
        <v>0</v>
      </c>
      <c>
        <v>0</v>
      </c>
      <c>
        <v>1</v>
      </c>
      <c>
        <v>27</v>
      </c>
      <c>
        <v>0</v>
      </c>
      <c>
        <v>0</v>
      </c>
      <c>
        <v>8.389167</v>
      </c>
      <c>
        <v>226.5075</v>
      </c>
    </row>
    <row>
      <c>
        <is>
          <t>1580063</t>
        </is>
      </c>
      <c>
        <v>1</v>
      </c>
      <c>
        <is>
          <t>MANİSA</t>
        </is>
      </c>
      <c>
        <v>GÖRDES</v>
      </c>
      <c>
        <is>
          <t>ŞEYHYAYLA TR-1 45-75-M00151_45-75-M00151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13.11.2020 10:14:11</t>
        </is>
      </c>
      <c>
        <is>
          <t>13.11.2020 17:08:17</t>
        </is>
      </c>
      <c>
        <v>6.901583333</v>
      </c>
      <c>
        <v>0</v>
      </c>
      <c>
        <v>0</v>
      </c>
      <c>
        <v>1</v>
      </c>
      <c>
        <v>237</v>
      </c>
      <c>
        <v>0</v>
      </c>
      <c>
        <v>0</v>
      </c>
      <c>
        <v>6.901583</v>
      </c>
      <c>
        <v>1635.67525</v>
      </c>
    </row>
    <row>
      <c>
        <is>
          <t>1581302</t>
        </is>
      </c>
      <c>
        <v>1</v>
      </c>
      <c>
        <is>
          <t>MANİSA</t>
        </is>
      </c>
      <c>
        <v>GÖRDES</v>
      </c>
      <c>
        <is>
          <t>ŞEYHYAYLA TR-1 45-75-M00151_45-75-M00151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16.11.2020 09:01:28</t>
        </is>
      </c>
      <c>
        <is>
          <t>16.11.2020 17:36:20</t>
        </is>
      </c>
      <c>
        <v>8.581111111</v>
      </c>
      <c>
        <v>0</v>
      </c>
      <c>
        <v>0</v>
      </c>
      <c>
        <v>1</v>
      </c>
      <c>
        <v>237</v>
      </c>
      <c>
        <v>0</v>
      </c>
      <c>
        <v>0</v>
      </c>
      <c>
        <v>8.581111</v>
      </c>
      <c>
        <v>2033.723333</v>
      </c>
    </row>
    <row>
      <c>
        <is>
          <t>1581761</t>
        </is>
      </c>
      <c>
        <v>1</v>
      </c>
      <c>
        <is>
          <t>MANİSA</t>
        </is>
      </c>
      <c>
        <v>GÖRDES</v>
      </c>
      <c>
        <is>
          <t>KURTOĞLU (ŞEYHYAYLA KÖYÜ) TR-1 45-75-M00155_45-75-M00155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17.11.2020 09:00:29</t>
        </is>
      </c>
      <c>
        <is>
          <t>17.11.2020 17:20:32</t>
        </is>
      </c>
      <c>
        <v>8.334166666</v>
      </c>
      <c>
        <v>0</v>
      </c>
      <c>
        <v>0</v>
      </c>
      <c>
        <v>1</v>
      </c>
      <c>
        <v>54</v>
      </c>
      <c>
        <v>0</v>
      </c>
      <c>
        <v>0</v>
      </c>
      <c>
        <v>8.334167</v>
      </c>
      <c>
        <v>450.045</v>
      </c>
    </row>
    <row>
      <c>
        <is>
          <t>1577867</t>
        </is>
      </c>
      <c>
        <v>1</v>
      </c>
      <c>
        <is>
          <t>MANİSA</t>
        </is>
      </c>
      <c>
        <v>GÖRDES</v>
      </c>
      <c>
        <is>
          <t>ŞEYHYAYLA TR-1 45-75-M00151_45-75-M00151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09.11.2020 09:10:36</t>
        </is>
      </c>
      <c>
        <is>
          <t>09.11.2020 16:16:37</t>
        </is>
      </c>
      <c>
        <v>7.100277777</v>
      </c>
      <c>
        <v>0</v>
      </c>
      <c>
        <v>0</v>
      </c>
      <c>
        <v>1</v>
      </c>
      <c>
        <v>237</v>
      </c>
      <c>
        <v>0</v>
      </c>
      <c>
        <v>0</v>
      </c>
      <c>
        <v>7.100278</v>
      </c>
      <c>
        <v>1682.765833</v>
      </c>
    </row>
    <row>
      <c>
        <is>
          <t>1577874</t>
        </is>
      </c>
      <c>
        <v>1</v>
      </c>
      <c>
        <is>
          <t>MANİSA</t>
        </is>
      </c>
      <c>
        <v>GÖRDES</v>
      </c>
      <c>
        <is>
          <t>KURTOĞLU (ŞEYHYAYLA KÖYÜ) TR-1 45-75-M00155_45-75-M00155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09.11.2020 09:27:24</t>
        </is>
      </c>
      <c>
        <is>
          <t>09.11.2020 16:51:39</t>
        </is>
      </c>
      <c>
        <v>7.403996111</v>
      </c>
      <c>
        <v>0</v>
      </c>
      <c>
        <v>0</v>
      </c>
      <c>
        <v>1</v>
      </c>
      <c>
        <v>54</v>
      </c>
      <c>
        <v>0</v>
      </c>
      <c>
        <v>0</v>
      </c>
      <c>
        <v>7.403996</v>
      </c>
      <c>
        <v>399.81579</v>
      </c>
    </row>
    <row>
      <c>
        <is>
          <t>1578885</t>
        </is>
      </c>
      <c>
        <v>1</v>
      </c>
      <c>
        <is>
          <t>MANİSA</t>
        </is>
      </c>
      <c>
        <v>GÖRDES</v>
      </c>
      <c>
        <is>
          <t>ŞEYHYAYLA TR-1 45-75-M00151_45-75-M00151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11.11.2020 09:14:55</t>
        </is>
      </c>
      <c>
        <is>
          <t>11.11.2020 17:02:49</t>
        </is>
      </c>
      <c>
        <v>7.798333333</v>
      </c>
      <c>
        <v>0</v>
      </c>
      <c>
        <v>0</v>
      </c>
      <c>
        <v>1</v>
      </c>
      <c>
        <v>237</v>
      </c>
      <c>
        <v>0</v>
      </c>
      <c>
        <v>0</v>
      </c>
      <c>
        <v>7.798333</v>
      </c>
      <c>
        <v>1848.205</v>
      </c>
    </row>
    <row>
      <c>
        <is>
          <t>1576189</t>
        </is>
      </c>
      <c>
        <v>1</v>
      </c>
      <c>
        <is>
          <t>MANİSA</t>
        </is>
      </c>
      <c>
        <v>GÖRDES</v>
      </c>
      <c>
        <is>
          <t>ŞEYHYAYLA TR-1 45-75-M00151_45-75-M00151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06.11.2020 08:59:43</t>
        </is>
      </c>
      <c>
        <is>
          <t>06.11.2020 16:26:16</t>
        </is>
      </c>
      <c>
        <v>7.4425</v>
      </c>
      <c>
        <v>0</v>
      </c>
      <c>
        <v>0</v>
      </c>
      <c>
        <v>1</v>
      </c>
      <c>
        <v>237</v>
      </c>
      <c>
        <v>0</v>
      </c>
      <c>
        <v>0</v>
      </c>
      <c>
        <v>7.4425</v>
      </c>
      <c>
        <v>1763.8725</v>
      </c>
    </row>
    <row>
      <c>
        <is>
          <t>1574030</t>
        </is>
      </c>
      <c>
        <v>1</v>
      </c>
      <c>
        <is>
          <t>MANİSA</t>
        </is>
      </c>
      <c>
        <v>GÖRDES</v>
      </c>
      <c>
        <is>
          <t>ŞEYHYAYLA TR-1 45-75-M00151_45-75-M00151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02.11.2020 10:27:48</t>
        </is>
      </c>
      <c>
        <is>
          <t>02.11.2020 17:13:41</t>
        </is>
      </c>
      <c>
        <v>6.764722222</v>
      </c>
      <c>
        <v>0</v>
      </c>
      <c>
        <v>0</v>
      </c>
      <c>
        <v>1</v>
      </c>
      <c>
        <v>237</v>
      </c>
      <c>
        <v>0</v>
      </c>
      <c>
        <v>0</v>
      </c>
      <c>
        <v>6.764722</v>
      </c>
      <c>
        <v>1603.239167</v>
      </c>
    </row>
    <row>
      <c>
        <is>
          <t>1595525</t>
        </is>
      </c>
      <c>
        <v>1</v>
      </c>
      <c>
        <is>
          <t>MANİSA</t>
        </is>
      </c>
      <c>
        <v>GÖRDES</v>
      </c>
      <c>
        <is>
          <t>KURTOĞLU (ŞEYHYAYLA KÖYÜ) TR-1 45-75-M00155_45-75-M00155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24.11.2020 09:01:09</t>
        </is>
      </c>
      <c>
        <is>
          <t>24.11.2020 17:09:35</t>
        </is>
      </c>
      <c>
        <v>8.140533333</v>
      </c>
      <c>
        <v>0</v>
      </c>
      <c>
        <v>0</v>
      </c>
      <c>
        <v>1</v>
      </c>
      <c>
        <v>54</v>
      </c>
      <c>
        <v>0</v>
      </c>
      <c>
        <v>0</v>
      </c>
      <c>
        <v>8.140533</v>
      </c>
      <c>
        <v>439.5888</v>
      </c>
    </row>
    <row>
      <c>
        <is>
          <t>1596167</t>
        </is>
      </c>
      <c>
        <v>1</v>
      </c>
      <c>
        <is>
          <t>MANİSA</t>
        </is>
      </c>
      <c>
        <v>GÖRDES</v>
      </c>
      <c>
        <is>
          <t>ŞEYHYAYLA TR-1 45-75-M00151_45-75-M00151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25.11.2020 09:49:58</t>
        </is>
      </c>
      <c>
        <is>
          <t>25.11.2020 17:11:33</t>
        </is>
      </c>
      <c>
        <v>7.359722222</v>
      </c>
      <c>
        <v>0</v>
      </c>
      <c>
        <v>0</v>
      </c>
      <c>
        <v>1</v>
      </c>
      <c>
        <v>237</v>
      </c>
      <c>
        <v>0</v>
      </c>
      <c>
        <v>0</v>
      </c>
      <c>
        <v>7.359722</v>
      </c>
      <c>
        <v>1744.254167</v>
      </c>
    </row>
    <row>
      <c>
        <is>
          <t>1595057</t>
        </is>
      </c>
      <c>
        <v>1</v>
      </c>
      <c>
        <is>
          <t>MANİSA</t>
        </is>
      </c>
      <c>
        <v>GÖRDES</v>
      </c>
      <c>
        <is>
          <t>ŞEYHYAYLA TR-1 45-75-M00151_45-75-M00151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23.11.2020 09:08:36</t>
        </is>
      </c>
      <c>
        <is>
          <t>23.11.2020 17:11:45</t>
        </is>
      </c>
      <c>
        <v>8.0525</v>
      </c>
      <c>
        <v>0</v>
      </c>
      <c>
        <v>0</v>
      </c>
      <c>
        <v>1</v>
      </c>
      <c>
        <v>237</v>
      </c>
      <c>
        <v>0</v>
      </c>
      <c>
        <v>0</v>
      </c>
      <c>
        <v>8.0525</v>
      </c>
      <c>
        <v>1908.4425</v>
      </c>
    </row>
    <row>
      <c>
        <is>
          <t>1584327</t>
        </is>
      </c>
      <c>
        <v>1</v>
      </c>
      <c>
        <is>
          <t>MANİSA</t>
        </is>
      </c>
      <c>
        <v>GÖRDES</v>
      </c>
      <c>
        <is>
          <t>KURTOĞLU (ŞEYHYAYLA KÖYÜ) TR-1 45-75-M00155_45-75-M00155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21.11.2020 11:47:44</t>
        </is>
      </c>
      <c>
        <is>
          <t>21.11.2020 17:53:47</t>
        </is>
      </c>
      <c>
        <v>6.100833333</v>
      </c>
      <c>
        <v>0</v>
      </c>
      <c>
        <v>0</v>
      </c>
      <c>
        <v>1</v>
      </c>
      <c>
        <v>54</v>
      </c>
      <c>
        <v>0</v>
      </c>
      <c>
        <v>0</v>
      </c>
      <c>
        <v>6.100833</v>
      </c>
      <c>
        <v>329.445</v>
      </c>
    </row>
    <row>
      <c>
        <is>
          <t>1583702</t>
        </is>
      </c>
      <c>
        <v>1</v>
      </c>
      <c>
        <is>
          <t>MANİSA</t>
        </is>
      </c>
      <c>
        <v>GÖRDES</v>
      </c>
      <c>
        <is>
          <t>ŞEYHYAYLA TR-1 45-75-M00151_45-75-M00151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20.11.2020 10:06:07</t>
        </is>
      </c>
      <c>
        <is>
          <t>20.11.2020 17:59:00</t>
        </is>
      </c>
      <c>
        <v>7.881363888</v>
      </c>
      <c>
        <v>0</v>
      </c>
      <c>
        <v>0</v>
      </c>
      <c>
        <v>1</v>
      </c>
      <c>
        <v>237</v>
      </c>
      <c>
        <v>0</v>
      </c>
      <c>
        <v>0</v>
      </c>
      <c>
        <v>7.881364</v>
      </c>
      <c>
        <v>1867.883241</v>
      </c>
    </row>
    <row>
      <c>
        <is>
          <t>1582386</t>
        </is>
      </c>
      <c>
        <v>1</v>
      </c>
      <c>
        <is>
          <t>MANİSA</t>
        </is>
      </c>
      <c>
        <v>GÖRDES</v>
      </c>
      <c>
        <is>
          <t>ŞEYHYAYLA TR-1 45-75-M00151_45-75-M00151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18.11.2020 10:04:10</t>
        </is>
      </c>
      <c>
        <is>
          <t>18.11.2020 17:18:40</t>
        </is>
      </c>
      <c>
        <v>7.241666666</v>
      </c>
      <c>
        <v>0</v>
      </c>
      <c>
        <v>0</v>
      </c>
      <c>
        <v>1</v>
      </c>
      <c>
        <v>237</v>
      </c>
      <c>
        <v>0</v>
      </c>
      <c>
        <v>0</v>
      </c>
      <c>
        <v>7.241667</v>
      </c>
      <c>
        <v>1716.275</v>
      </c>
    </row>
    <row>
      <c>
        <is>
          <t>1597128</t>
        </is>
      </c>
      <c>
        <v>1</v>
      </c>
      <c>
        <is>
          <t>MANİSA</t>
        </is>
      </c>
      <c>
        <v>GÖRDES</v>
      </c>
      <c>
        <is>
          <t>KURTOĞLU (ŞEYHYAYLA KÖYÜ) TR-1 45-75-M00155_45-75-M00155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27.11.2020 09:06:20</t>
        </is>
      </c>
      <c>
        <is>
          <t>27.11.2020 16:30:34</t>
        </is>
      </c>
      <c>
        <v>7.403888888</v>
      </c>
      <c>
        <v>0</v>
      </c>
      <c>
        <v>0</v>
      </c>
      <c>
        <v>1</v>
      </c>
      <c>
        <v>54</v>
      </c>
      <c>
        <v>0</v>
      </c>
      <c>
        <v>0</v>
      </c>
      <c>
        <v>7.403889</v>
      </c>
      <c>
        <v>399.81</v>
      </c>
    </row>
    <row>
      <c>
        <is>
          <t>1597672</t>
        </is>
      </c>
      <c>
        <v>1</v>
      </c>
      <c>
        <is>
          <t>MANİSA</t>
        </is>
      </c>
      <c>
        <v>GÖRDES</v>
      </c>
      <c>
        <is>
          <t>ŞEYHYAYLA TR-1 45-75-M00151_45-75-M00151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28.11.2020 10:01:22</t>
        </is>
      </c>
      <c>
        <is>
          <t>28.11.2020 18:21:28</t>
        </is>
      </c>
      <c>
        <v>8.335</v>
      </c>
      <c>
        <v>0</v>
      </c>
      <c>
        <v>0</v>
      </c>
      <c>
        <v>1</v>
      </c>
      <c>
        <v>237</v>
      </c>
      <c>
        <v>0</v>
      </c>
      <c>
        <v>0</v>
      </c>
      <c>
        <v>8.335</v>
      </c>
      <c>
        <v>1975.395</v>
      </c>
    </row>
    <row>
      <c>
        <is>
          <t>1598437</t>
        </is>
      </c>
      <c>
        <v>1</v>
      </c>
      <c>
        <is>
          <t>MANİSA</t>
        </is>
      </c>
      <c>
        <v>GÖRDES</v>
      </c>
      <c>
        <is>
          <t>KURTOĞLU (ŞEYHYAYLA KÖYÜ) TR-1 45-75-M00155_45-75-M00155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30.11.2020 09:10:42</t>
        </is>
      </c>
      <c>
        <is>
          <t>30.11.2020 17:17:16</t>
        </is>
      </c>
      <c>
        <v>8.109444444</v>
      </c>
      <c>
        <v>0</v>
      </c>
      <c>
        <v>0</v>
      </c>
      <c>
        <v>1</v>
      </c>
      <c>
        <v>54</v>
      </c>
      <c>
        <v>0</v>
      </c>
      <c>
        <v>0</v>
      </c>
      <c>
        <v>8.109444</v>
      </c>
      <c>
        <v>437.91</v>
      </c>
    </row>
    <row>
      <c>
        <is>
          <t>1596582</t>
        </is>
      </c>
      <c>
        <v>1</v>
      </c>
      <c>
        <is>
          <t>MANİSA</t>
        </is>
      </c>
      <c>
        <v>SALİHLİ</v>
      </c>
      <c>
        <is>
          <t>ŞİRİNYER MAH. TR-1 45-78-L00284_45-78-L00284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26.11.2020 08:57:53</t>
        </is>
      </c>
      <c>
        <is>
          <t>26.11.2020 17:41:32</t>
        </is>
      </c>
      <c>
        <v>8.7275</v>
      </c>
      <c>
        <v>0</v>
      </c>
      <c>
        <v>0</v>
      </c>
      <c>
        <v>1</v>
      </c>
      <c>
        <v>77</v>
      </c>
      <c>
        <v>0</v>
      </c>
      <c>
        <v>0</v>
      </c>
      <c>
        <v>8.7275</v>
      </c>
      <c>
        <v>672.0175</v>
      </c>
    </row>
    <row>
      <c>
        <is>
          <t>1579443</t>
        </is>
      </c>
      <c>
        <v>1</v>
      </c>
      <c>
        <is>
          <t>MANİSA</t>
        </is>
      </c>
      <c>
        <v>SALİHLİ</v>
      </c>
      <c>
        <is>
          <t>ŞİRİNYER MAH. TR-1 45-78-L00284_45-78-L00284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12.11.2020 09:00:53</t>
        </is>
      </c>
      <c>
        <is>
          <t>12.11.2020 16:56:48</t>
        </is>
      </c>
      <c>
        <v>7.931944444</v>
      </c>
      <c>
        <v>0</v>
      </c>
      <c>
        <v>0</v>
      </c>
      <c>
        <v>1</v>
      </c>
      <c>
        <v>77</v>
      </c>
      <c>
        <v>0</v>
      </c>
      <c>
        <v>0</v>
      </c>
      <c>
        <v>7.931944</v>
      </c>
      <c>
        <v>610.759722</v>
      </c>
    </row>
    <row>
      <c>
        <is>
          <t>1577910</t>
        </is>
      </c>
      <c>
        <v>1</v>
      </c>
      <c>
        <is>
          <t>MANİSA</t>
        </is>
      </c>
      <c>
        <v>SALİHLİ</v>
      </c>
      <c>
        <is>
          <t>ŞİRİNYER MAH. TR-1 45-78-L00284_45-78-L00284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09.11.2020 09:56:30</t>
        </is>
      </c>
      <c>
        <is>
          <t>09.11.2020 17:03:50</t>
        </is>
      </c>
      <c>
        <v>7.122222222</v>
      </c>
      <c>
        <v>0</v>
      </c>
      <c>
        <v>0</v>
      </c>
      <c>
        <v>1</v>
      </c>
      <c>
        <v>77</v>
      </c>
      <c>
        <v>0</v>
      </c>
      <c>
        <v>0</v>
      </c>
      <c>
        <v>7.122222</v>
      </c>
      <c>
        <v>548.411111</v>
      </c>
    </row>
    <row>
      <c>
        <is>
          <t>1581768</t>
        </is>
      </c>
      <c>
        <v>1</v>
      </c>
      <c>
        <is>
          <t>MANİSA</t>
        </is>
      </c>
      <c>
        <v>SALİHLİ</v>
      </c>
      <c>
        <is>
          <t>ŞİRİNYER MAH. TR-1 45-78-L00284_45-78-L00284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17.11.2020 09:02:59</t>
        </is>
      </c>
      <c>
        <is>
          <t>17.11.2020 17:59:29</t>
        </is>
      </c>
      <c>
        <v>8.941621111</v>
      </c>
      <c>
        <v>0</v>
      </c>
      <c>
        <v>0</v>
      </c>
      <c>
        <v>1</v>
      </c>
      <c>
        <v>77</v>
      </c>
      <c>
        <v>0</v>
      </c>
      <c>
        <v>0</v>
      </c>
      <c>
        <v>8.941621</v>
      </c>
      <c>
        <v>688.504826</v>
      </c>
    </row>
    <row>
      <c>
        <is>
          <t>1579982</t>
        </is>
      </c>
      <c>
        <v>1</v>
      </c>
      <c>
        <is>
          <t>MANİSA</t>
        </is>
      </c>
      <c>
        <v>SALİHLİ</v>
      </c>
      <c>
        <is>
          <t>ŞİRİNYER MAH. TR-1 45-78-L00284_45-78-L00284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13.11.2020 09:01:44</t>
        </is>
      </c>
      <c>
        <is>
          <t>13.11.2020 18:09:11</t>
        </is>
      </c>
      <c>
        <v>9.124166666</v>
      </c>
      <c>
        <v>0</v>
      </c>
      <c>
        <v>0</v>
      </c>
      <c>
        <v>1</v>
      </c>
      <c>
        <v>77</v>
      </c>
      <c>
        <v>0</v>
      </c>
      <c>
        <v>0</v>
      </c>
      <c>
        <v>9.124167</v>
      </c>
      <c>
        <v>702.560833</v>
      </c>
    </row>
    <row>
      <c>
        <is>
          <t>1580529</t>
        </is>
      </c>
      <c>
        <v>1</v>
      </c>
      <c>
        <is>
          <t>MANİSA</t>
        </is>
      </c>
      <c>
        <v>SALİHLİ</v>
      </c>
      <c>
        <is>
          <t>ŞİRİNYER MAH. TR-1 45-78-L00284_45-78-L00284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14.11.2020 09:09:51</t>
        </is>
      </c>
      <c>
        <is>
          <t>14.11.2020 17:22:33</t>
        </is>
      </c>
      <c>
        <v>8.211484166</v>
      </c>
      <c>
        <v>0</v>
      </c>
      <c>
        <v>0</v>
      </c>
      <c>
        <v>1</v>
      </c>
      <c>
        <v>77</v>
      </c>
      <c>
        <v>0</v>
      </c>
      <c>
        <v>0</v>
      </c>
      <c>
        <v>8.211484</v>
      </c>
      <c>
        <v>632.284281</v>
      </c>
    </row>
    <row>
      <c>
        <is>
          <t>1581351</t>
        </is>
      </c>
      <c>
        <v>1</v>
      </c>
      <c>
        <is>
          <t>İZMİR</t>
        </is>
      </c>
      <c>
        <v>KİRAZ</v>
      </c>
      <c>
        <is>
          <t>TAŞLIYATAK TR-5 35-31-L00347_35-31-L00347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16.11.2020 09:51:48</t>
        </is>
      </c>
      <c>
        <is>
          <t>16.11.2020 15:42:48</t>
        </is>
      </c>
      <c>
        <v>5.85</v>
      </c>
      <c>
        <v>0</v>
      </c>
      <c>
        <v>0</v>
      </c>
      <c>
        <v>1</v>
      </c>
      <c>
        <v>20</v>
      </c>
      <c>
        <v>0</v>
      </c>
      <c>
        <v>0</v>
      </c>
      <c>
        <v>5.85</v>
      </c>
      <c>
        <v>117</v>
      </c>
    </row>
    <row>
      <c>
        <is>
          <t>1581007</t>
        </is>
      </c>
      <c>
        <v>1</v>
      </c>
      <c>
        <is>
          <t>MANİSA</t>
        </is>
      </c>
      <c>
        <v>SALİHLİ</v>
      </c>
      <c>
        <is>
          <t>TAYTAN OFİS KÖK 45-78-M00314_HatBaşıAyırıcı_53140197 M014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15.11.2020 10:14:35</t>
        </is>
      </c>
      <c>
        <is>
          <t>15.11.2020 16:12:38</t>
        </is>
      </c>
      <c>
        <v>5.967246111</v>
      </c>
      <c>
        <v>0</v>
      </c>
      <c>
        <v>0</v>
      </c>
      <c>
        <v>22</v>
      </c>
      <c>
        <v>0</v>
      </c>
      <c>
        <v>0</v>
      </c>
      <c>
        <v>0</v>
      </c>
      <c>
        <v>131.279414</v>
      </c>
      <c>
        <v>0</v>
      </c>
    </row>
    <row>
      <c>
        <is>
          <t>1578435</t>
        </is>
      </c>
      <c>
        <v>1</v>
      </c>
      <c>
        <is>
          <t>MANİSA</t>
        </is>
      </c>
      <c>
        <v>SALİHLİ</v>
      </c>
      <c>
        <is>
          <t>TAYTAN OFİS KÖK 45-78-M00314_ESKİ KABAZLI-M015 M015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10.11.2020 10:48:59</t>
        </is>
      </c>
      <c>
        <is>
          <t>10.11.2020 12:20:31</t>
        </is>
      </c>
      <c>
        <v>1.525533333</v>
      </c>
      <c>
        <v>21</v>
      </c>
      <c>
        <v>58</v>
      </c>
      <c>
        <v>14</v>
      </c>
      <c>
        <v>157</v>
      </c>
      <c>
        <v>32.0362</v>
      </c>
      <c>
        <v>88.480933</v>
      </c>
      <c>
        <v>21.357467</v>
      </c>
      <c>
        <v>239.508733</v>
      </c>
    </row>
    <row>
      <c>
        <is>
          <t>1595055</t>
        </is>
      </c>
      <c>
        <v>1</v>
      </c>
      <c>
        <is>
          <t>MANİSA</t>
        </is>
      </c>
      <c>
        <v>SALİHLİ</v>
      </c>
      <c>
        <is>
          <t>TAYTAN OFİS KÖK 45-78-M00314_DEMİRKÖPRÜ DM-2 ÇIKIŞI (DEMİRKÖPRÜ-2)-M06 M06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23.11.2020 09:11:10</t>
        </is>
      </c>
      <c>
        <is>
          <t>23.11.2020 09:11:36</t>
        </is>
      </c>
      <c>
        <v>0.007222222</v>
      </c>
      <c>
        <v>2</v>
      </c>
      <c>
        <v>0</v>
      </c>
      <c>
        <v>137</v>
      </c>
      <c>
        <v>658</v>
      </c>
      <c>
        <v>0.014444</v>
      </c>
      <c>
        <v>0</v>
      </c>
      <c>
        <v>0.989444</v>
      </c>
      <c>
        <v>4.752222</v>
      </c>
    </row>
    <row>
      <c>
        <is>
          <t>1582850</t>
        </is>
      </c>
      <c>
        <v>1</v>
      </c>
      <c>
        <is>
          <t>İZMİR</t>
        </is>
      </c>
      <c>
        <v>MENDERES</v>
      </c>
      <c>
        <is>
          <t>GÜMÜLDÜR DM 35-25-M00100_SEFERİHİSAR-M20 M20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19.11.2020 07:39:58</t>
        </is>
      </c>
      <c>
        <is>
          <t>19.11.2020 07:43:51</t>
        </is>
      </c>
      <c>
        <v>0.064722222</v>
      </c>
      <c>
        <v>15</v>
      </c>
      <c>
        <v>1304</v>
      </c>
      <c>
        <v>12</v>
      </c>
      <c>
        <v>650</v>
      </c>
      <c>
        <v>0.970833</v>
      </c>
      <c>
        <v>84.397777</v>
      </c>
      <c>
        <v>0.776667</v>
      </c>
      <c>
        <v>42.069444</v>
      </c>
    </row>
    <row>
      <c>
        <is>
          <t>1582854</t>
        </is>
      </c>
      <c>
        <v>1</v>
      </c>
      <c>
        <is>
          <t>İZMİR</t>
        </is>
      </c>
      <c>
        <v>MENDERES</v>
      </c>
      <c>
        <is>
          <t>GÜMÜLDÜR DM 35-25-M00100_SEFERİHİSAR-M20 M20</t>
        </is>
      </c>
      <c>
        <v>Manevra</v>
      </c>
      <c>
        <is>
          <t>Dağıtım-OG</t>
        </is>
      </c>
      <c>
        <v>Kısa</v>
      </c>
      <c>
        <v>Şebeke işletmecisi</v>
      </c>
      <c>
        <v>Bildirimsiz</v>
      </c>
      <c>
        <is>
          <t>19.11.2020 07:57:01</t>
        </is>
      </c>
      <c>
        <is>
          <t>19.11.2020 07:58:49</t>
        </is>
      </c>
      <c>
        <v>0.03</v>
      </c>
      <c>
        <v>15</v>
      </c>
      <c>
        <v>1304</v>
      </c>
      <c>
        <v>12</v>
      </c>
      <c>
        <v>650</v>
      </c>
      <c>
        <v>0.45</v>
      </c>
      <c>
        <v>39.12</v>
      </c>
      <c>
        <v>0.36</v>
      </c>
      <c>
        <v>19.5</v>
      </c>
    </row>
    <row>
      <c>
        <is>
          <t>1582868</t>
        </is>
      </c>
      <c>
        <v>1</v>
      </c>
      <c>
        <is>
          <t>İZMİR</t>
        </is>
      </c>
      <c>
        <v>MENDERES</v>
      </c>
      <c>
        <is>
          <t>GÜMÜLDÜR DM 35-25-M00100_SEFERİHİSAR-M20 M20</t>
        </is>
      </c>
      <c>
        <v>Manevra</v>
      </c>
      <c>
        <is>
          <t>Dağıtım-OG</t>
        </is>
      </c>
      <c>
        <v>Kısa</v>
      </c>
      <c>
        <v>Şebeke işletmecisi</v>
      </c>
      <c>
        <v>Bildirimsiz</v>
      </c>
      <c>
        <is>
          <t>19.11.2020 08:27:33</t>
        </is>
      </c>
      <c>
        <is>
          <t>19.11.2020 08:28:16</t>
        </is>
      </c>
      <c>
        <v>0.011944444</v>
      </c>
      <c>
        <v>15</v>
      </c>
      <c>
        <v>1304</v>
      </c>
      <c>
        <v>12</v>
      </c>
      <c>
        <v>650</v>
      </c>
      <c>
        <v>0.179167</v>
      </c>
      <c>
        <v>15.575555</v>
      </c>
      <c>
        <v>0.143333</v>
      </c>
      <c>
        <v>7.763889</v>
      </c>
    </row>
    <row>
      <c>
        <is>
          <t>1580520</t>
        </is>
      </c>
      <c>
        <v>1</v>
      </c>
      <c>
        <is>
          <t>İZMİR</t>
        </is>
      </c>
      <c>
        <v>MENDERES</v>
      </c>
      <c>
        <is>
          <t>TEKELİ DM 35-22-M00088_ESKİ AHMETBEYLİ-M06 M06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14.11.2020 09:06:07</t>
        </is>
      </c>
      <c>
        <is>
          <t>14.11.2020 14:19:42</t>
        </is>
      </c>
      <c>
        <v>5.226252777</v>
      </c>
      <c>
        <v>0</v>
      </c>
      <c>
        <v>22</v>
      </c>
      <c>
        <v>84</v>
      </c>
      <c>
        <v>2</v>
      </c>
      <c>
        <v>0</v>
      </c>
      <c>
        <v>114.977561</v>
      </c>
      <c>
        <v>439.005233</v>
      </c>
      <c>
        <v>10.452506</v>
      </c>
    </row>
    <row>
      <c>
        <is>
          <t>1578586</t>
        </is>
      </c>
      <c>
        <v>1</v>
      </c>
      <c>
        <is>
          <t>MANİSA</t>
        </is>
      </c>
      <c>
        <v>KÖPRÜBAŞI</v>
      </c>
      <c>
        <is>
          <t>KEMHALLI KÖK 45-86-M00044_UĞURLU KÖK-M03 M03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10.11.2020 14:48:41</t>
        </is>
      </c>
      <c>
        <is>
          <t>10.11.2020 14:49:01</t>
        </is>
      </c>
      <c>
        <v>0.005555555</v>
      </c>
      <c>
        <v>0</v>
      </c>
      <c>
        <v>0</v>
      </c>
      <c>
        <v>182</v>
      </c>
      <c>
        <v>2239</v>
      </c>
      <c>
        <v>0</v>
      </c>
      <c>
        <v>0</v>
      </c>
      <c>
        <v>1.011111</v>
      </c>
      <c>
        <v>12.438888</v>
      </c>
    </row>
    <row>
      <c>
        <is>
          <t>1576559</t>
        </is>
      </c>
      <c>
        <v>1</v>
      </c>
      <c>
        <is>
          <t>MANİSA</t>
        </is>
      </c>
      <c>
        <v>KÖPRÜBAŞI</v>
      </c>
      <c>
        <is>
          <t>KEMHALLI KÖK 45-86-M00044_UĞURLU KÖK-M03 M03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06.11.2020 15:10:07</t>
        </is>
      </c>
      <c>
        <is>
          <t>06.11.2020 15:10:33</t>
        </is>
      </c>
      <c>
        <v>0.007222222</v>
      </c>
      <c>
        <v>0</v>
      </c>
      <c>
        <v>0</v>
      </c>
      <c>
        <v>182</v>
      </c>
      <c>
        <v>2239</v>
      </c>
      <c>
        <v>0</v>
      </c>
      <c>
        <v>0</v>
      </c>
      <c>
        <v>1.314444</v>
      </c>
      <c>
        <v>16.170555</v>
      </c>
    </row>
    <row>
      <c>
        <is>
          <t>1578877</t>
        </is>
      </c>
      <c>
        <v>1</v>
      </c>
      <c>
        <is>
          <t>İZMİR</t>
        </is>
      </c>
      <c>
        <v>KARŞIYAKA</v>
      </c>
      <c>
        <is>
          <t>K-846 35-04-K00846_TRAFO K03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11.11.2020 09:08:42</t>
        </is>
      </c>
      <c>
        <is>
          <t>11.11.2020 20:51:00</t>
        </is>
      </c>
      <c>
        <v>11.705</v>
      </c>
      <c>
        <v>2</v>
      </c>
      <c>
        <v>839</v>
      </c>
      <c>
        <v>0</v>
      </c>
      <c>
        <v>0</v>
      </c>
      <c>
        <v>23.41</v>
      </c>
      <c>
        <v>9820.495</v>
      </c>
      <c>
        <v>0</v>
      </c>
      <c>
        <v>0</v>
      </c>
    </row>
    <row>
      <c>
        <is>
          <t>1578816</t>
        </is>
      </c>
      <c>
        <v>1</v>
      </c>
      <c>
        <is>
          <t>İZMİR</t>
        </is>
      </c>
      <c>
        <v>KARŞIYAKA</v>
      </c>
      <c>
        <is>
          <t>K-37 35-04-K00037_K-127-K04 K04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11.11.2020 02:50:51</t>
        </is>
      </c>
      <c>
        <is>
          <t>11.11.2020 02:51:15</t>
        </is>
      </c>
      <c>
        <v>0.006666666</v>
      </c>
      <c>
        <v>14</v>
      </c>
      <c>
        <v>7081</v>
      </c>
      <c>
        <v>0</v>
      </c>
      <c>
        <v>0</v>
      </c>
      <c>
        <v>0.093333</v>
      </c>
      <c>
        <v>47.206662</v>
      </c>
      <c>
        <v>0</v>
      </c>
      <c>
        <v>0</v>
      </c>
    </row>
    <row>
      <c>
        <is>
          <t>1579118</t>
        </is>
      </c>
      <c>
        <v>1</v>
      </c>
      <c>
        <is>
          <t>MANİSA</t>
        </is>
      </c>
      <c>
        <v>SARIGÖL</v>
      </c>
      <c>
        <is>
          <t>TIRAZLI KÖK 45-79-M00079_BAHARLAR-M01 M01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11.11.2020 14:10:52</t>
        </is>
      </c>
      <c>
        <is>
          <t>11.11.2020 14:11:15</t>
        </is>
      </c>
      <c>
        <v>0.006388888</v>
      </c>
      <c>
        <v>0</v>
      </c>
      <c>
        <v>0</v>
      </c>
      <c>
        <v>162</v>
      </c>
      <c>
        <v>2136</v>
      </c>
      <c>
        <v>0</v>
      </c>
      <c>
        <v>0</v>
      </c>
      <c>
        <v>1.035</v>
      </c>
      <c>
        <v>13.646665</v>
      </c>
    </row>
    <row>
      <c>
        <is>
          <t>1579119</t>
        </is>
      </c>
      <c>
        <v>1</v>
      </c>
      <c>
        <is>
          <t>MANİSA</t>
        </is>
      </c>
      <c>
        <v>SARIGÖL</v>
      </c>
      <c>
        <is>
          <t>TIRAZLI KÖK 45-79-M00079_BAHARLAR-M01 M01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11.11.2020 14:11:02</t>
        </is>
      </c>
      <c>
        <is>
          <t>11.11.2020 14:11:22</t>
        </is>
      </c>
      <c>
        <v>0.005555555</v>
      </c>
      <c>
        <v>0</v>
      </c>
      <c>
        <v>0</v>
      </c>
      <c>
        <v>162</v>
      </c>
      <c>
        <v>2136</v>
      </c>
      <c>
        <v>0</v>
      </c>
      <c>
        <v>0</v>
      </c>
      <c>
        <v>0.9</v>
      </c>
      <c>
        <v>11.866665</v>
      </c>
    </row>
    <row>
      <c>
        <is>
          <t>1596353</t>
        </is>
      </c>
      <c>
        <v>1</v>
      </c>
      <c>
        <is>
          <t>MANİSA</t>
        </is>
      </c>
      <c>
        <v>SARIGÖL</v>
      </c>
      <c>
        <is>
          <t>TIRAZLAR TR-6 45-79-M00074_45-79-M00074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25.11.2020 14:29:09</t>
        </is>
      </c>
      <c>
        <is>
          <t>25.11.2020 14:41:24</t>
        </is>
      </c>
      <c>
        <v>0.204118333</v>
      </c>
      <c>
        <v>0</v>
      </c>
      <c>
        <v>0</v>
      </c>
      <c>
        <v>1</v>
      </c>
      <c>
        <v>137</v>
      </c>
      <c>
        <v>0</v>
      </c>
      <c>
        <v>0</v>
      </c>
      <c>
        <v>0.204118</v>
      </c>
      <c>
        <v>27.964212</v>
      </c>
    </row>
    <row>
      <c>
        <is>
          <t>1596364</t>
        </is>
      </c>
      <c>
        <v>1</v>
      </c>
      <c>
        <is>
          <t>MANİSA</t>
        </is>
      </c>
      <c>
        <v>SARIGÖL</v>
      </c>
      <c>
        <is>
          <t>TIRAZLAR TR-4 45-79-M00075_45-79-M00075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25.11.2020 14:44:24</t>
        </is>
      </c>
      <c>
        <is>
          <t>25.11.2020 15:01:54</t>
        </is>
      </c>
      <c>
        <v>0.291396111</v>
      </c>
      <c>
        <v>0</v>
      </c>
      <c>
        <v>0</v>
      </c>
      <c>
        <v>1</v>
      </c>
      <c>
        <v>175</v>
      </c>
      <c>
        <v>0</v>
      </c>
      <c>
        <v>0</v>
      </c>
      <c>
        <v>0.291396</v>
      </c>
      <c>
        <v>50.994319</v>
      </c>
    </row>
    <row>
      <c>
        <is>
          <t>1596378</t>
        </is>
      </c>
      <c>
        <v>1</v>
      </c>
      <c>
        <is>
          <t>MANİSA</t>
        </is>
      </c>
      <c>
        <v>SARIGÖL</v>
      </c>
      <c>
        <is>
          <t>TIRAZLAR TR-1 45-79-M00076_45-79-M00076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25.11.2020 15:05:18</t>
        </is>
      </c>
      <c>
        <is>
          <t>25.11.2020 15:20:24</t>
        </is>
      </c>
      <c>
        <v>0.251402777</v>
      </c>
      <c>
        <v>0</v>
      </c>
      <c>
        <v>0</v>
      </c>
      <c>
        <v>1</v>
      </c>
      <c>
        <v>108</v>
      </c>
      <c>
        <v>0</v>
      </c>
      <c>
        <v>0</v>
      </c>
      <c>
        <v>0.251403</v>
      </c>
      <c>
        <v>27.1515</v>
      </c>
    </row>
    <row>
      <c>
        <is>
          <t>1596403</t>
        </is>
      </c>
      <c>
        <v>1</v>
      </c>
      <c>
        <is>
          <t>MANİSA</t>
        </is>
      </c>
      <c>
        <v>SARIGÖL</v>
      </c>
      <c>
        <is>
          <t>TIRAZLAR TR-3 45-79-M00078_45-79-M00078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25.11.2020 16:01:22</t>
        </is>
      </c>
      <c>
        <is>
          <t>25.11.2020 16:18:03</t>
        </is>
      </c>
      <c>
        <v>0.278055555</v>
      </c>
      <c>
        <v>0</v>
      </c>
      <c>
        <v>0</v>
      </c>
      <c>
        <v>1</v>
      </c>
      <c>
        <v>107</v>
      </c>
      <c>
        <v>0</v>
      </c>
      <c>
        <v>0</v>
      </c>
      <c>
        <v>0.278056</v>
      </c>
      <c>
        <v>29.751944</v>
      </c>
    </row>
    <row>
      <c>
        <is>
          <t>1596406</t>
        </is>
      </c>
      <c>
        <v>1</v>
      </c>
      <c>
        <is>
          <t>MANİSA</t>
        </is>
      </c>
      <c>
        <v>SARIGÖL</v>
      </c>
      <c>
        <is>
          <t>TIRAZLAR TR-2 45-79-M00077_45-79-M00077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25.11.2020 16:20:23</t>
        </is>
      </c>
      <c>
        <is>
          <t>25.11.2020 17:00:23</t>
        </is>
      </c>
      <c>
        <v>0.666627777</v>
      </c>
      <c>
        <v>0</v>
      </c>
      <c>
        <v>0</v>
      </c>
      <c>
        <v>1</v>
      </c>
      <c>
        <v>147</v>
      </c>
      <c>
        <v>0</v>
      </c>
      <c>
        <v>0</v>
      </c>
      <c>
        <v>0.666628</v>
      </c>
      <c>
        <v>97.994283</v>
      </c>
    </row>
    <row>
      <c>
        <is>
          <t>1597282</t>
        </is>
      </c>
      <c>
        <v>1</v>
      </c>
      <c>
        <is>
          <t>MANİSA</t>
        </is>
      </c>
      <c>
        <v>SARIGÖL</v>
      </c>
      <c>
        <is>
          <t>TIRAZLI KÖK 45-79-M00079_BAHARLAR-M01 M01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27.11.2020 12:16:01</t>
        </is>
      </c>
      <c>
        <is>
          <t>27.11.2020 12:16:21</t>
        </is>
      </c>
      <c>
        <v>0.005555555</v>
      </c>
      <c>
        <v>0</v>
      </c>
      <c>
        <v>0</v>
      </c>
      <c>
        <v>162</v>
      </c>
      <c>
        <v>2136</v>
      </c>
      <c>
        <v>0</v>
      </c>
      <c>
        <v>0</v>
      </c>
      <c>
        <v>0.9</v>
      </c>
      <c>
        <v>11.866665</v>
      </c>
    </row>
    <row>
      <c>
        <is>
          <t>1583660</t>
        </is>
      </c>
      <c>
        <v>1</v>
      </c>
      <c>
        <is>
          <t>İZMİR</t>
        </is>
      </c>
      <c>
        <v>TİRE</v>
      </c>
      <c>
        <is>
          <t>AHMET ANDAŞ-2 SULAMA GRUBU 35-29-M00304_35-29-M00304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20.11.2020 09:29:41</t>
        </is>
      </c>
      <c>
        <is>
          <t>20.11.2020 13:35:48</t>
        </is>
      </c>
      <c>
        <v>4.101754444</v>
      </c>
      <c>
        <v>0</v>
      </c>
      <c>
        <v>0</v>
      </c>
      <c>
        <v>0</v>
      </c>
      <c>
        <v>15</v>
      </c>
      <c>
        <v>0</v>
      </c>
      <c>
        <v>0</v>
      </c>
      <c>
        <v>0</v>
      </c>
      <c>
        <v>61.526317</v>
      </c>
    </row>
    <row>
      <c>
        <is>
          <t>1583077</t>
        </is>
      </c>
      <c>
        <v>1</v>
      </c>
      <c>
        <is>
          <t>İZMİR</t>
        </is>
      </c>
      <c>
        <v>TORBALI</v>
      </c>
      <c>
        <is>
          <t>TR-51 TORBALI PAZAR YERİ 35-26-M00051_E E02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19.11.2020 11:46:11</t>
        </is>
      </c>
      <c>
        <is>
          <t>19.11.2020 13:08:06</t>
        </is>
      </c>
      <c>
        <v>1.365118333</v>
      </c>
      <c>
        <v>0</v>
      </c>
      <c>
        <v>142</v>
      </c>
      <c>
        <v>0</v>
      </c>
      <c>
        <v>0</v>
      </c>
      <c>
        <v>0</v>
      </c>
      <c>
        <v>193.846803</v>
      </c>
      <c>
        <v>0</v>
      </c>
      <c>
        <v>0</v>
      </c>
    </row>
    <row>
      <c>
        <is>
          <t>1581135</t>
        </is>
      </c>
      <c>
        <v>1</v>
      </c>
      <c>
        <is>
          <t>İZMİR</t>
        </is>
      </c>
      <c>
        <v>TORBALI</v>
      </c>
      <c>
        <is>
          <t>TORBALI İM 35-26-A00001_İZMİR YOLU-L02 L02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15.11.2020 16:50:44</t>
        </is>
      </c>
      <c>
        <is>
          <t>15.11.2020 18:00:00</t>
        </is>
      </c>
      <c>
        <v>1.154444444</v>
      </c>
      <c>
        <v>12</v>
      </c>
      <c>
        <v>1</v>
      </c>
      <c>
        <v>3</v>
      </c>
      <c>
        <v>0</v>
      </c>
      <c>
        <v>13.853333</v>
      </c>
      <c>
        <v>1.154444</v>
      </c>
      <c>
        <v>3.463333</v>
      </c>
      <c>
        <v>0</v>
      </c>
    </row>
    <row>
      <c>
        <is>
          <t>1580569</t>
        </is>
      </c>
      <c>
        <v>1</v>
      </c>
      <c>
        <is>
          <t>MANİSA</t>
        </is>
      </c>
      <c>
        <v>ALAŞEHİR</v>
      </c>
      <c>
        <is>
          <t>TOYGAR KÖK 45-73-M00166_TOYGAR ÇIKIŞ-M01 M01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14.11.2020 09:53:29</t>
        </is>
      </c>
      <c>
        <is>
          <t>14.11.2020 09:53:45</t>
        </is>
      </c>
      <c>
        <v>0.004444444</v>
      </c>
      <c>
        <v>0</v>
      </c>
      <c>
        <v>0</v>
      </c>
      <c>
        <v>81</v>
      </c>
      <c>
        <v>997</v>
      </c>
      <c>
        <v>0</v>
      </c>
      <c>
        <v>0</v>
      </c>
      <c>
        <v>0.36</v>
      </c>
      <c>
        <v>4.431111</v>
      </c>
    </row>
    <row>
      <c>
        <is>
          <t>1577694</t>
        </is>
      </c>
      <c>
        <v>1</v>
      </c>
      <c>
        <is>
          <t>MANİSA</t>
        </is>
      </c>
      <c>
        <v>ALAŞEHİR</v>
      </c>
      <c>
        <is>
          <t>TOYGAR KÖK 45-73-M00166_TOYGAR ÇIKIŞ-M01 M01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08.11.2020 17:00:39</t>
        </is>
      </c>
      <c>
        <is>
          <t>08.11.2020 17:00:55</t>
        </is>
      </c>
      <c>
        <v>0.004444444</v>
      </c>
      <c>
        <v>0</v>
      </c>
      <c>
        <v>0</v>
      </c>
      <c>
        <v>81</v>
      </c>
      <c>
        <v>997</v>
      </c>
      <c>
        <v>0</v>
      </c>
      <c>
        <v>0</v>
      </c>
      <c>
        <v>0.36</v>
      </c>
      <c>
        <v>4.431111</v>
      </c>
    </row>
    <row>
      <c>
        <is>
          <t>1574842</t>
        </is>
      </c>
      <c>
        <v>1</v>
      </c>
      <c>
        <is>
          <t>MANİSA</t>
        </is>
      </c>
      <c>
        <v>ALAŞEHİR</v>
      </c>
      <c>
        <is>
          <t>TOYGAR KÖK 45-73-M00166_TOYGAR ÇIKIŞ-M01 M01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03.11.2020 17:00:40</t>
        </is>
      </c>
      <c>
        <is>
          <t>03.11.2020 17:01:00</t>
        </is>
      </c>
      <c>
        <v>0.005555555</v>
      </c>
      <c>
        <v>0</v>
      </c>
      <c>
        <v>0</v>
      </c>
      <c>
        <v>81</v>
      </c>
      <c>
        <v>997</v>
      </c>
      <c>
        <v>0</v>
      </c>
      <c>
        <v>0</v>
      </c>
      <c>
        <v>0.45</v>
      </c>
      <c>
        <v>5.538888</v>
      </c>
    </row>
    <row>
      <c>
        <is>
          <t>1595193</t>
        </is>
      </c>
      <c>
        <v>1</v>
      </c>
      <c>
        <is>
          <t>MANİSA</t>
        </is>
      </c>
      <c>
        <v>ALAŞEHİR</v>
      </c>
      <c>
        <is>
          <t>TOYGAR KÖK 45-73-M00166_TOYGAR ÇIKIŞ-M01 M01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23.11.2020 12:23:36</t>
        </is>
      </c>
      <c>
        <is>
          <t>23.11.2020 12:23:56</t>
        </is>
      </c>
      <c>
        <v>0.005555555</v>
      </c>
      <c>
        <v>0</v>
      </c>
      <c>
        <v>0</v>
      </c>
      <c>
        <v>81</v>
      </c>
      <c>
        <v>997</v>
      </c>
      <c>
        <v>0</v>
      </c>
      <c>
        <v>0</v>
      </c>
      <c>
        <v>0.45</v>
      </c>
      <c>
        <v>5.538888</v>
      </c>
    </row>
    <row>
      <c>
        <is>
          <t>1597567</t>
        </is>
      </c>
      <c>
        <v>1</v>
      </c>
      <c>
        <is>
          <t>MANİSA</t>
        </is>
      </c>
      <c>
        <v>ALAŞEHİR</v>
      </c>
      <c>
        <is>
          <t>TOYGAR KÖK 45-73-M00166_TOYGAR ÇIKIŞ-M01 M01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28.11.2020 00:33:01</t>
        </is>
      </c>
      <c>
        <is>
          <t>28.11.2020 00:33:21</t>
        </is>
      </c>
      <c>
        <v>0.005555555</v>
      </c>
      <c>
        <v>0</v>
      </c>
      <c>
        <v>0</v>
      </c>
      <c>
        <v>81</v>
      </c>
      <c>
        <v>997</v>
      </c>
      <c>
        <v>0</v>
      </c>
      <c>
        <v>0</v>
      </c>
      <c>
        <v>0.45</v>
      </c>
      <c>
        <v>5.538888</v>
      </c>
    </row>
    <row>
      <c>
        <is>
          <t>1574561</t>
        </is>
      </c>
      <c>
        <v>1</v>
      </c>
      <c>
        <is>
          <t>MANİSA</t>
        </is>
      </c>
      <c>
        <v>SOMA</v>
      </c>
      <c>
        <is>
          <t>KADIDEĞİRMENİ KÖK 45-82-M00127_AVDAN-M06 M06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03.11.2020 09:59:19</t>
        </is>
      </c>
      <c>
        <is>
          <t>03.11.2020 09:59:43</t>
        </is>
      </c>
      <c>
        <v>0.006666666</v>
      </c>
      <c>
        <v>26</v>
      </c>
      <c>
        <v>2666</v>
      </c>
      <c>
        <v>75</v>
      </c>
      <c>
        <v>751</v>
      </c>
      <c>
        <v>0.173333</v>
      </c>
      <c>
        <v>17.773332</v>
      </c>
      <c>
        <v>0.5</v>
      </c>
      <c>
        <v>5.006666</v>
      </c>
    </row>
    <row>
      <c>
        <is>
          <t>1575379</t>
        </is>
      </c>
      <c>
        <v>1</v>
      </c>
      <c>
        <is>
          <t>İZMİR</t>
        </is>
      </c>
      <c>
        <v>ÖDEMİŞ</v>
      </c>
      <c>
        <is>
          <t>TR-147 35-15-M00147_TR-95-M01 M01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04.11.2020 17:55:11</t>
        </is>
      </c>
      <c>
        <is>
          <t>04.11.2020 17:55:31</t>
        </is>
      </c>
      <c>
        <v>0.005555555</v>
      </c>
      <c>
        <v>28</v>
      </c>
      <c>
        <v>1550</v>
      </c>
      <c>
        <v>0</v>
      </c>
      <c>
        <v>61</v>
      </c>
      <c>
        <v>0.155556</v>
      </c>
      <c>
        <v>8.61111</v>
      </c>
      <c>
        <v>0</v>
      </c>
      <c>
        <v>0.338889</v>
      </c>
    </row>
    <row>
      <c>
        <is>
          <t>1575381</t>
        </is>
      </c>
      <c>
        <v>1</v>
      </c>
      <c>
        <is>
          <t>İZMİR</t>
        </is>
      </c>
      <c>
        <v>ÖDEMİŞ</v>
      </c>
      <c>
        <is>
          <t>TR-143 35-15-M00143_TR-195 - TR-147-M02 M02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04.11.2020 17:55:25</t>
        </is>
      </c>
      <c>
        <is>
          <t>04.11.2020 17:56:11</t>
        </is>
      </c>
      <c>
        <v>0.012777777</v>
      </c>
      <c>
        <v>29</v>
      </c>
      <c>
        <v>1787</v>
      </c>
      <c>
        <v>0</v>
      </c>
      <c>
        <v>61</v>
      </c>
      <c>
        <v>0.370556</v>
      </c>
      <c>
        <v>22.833887</v>
      </c>
      <c>
        <v>0</v>
      </c>
      <c>
        <v>0.779444</v>
      </c>
    </row>
    <row>
      <c>
        <is>
          <t>1577882</t>
        </is>
      </c>
      <c>
        <v>1</v>
      </c>
      <c>
        <is>
          <t>İZMİR</t>
        </is>
      </c>
      <c>
        <v>ÖDEMİŞ</v>
      </c>
      <c>
        <is>
          <t>ÖDEMİŞ TM-2 35-15-A00005_İÇME SUYU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09.11.2020 09:34:34</t>
        </is>
      </c>
      <c>
        <is>
          <t>09.11.2020 10:02:42</t>
        </is>
      </c>
      <c>
        <v>0.469138888</v>
      </c>
      <c>
        <v>0</v>
      </c>
      <c>
        <v>0</v>
      </c>
      <c>
        <v>5</v>
      </c>
      <c>
        <v>0</v>
      </c>
      <c>
        <v>0</v>
      </c>
      <c>
        <v>0</v>
      </c>
      <c>
        <v>2.345694</v>
      </c>
      <c>
        <v>0</v>
      </c>
    </row>
    <row>
      <c>
        <is>
          <t>1597111</t>
        </is>
      </c>
      <c>
        <v>1</v>
      </c>
      <c>
        <is>
          <t>İZMİR</t>
        </is>
      </c>
      <c>
        <v>BUCA</v>
      </c>
      <c>
        <is>
          <t>K-684 35-03-K00684_35-03-K00684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27.11.2020 09:12:59</t>
        </is>
      </c>
      <c>
        <is>
          <t>27.11.2020 10:29:39</t>
        </is>
      </c>
      <c>
        <v>1.277629444</v>
      </c>
      <c>
        <v>1</v>
      </c>
      <c>
        <v>728</v>
      </c>
      <c>
        <v>0</v>
      </c>
      <c>
        <v>0</v>
      </c>
      <c>
        <v>1.277629</v>
      </c>
      <c>
        <v>930.114235</v>
      </c>
      <c>
        <v>0</v>
      </c>
      <c>
        <v>0</v>
      </c>
    </row>
    <row>
      <c>
        <is>
          <t>1575086</t>
        </is>
      </c>
      <c>
        <v>1</v>
      </c>
      <c>
        <is>
          <t>MANİSA</t>
        </is>
      </c>
      <c>
        <v>AHMETLİ</v>
      </c>
      <c>
        <is>
          <t>AHMETLİ TR-54 45-84-L00189_TR-10 EMNİYET L02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04.11.2020 10:04:41</t>
        </is>
      </c>
      <c>
        <is>
          <t>04.11.2020 13:11:35</t>
        </is>
      </c>
      <c>
        <v>3.115</v>
      </c>
      <c>
        <v>20</v>
      </c>
      <c>
        <v>2377</v>
      </c>
      <c>
        <v>4</v>
      </c>
      <c>
        <v>0</v>
      </c>
      <c>
        <v>62.3</v>
      </c>
      <c>
        <v>7404.355</v>
      </c>
      <c>
        <v>12.46</v>
      </c>
      <c>
        <v>0</v>
      </c>
    </row>
    <row>
      <c>
        <is>
          <t>1581315</t>
        </is>
      </c>
      <c>
        <v>1</v>
      </c>
      <c>
        <is>
          <t>MANİSA</t>
        </is>
      </c>
      <c>
        <v>AKHİSAR</v>
      </c>
      <c>
        <is>
          <t>TR-1/51 45-72-M00051_DAĞITIM TRAFOSU TR-1/51-H4 H4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16.11.2020 09:05:48</t>
        </is>
      </c>
      <c>
        <is>
          <t>16.11.2020 17:31:18</t>
        </is>
      </c>
      <c>
        <v>8.425</v>
      </c>
      <c>
        <v>1</v>
      </c>
      <c>
        <v>810</v>
      </c>
      <c>
        <v>0</v>
      </c>
      <c>
        <v>0</v>
      </c>
      <c>
        <v>8.425</v>
      </c>
      <c>
        <v>6824.25</v>
      </c>
      <c>
        <v>0</v>
      </c>
      <c>
        <v>0</v>
      </c>
    </row>
    <row>
      <c>
        <is>
          <t>1575036</t>
        </is>
      </c>
      <c>
        <v>1</v>
      </c>
      <c>
        <is>
          <t>MANİSA</t>
        </is>
      </c>
      <c>
        <v>ALAŞEHİR</v>
      </c>
      <c>
        <is>
          <t>ULUDERBENT DM 45-73-M00491_ÖRENCİK-M01 M01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04.11.2020 09:08:54</t>
        </is>
      </c>
      <c>
        <is>
          <t>04.11.2020 09:09:21</t>
        </is>
      </c>
      <c>
        <v>0.0075</v>
      </c>
      <c>
        <v>0</v>
      </c>
      <c>
        <v>0</v>
      </c>
      <c>
        <v>61</v>
      </c>
      <c>
        <v>1800</v>
      </c>
      <c>
        <v>0</v>
      </c>
      <c>
        <v>0</v>
      </c>
      <c>
        <v>0.4575</v>
      </c>
      <c>
        <v>13.5</v>
      </c>
    </row>
    <row>
      <c>
        <is>
          <t>1575046</t>
        </is>
      </c>
      <c>
        <v>1</v>
      </c>
      <c>
        <is>
          <t>MANİSA</t>
        </is>
      </c>
      <c>
        <v>ALAŞEHİR</v>
      </c>
      <c>
        <is>
          <t>ULUDERBENT DM 45-73-M00491_ÖRENCİK M01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04.11.2020 09:22:01</t>
        </is>
      </c>
      <c>
        <is>
          <t>04.11.2020 15:54:19</t>
        </is>
      </c>
      <c>
        <v>6.538333333</v>
      </c>
      <c>
        <v>0</v>
      </c>
      <c>
        <v>0</v>
      </c>
      <c>
        <v>61</v>
      </c>
      <c>
        <v>1800</v>
      </c>
      <c>
        <v>0</v>
      </c>
      <c>
        <v>0</v>
      </c>
      <c>
        <v>398.838333</v>
      </c>
      <c>
        <v>11768.999999</v>
      </c>
    </row>
    <row>
      <c>
        <is>
          <t>1574548</t>
        </is>
      </c>
      <c>
        <v>1</v>
      </c>
      <c>
        <is>
          <t>MANİSA</t>
        </is>
      </c>
      <c>
        <v>ALAŞEHİR</v>
      </c>
      <c>
        <is>
          <t>ULUDERBENT DM 45-73-M00491_ÖRENCİK-M01 M01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03.11.2020 09:50:43</t>
        </is>
      </c>
      <c>
        <is>
          <t>03.11.2020 09:51:09</t>
        </is>
      </c>
      <c>
        <v>0.007222222</v>
      </c>
      <c>
        <v>0</v>
      </c>
      <c>
        <v>0</v>
      </c>
      <c>
        <v>61</v>
      </c>
      <c>
        <v>1800</v>
      </c>
      <c>
        <v>0</v>
      </c>
      <c>
        <v>0</v>
      </c>
      <c>
        <v>0.440556</v>
      </c>
      <c>
        <v>13</v>
      </c>
    </row>
    <row>
      <c>
        <is>
          <t>1576316</t>
        </is>
      </c>
      <c>
        <v>1</v>
      </c>
      <c>
        <is>
          <t>MANİSA</t>
        </is>
      </c>
      <c>
        <v>ALAŞEHİR</v>
      </c>
      <c>
        <is>
          <t>ULUDERBENT DM 45-73-M00491_D.YUSUF GRUBU -M05 M05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06.11.2020 11:12:03</t>
        </is>
      </c>
      <c>
        <is>
          <t>06.11.2020 11:12:33</t>
        </is>
      </c>
      <c>
        <v>0.008333333</v>
      </c>
      <c>
        <v>0</v>
      </c>
      <c>
        <v>0</v>
      </c>
      <c>
        <v>11</v>
      </c>
      <c>
        <v>641</v>
      </c>
      <c>
        <v>0</v>
      </c>
      <c>
        <v>0</v>
      </c>
      <c>
        <v>0.091667</v>
      </c>
      <c>
        <v>5.341666</v>
      </c>
    </row>
    <row>
      <c>
        <is>
          <t>1597886</t>
        </is>
      </c>
      <c>
        <v>1</v>
      </c>
      <c>
        <is>
          <t>MANİSA</t>
        </is>
      </c>
      <c>
        <v>ALAŞEHİR</v>
      </c>
      <c>
        <is>
          <t>ULUDERBENT DM 45-73-M00491_ÖRENCİK-M01 M01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28.11.2020 17:08:12</t>
        </is>
      </c>
      <c>
        <is>
          <t>28.11.2020 17:08:32</t>
        </is>
      </c>
      <c>
        <v>0.005555555</v>
      </c>
      <c>
        <v>0</v>
      </c>
      <c>
        <v>0</v>
      </c>
      <c>
        <v>61</v>
      </c>
      <c>
        <v>1800</v>
      </c>
      <c>
        <v>0</v>
      </c>
      <c>
        <v>0</v>
      </c>
      <c>
        <v>0.338889</v>
      </c>
      <c>
        <v>9.999999</v>
      </c>
    </row>
    <row>
      <c>
        <is>
          <t>1596120</t>
        </is>
      </c>
      <c>
        <v>1</v>
      </c>
      <c>
        <is>
          <t>MANİSA</t>
        </is>
      </c>
      <c>
        <v>ALAŞEHİR</v>
      </c>
      <c>
        <is>
          <t>ULUDERBENT DM 45-73-M00491_ÖRENCİK-M01 M01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25.11.2020 09:57:42</t>
        </is>
      </c>
      <c>
        <is>
          <t>25.11.2020 09:58:02</t>
        </is>
      </c>
      <c>
        <v>0.005555555</v>
      </c>
      <c>
        <v>0</v>
      </c>
      <c>
        <v>0</v>
      </c>
      <c>
        <v>61</v>
      </c>
      <c>
        <v>1800</v>
      </c>
      <c>
        <v>0</v>
      </c>
      <c>
        <v>0</v>
      </c>
      <c>
        <v>0.338889</v>
      </c>
      <c>
        <v>9.999999</v>
      </c>
    </row>
    <row>
      <c>
        <is>
          <t>1583706</t>
        </is>
      </c>
      <c>
        <v>1</v>
      </c>
      <c>
        <is>
          <t>MANİSA</t>
        </is>
      </c>
      <c>
        <v>ALAŞEHİR</v>
      </c>
      <c>
        <is>
          <t>ULUDERBENT DM 45-73-M00491_ÖRENCİK-M01 M01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20.11.2020 10:16:52</t>
        </is>
      </c>
      <c>
        <is>
          <t>20.11.2020 10:17:22</t>
        </is>
      </c>
      <c>
        <v>0.008333333</v>
      </c>
      <c>
        <v>0</v>
      </c>
      <c>
        <v>0</v>
      </c>
      <c>
        <v>61</v>
      </c>
      <c>
        <v>1800</v>
      </c>
      <c>
        <v>0</v>
      </c>
      <c>
        <v>0</v>
      </c>
      <c>
        <v>0.508333</v>
      </c>
      <c>
        <v>14.999999</v>
      </c>
    </row>
    <row>
      <c>
        <is>
          <t>1584243</t>
        </is>
      </c>
      <c>
        <v>1</v>
      </c>
      <c>
        <is>
          <t>İZMİR</t>
        </is>
      </c>
      <c>
        <v>KONAK</v>
      </c>
      <c>
        <is>
          <t>K-1517 35-01-K01517_35-01-K01517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21.11.2020 09:52:23</t>
        </is>
      </c>
      <c>
        <is>
          <t>21.11.2020 11:22:24</t>
        </is>
      </c>
      <c>
        <v>1.500161111</v>
      </c>
      <c>
        <v>1</v>
      </c>
      <c>
        <v>52</v>
      </c>
      <c>
        <v>0</v>
      </c>
      <c>
        <v>0</v>
      </c>
      <c>
        <v>1.500161</v>
      </c>
      <c>
        <v>78.008378</v>
      </c>
      <c>
        <v>0</v>
      </c>
      <c>
        <v>0</v>
      </c>
    </row>
    <row>
      <c>
        <is>
          <t>1595515</t>
        </is>
      </c>
      <c>
        <v>1</v>
      </c>
      <c>
        <is>
          <t>İZMİR</t>
        </is>
      </c>
      <c>
        <v>KONAK</v>
      </c>
      <c>
        <is>
          <t>K-31 35-01-K00031_35-01-K00031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24.11.2020 08:55:02</t>
        </is>
      </c>
      <c>
        <is>
          <t>24.11.2020 12:22:21</t>
        </is>
      </c>
      <c>
        <v>3.455144444</v>
      </c>
      <c>
        <v>1</v>
      </c>
      <c>
        <v>70</v>
      </c>
      <c>
        <v>0</v>
      </c>
      <c>
        <v>0</v>
      </c>
      <c>
        <v>3.455144</v>
      </c>
      <c>
        <v>241.860111</v>
      </c>
      <c>
        <v>0</v>
      </c>
      <c>
        <v>0</v>
      </c>
    </row>
    <row>
      <c>
        <is>
          <t>1584446</t>
        </is>
      </c>
      <c>
        <v>1</v>
      </c>
      <c>
        <is>
          <t>İZMİR</t>
        </is>
      </c>
      <c>
        <v>KONAK</v>
      </c>
      <c>
        <is>
          <t>K-406 35-01-K00406_35-01-K00406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21.11.2020 09:07:43</t>
        </is>
      </c>
      <c>
        <is>
          <t>21.11.2020 17:04:46</t>
        </is>
      </c>
      <c>
        <v>7.950833333</v>
      </c>
      <c>
        <v>1</v>
      </c>
      <c>
        <v>78</v>
      </c>
      <c>
        <v>0</v>
      </c>
      <c>
        <v>0</v>
      </c>
      <c>
        <v>7.950833</v>
      </c>
      <c>
        <v>620.165</v>
      </c>
      <c>
        <v>0</v>
      </c>
      <c>
        <v>0</v>
      </c>
    </row>
    <row>
      <c>
        <is>
          <t>1598073</t>
        </is>
      </c>
      <c>
        <v>1</v>
      </c>
      <c>
        <is>
          <t>MANİSA</t>
        </is>
      </c>
      <c>
        <v>YUNUSEMRE</v>
      </c>
      <c>
        <is>
          <t>DM-18 (UNCU BOZKÖY) 45-71-M00213_45-71-M00213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29.11.2020 09:23:56</t>
        </is>
      </c>
      <c>
        <is>
          <t>29.11.2020 17:01:35</t>
        </is>
      </c>
      <c>
        <v>7.6275</v>
      </c>
      <c>
        <v>1</v>
      </c>
      <c>
        <v>629</v>
      </c>
      <c>
        <v>0</v>
      </c>
      <c>
        <v>0</v>
      </c>
      <c>
        <v>7.6275</v>
      </c>
      <c>
        <v>4797.6975</v>
      </c>
      <c>
        <v>0</v>
      </c>
      <c>
        <v>0</v>
      </c>
    </row>
    <row>
      <c>
        <is>
          <t>1595655</t>
        </is>
      </c>
      <c>
        <v>1</v>
      </c>
      <c>
        <is>
          <t>MANİSA</t>
        </is>
      </c>
      <c>
        <v>GÖRDES</v>
      </c>
      <c>
        <is>
          <t>GÖRDES TR-35 45-75-M00035_TR-32,TR-33,TR-34 M04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24.11.2020 11:03:07</t>
        </is>
      </c>
      <c>
        <is>
          <t>24.11.2020 15:33:11</t>
        </is>
      </c>
      <c>
        <v>4.501111111</v>
      </c>
      <c>
        <v>6</v>
      </c>
      <c>
        <v>1361</v>
      </c>
      <c>
        <v>0</v>
      </c>
      <c>
        <v>0</v>
      </c>
      <c>
        <v>27.006667</v>
      </c>
      <c>
        <v>6126.012222</v>
      </c>
      <c>
        <v>0</v>
      </c>
      <c>
        <v>0</v>
      </c>
    </row>
    <row>
      <c>
        <is>
          <t>1580976</t>
        </is>
      </c>
      <c>
        <v>1</v>
      </c>
      <c>
        <is>
          <t>MANİSA</t>
        </is>
      </c>
      <c>
        <v>GÖRDES</v>
      </c>
      <c>
        <is>
          <t>GÖRDES TR-35 45-75-M00035_TR-22-M05 M05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15.11.2020 09:11:57</t>
        </is>
      </c>
      <c>
        <is>
          <t>15.11.2020 14:23:10</t>
        </is>
      </c>
      <c>
        <v>5.186765555</v>
      </c>
      <c>
        <v>9</v>
      </c>
      <c>
        <v>1057</v>
      </c>
      <c>
        <v>0</v>
      </c>
      <c>
        <v>0</v>
      </c>
      <c>
        <v>46.68089</v>
      </c>
      <c>
        <v>5482.411192</v>
      </c>
      <c>
        <v>0</v>
      </c>
      <c>
        <v>0</v>
      </c>
    </row>
    <row>
      <c>
        <is>
          <t>1577887</t>
        </is>
      </c>
      <c>
        <v>1</v>
      </c>
      <c>
        <is>
          <t>MANİSA</t>
        </is>
      </c>
      <c>
        <v>YUNUSEMRE</v>
      </c>
      <c>
        <is>
          <t>ÜÇPINAR DM 45-71-M00183_ESKİ ÜÇPINAR M11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09.11.2020 09:05:05</t>
        </is>
      </c>
      <c>
        <is>
          <t>09.11.2020 16:52:37</t>
        </is>
      </c>
      <c>
        <v>7.792222222</v>
      </c>
      <c>
        <v>0</v>
      </c>
      <c>
        <v>0</v>
      </c>
      <c>
        <v>307</v>
      </c>
      <c>
        <v>167</v>
      </c>
      <c>
        <v>0</v>
      </c>
      <c>
        <v>0</v>
      </c>
      <c>
        <v>2392.212222</v>
      </c>
      <c>
        <v>1301.301111</v>
      </c>
    </row>
    <row>
      <c>
        <is>
          <t>1579432</t>
        </is>
      </c>
      <c>
        <v>1</v>
      </c>
      <c>
        <is>
          <t>MANİSA</t>
        </is>
      </c>
      <c>
        <v>YUNUSEMRE</v>
      </c>
      <c>
        <is>
          <t>ÜÇPINAR DM 45-71-M00183_PELİTALAN-M03 M03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12.11.2020 09:00:52</t>
        </is>
      </c>
      <c>
        <is>
          <t>12.11.2020 09:02:24</t>
        </is>
      </c>
      <c>
        <v>0.025555555</v>
      </c>
      <c>
        <v>1</v>
      </c>
      <c>
        <v>0</v>
      </c>
      <c>
        <v>43</v>
      </c>
      <c>
        <v>1165</v>
      </c>
      <c>
        <v>0.025556</v>
      </c>
      <c>
        <v>0</v>
      </c>
      <c>
        <v>1.098889</v>
      </c>
      <c>
        <v>29.772222</v>
      </c>
    </row>
    <row>
      <c>
        <is>
          <t>1576205</t>
        </is>
      </c>
      <c>
        <v>1</v>
      </c>
      <c>
        <is>
          <t>MANİSA</t>
        </is>
      </c>
      <c>
        <v>YUNUSEMRE</v>
      </c>
      <c>
        <is>
          <t>ÜÇPINAR DM 45-71-M00183_ESKİ ÜÇPINAR M11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06.11.2020 10:14:36</t>
        </is>
      </c>
      <c>
        <is>
          <t>06.11.2020 17:18:33</t>
        </is>
      </c>
      <c>
        <v>7.065833333</v>
      </c>
      <c>
        <v>0</v>
      </c>
      <c>
        <v>0</v>
      </c>
      <c>
        <v>307</v>
      </c>
      <c>
        <v>167</v>
      </c>
      <c>
        <v>0</v>
      </c>
      <c>
        <v>0</v>
      </c>
      <c>
        <v>2169.210833</v>
      </c>
      <c>
        <v>1179.994167</v>
      </c>
    </row>
    <row>
      <c>
        <is>
          <t>1577473</t>
        </is>
      </c>
      <c>
        <v>1</v>
      </c>
      <c>
        <is>
          <t>MANİSA</t>
        </is>
      </c>
      <c>
        <v>YUNUSEMRE</v>
      </c>
      <c>
        <is>
          <t>ÜÇPINAR DM 45-71-M00183_ESKİ ÜÇPINAR M11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08.11.2020 08:59:09</t>
        </is>
      </c>
      <c>
        <is>
          <t>08.11.2020 17:12:10</t>
        </is>
      </c>
      <c>
        <v>8.216847222</v>
      </c>
      <c>
        <v>0</v>
      </c>
      <c>
        <v>0</v>
      </c>
      <c>
        <v>307</v>
      </c>
      <c>
        <v>167</v>
      </c>
      <c>
        <v>0</v>
      </c>
      <c>
        <v>0</v>
      </c>
      <c>
        <v>2522.572097</v>
      </c>
      <c>
        <v>1372.213486</v>
      </c>
    </row>
    <row>
      <c>
        <is>
          <t>1573527</t>
        </is>
      </c>
      <c>
        <v>1</v>
      </c>
      <c>
        <is>
          <t>MANİSA</t>
        </is>
      </c>
      <c>
        <v>YUNUSEMRE</v>
      </c>
      <c>
        <is>
          <t>ÜÇPINAR DM 45-71-M00183_ESKİ ÜÇPINAR M11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01.11.2020 09:22:01</t>
        </is>
      </c>
      <c>
        <is>
          <t>01.11.2020 17:21:12</t>
        </is>
      </c>
      <c>
        <v>7.986388888</v>
      </c>
      <c>
        <v>0</v>
      </c>
      <c>
        <v>0</v>
      </c>
      <c>
        <v>307</v>
      </c>
      <c>
        <v>167</v>
      </c>
      <c>
        <v>0</v>
      </c>
      <c>
        <v>0</v>
      </c>
      <c>
        <v>2451.821389</v>
      </c>
      <c>
        <v>1333.726944</v>
      </c>
    </row>
    <row>
      <c>
        <is>
          <t>1596089</t>
        </is>
      </c>
      <c>
        <v>1</v>
      </c>
      <c>
        <is>
          <t>MANİSA</t>
        </is>
      </c>
      <c>
        <v>YUNUSEMRE</v>
      </c>
      <c>
        <is>
          <t>ÜÇPINAR DM 45-71-M00183_ESKİ ÜÇPINAR-M11 M11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25.11.2020 09:18:13</t>
        </is>
      </c>
      <c>
        <is>
          <t>25.11.2020 16:40:20</t>
        </is>
      </c>
      <c>
        <v>7.368611111</v>
      </c>
      <c>
        <v>0</v>
      </c>
      <c>
        <v>0</v>
      </c>
      <c>
        <v>307</v>
      </c>
      <c>
        <v>167</v>
      </c>
      <c>
        <v>0</v>
      </c>
      <c>
        <v>0</v>
      </c>
      <c>
        <v>2262.163611</v>
      </c>
      <c>
        <v>1230.558056</v>
      </c>
    </row>
    <row>
      <c>
        <is>
          <t>1595063</t>
        </is>
      </c>
      <c>
        <v>1</v>
      </c>
      <c>
        <is>
          <t>MANİSA</t>
        </is>
      </c>
      <c>
        <v>YUNUSEMRE</v>
      </c>
      <c>
        <is>
          <t>ÜÇPINAR DM 45-71-M00183_ÜÇPINAR-M08 M08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23.11.2020 09:12:06</t>
        </is>
      </c>
      <c>
        <is>
          <t>23.11.2020 14:10:04</t>
        </is>
      </c>
      <c>
        <v>4.966111111</v>
      </c>
      <c>
        <v>9</v>
      </c>
      <c>
        <v>609</v>
      </c>
      <c>
        <v>13</v>
      </c>
      <c>
        <v>139</v>
      </c>
      <c>
        <v>44.695</v>
      </c>
      <c>
        <v>3024.361667</v>
      </c>
      <c>
        <v>64.559444</v>
      </c>
      <c>
        <v>690.289444</v>
      </c>
    </row>
    <row>
      <c>
        <is>
          <t>1583624</t>
        </is>
      </c>
      <c>
        <v>1</v>
      </c>
      <c>
        <is>
          <t>MANİSA</t>
        </is>
      </c>
      <c>
        <v>YUNUSEMRE</v>
      </c>
      <c>
        <is>
          <t>ÜÇPINAR DM 45-71-M00183_PELİTALAN-M03 M03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20.11.2020 09:02:19</t>
        </is>
      </c>
      <c>
        <is>
          <t>20.11.2020 09:04:56</t>
        </is>
      </c>
      <c>
        <v>0.043611111</v>
      </c>
      <c>
        <v>1</v>
      </c>
      <c>
        <v>0</v>
      </c>
      <c>
        <v>43</v>
      </c>
      <c>
        <v>1163</v>
      </c>
      <c>
        <v>0.043611</v>
      </c>
      <c>
        <v>0</v>
      </c>
      <c>
        <v>1.875278</v>
      </c>
      <c>
        <v>50.719722</v>
      </c>
    </row>
    <row>
      <c>
        <is>
          <t>1582363</t>
        </is>
      </c>
      <c>
        <v>1</v>
      </c>
      <c>
        <is>
          <t>MANİSA</t>
        </is>
      </c>
      <c>
        <v>YUNUSEMRE</v>
      </c>
      <c>
        <is>
          <t>ÜÇPINAR DM 45-71-M00183_PELİTALAN-M03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18.11.2020 09:39:37</t>
        </is>
      </c>
      <c>
        <is>
          <t>18.11.2020 09:45:47</t>
        </is>
      </c>
      <c>
        <v>0.102777777</v>
      </c>
      <c>
        <v>1</v>
      </c>
      <c>
        <v>0</v>
      </c>
      <c>
        <v>43</v>
      </c>
      <c>
        <v>1163</v>
      </c>
      <c>
        <v>0.102778</v>
      </c>
      <c>
        <v>0</v>
      </c>
      <c>
        <v>4.419444</v>
      </c>
      <c>
        <v>119.530555</v>
      </c>
    </row>
    <row>
      <c>
        <is>
          <t>1597146</t>
        </is>
      </c>
      <c>
        <v>1</v>
      </c>
      <c>
        <is>
          <t>MANİSA</t>
        </is>
      </c>
      <c>
        <v>YUNUSEMRE</v>
      </c>
      <c>
        <is>
          <t>ÜÇPINAR DM 45-71-M00183_PELİTALAN-M03 M03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27.11.2020 09:40:04</t>
        </is>
      </c>
      <c>
        <is>
          <t>27.11.2020 09:41:14</t>
        </is>
      </c>
      <c>
        <v>0.019444444</v>
      </c>
      <c>
        <v>1</v>
      </c>
      <c>
        <v>0</v>
      </c>
      <c>
        <v>43</v>
      </c>
      <c>
        <v>1163</v>
      </c>
      <c>
        <v>0.019444</v>
      </c>
      <c>
        <v>0</v>
      </c>
      <c>
        <v>0.836111</v>
      </c>
      <c>
        <v>22.613888</v>
      </c>
    </row>
    <row>
      <c>
        <is>
          <t>1597144</t>
        </is>
      </c>
      <c>
        <v>1</v>
      </c>
      <c>
        <is>
          <t>MANİSA</t>
        </is>
      </c>
      <c>
        <v>YUNUSEMRE</v>
      </c>
      <c>
        <is>
          <t>ÜÇPINAR DM 45-71-M00183_PELİTALAN-M03 M03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27.11.2020 09:38:46</t>
        </is>
      </c>
      <c>
        <is>
          <t>27.11.2020 09:40:08</t>
        </is>
      </c>
      <c>
        <v>0.022777777</v>
      </c>
      <c>
        <v>1</v>
      </c>
      <c>
        <v>0</v>
      </c>
      <c>
        <v>43</v>
      </c>
      <c>
        <v>1163</v>
      </c>
      <c>
        <v>0.022778</v>
      </c>
      <c>
        <v>0</v>
      </c>
      <c>
        <v>0.979444</v>
      </c>
      <c>
        <v>26.490555</v>
      </c>
    </row>
    <row>
      <c>
        <is>
          <t>1597174</t>
        </is>
      </c>
      <c>
        <v>1</v>
      </c>
      <c>
        <is>
          <t>MANİSA</t>
        </is>
      </c>
      <c>
        <v>YUNUSEMRE</v>
      </c>
      <c>
        <is>
          <t>ÜÇPINAR DM 45-71-M00183_PELİTALAN M03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27.11.2020 10:03:20</t>
        </is>
      </c>
      <c>
        <is>
          <t>27.11.2020 10:34:00</t>
        </is>
      </c>
      <c>
        <v>0.510944444</v>
      </c>
      <c>
        <v>1</v>
      </c>
      <c>
        <v>0</v>
      </c>
      <c>
        <v>42</v>
      </c>
      <c>
        <v>1076</v>
      </c>
      <c>
        <v>0.510944</v>
      </c>
      <c>
        <v>0</v>
      </c>
      <c>
        <v>21.459667</v>
      </c>
      <c>
        <v>549.776222</v>
      </c>
    </row>
    <row>
      <c>
        <is>
          <t>1598654</t>
        </is>
      </c>
      <c>
        <v>1</v>
      </c>
      <c>
        <is>
          <t>İZMİR</t>
        </is>
      </c>
      <c>
        <v>BORNOVA</v>
      </c>
      <c>
        <is>
          <t>M-19 35-02-M00019_35-02-M00019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30.11.2020 13:30:37</t>
        </is>
      </c>
      <c>
        <is>
          <t>30.11.2020 15:04:40</t>
        </is>
      </c>
      <c>
        <v>1.567230555</v>
      </c>
      <c>
        <v>1</v>
      </c>
      <c>
        <v>724</v>
      </c>
      <c>
        <v>0</v>
      </c>
      <c>
        <v>0</v>
      </c>
      <c>
        <v>1.567231</v>
      </c>
      <c>
        <v>1134.674922</v>
      </c>
      <c>
        <v>0</v>
      </c>
      <c>
        <v>0</v>
      </c>
    </row>
    <row>
      <c>
        <is>
          <t>1583320</t>
        </is>
      </c>
      <c>
        <v>1</v>
      </c>
      <c>
        <is>
          <t>İZMİR</t>
        </is>
      </c>
      <c>
        <v>KİRAZ</v>
      </c>
      <c>
        <is>
          <t>VELİLER KÖK 35-31-L00116_SAÇLI TR-1-L01 L01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19.11.2020 16:04:45</t>
        </is>
      </c>
      <c>
        <is>
          <t>19.11.2020 16:05:21</t>
        </is>
      </c>
      <c>
        <v>0.01</v>
      </c>
      <c>
        <v>0</v>
      </c>
      <c>
        <v>0</v>
      </c>
      <c>
        <v>44</v>
      </c>
      <c>
        <v>850</v>
      </c>
      <c>
        <v>0</v>
      </c>
      <c>
        <v>0</v>
      </c>
      <c>
        <v>0.44</v>
      </c>
      <c>
        <v>8.5</v>
      </c>
    </row>
    <row>
      <c>
        <is>
          <t>1574293</t>
        </is>
      </c>
      <c>
        <v>1</v>
      </c>
      <c>
        <is>
          <t>İZMİR</t>
        </is>
      </c>
      <c>
        <v>KİRAZ</v>
      </c>
      <c>
        <is>
          <t>VELİLER KÖK 35-31-L00116_CERİTLER TR-1-L03 L03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02.11.2020 17:14:42</t>
        </is>
      </c>
      <c>
        <is>
          <t>02.11.2020 17:15:02</t>
        </is>
      </c>
      <c>
        <v>0.005555555</v>
      </c>
      <c>
        <v>0</v>
      </c>
      <c>
        <v>0</v>
      </c>
      <c>
        <v>29</v>
      </c>
      <c>
        <v>1052</v>
      </c>
      <c>
        <v>0</v>
      </c>
      <c>
        <v>0</v>
      </c>
      <c>
        <v>0.161111</v>
      </c>
      <c>
        <v>5.844444</v>
      </c>
    </row>
    <row>
      <c>
        <is>
          <t>1575075</t>
        </is>
      </c>
      <c>
        <v>1</v>
      </c>
      <c>
        <is>
          <t>İZMİR</t>
        </is>
      </c>
      <c>
        <v>KİRAZ</v>
      </c>
      <c>
        <is>
          <t>VELİLER KÖK 35-31-L00116_SAÇLI TR-1 L01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04.11.2020 09:48:11</t>
        </is>
      </c>
      <c>
        <is>
          <t>04.11.2020 15:47:37</t>
        </is>
      </c>
      <c>
        <v>5.990555555</v>
      </c>
      <c>
        <v>0</v>
      </c>
      <c>
        <v>0</v>
      </c>
      <c>
        <v>45</v>
      </c>
      <c>
        <v>881</v>
      </c>
      <c>
        <v>0</v>
      </c>
      <c>
        <v>0</v>
      </c>
      <c>
        <v>269.575</v>
      </c>
      <c>
        <v>5277.679444</v>
      </c>
    </row>
    <row>
      <c>
        <is>
          <t>1576120</t>
        </is>
      </c>
      <c>
        <v>1</v>
      </c>
      <c>
        <is>
          <t>İZMİR</t>
        </is>
      </c>
      <c>
        <v>KİRAZ</v>
      </c>
      <c>
        <is>
          <t>VELİLER KÖK 35-31-L00116_CERİTLER TR-1-L03 L03</t>
        </is>
      </c>
      <c>
        <v>OG İzolatör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06.11.2020 06:17:03</t>
        </is>
      </c>
      <c>
        <is>
          <t>06.11.2020 09:08:00</t>
        </is>
      </c>
      <c>
        <v>2.849166666</v>
      </c>
      <c>
        <v>0</v>
      </c>
      <c>
        <v>0</v>
      </c>
      <c>
        <v>29</v>
      </c>
      <c>
        <v>1052</v>
      </c>
      <c>
        <v>0</v>
      </c>
      <c>
        <v>0</v>
      </c>
      <c>
        <v>82.625833</v>
      </c>
      <c>
        <v>2997.323333</v>
      </c>
    </row>
    <row>
      <c>
        <is>
          <t>1580283</t>
        </is>
      </c>
      <c>
        <v>1</v>
      </c>
      <c>
        <is>
          <t>İZMİR</t>
        </is>
      </c>
      <c>
        <v>KİRAZ</v>
      </c>
      <c>
        <is>
          <t>VELİLER KÖK 35-31-L00116_SAÇLI TR-1-L01 L01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13.11.2020 15:40:14</t>
        </is>
      </c>
      <c>
        <is>
          <t>13.11.2020 15:50:08</t>
        </is>
      </c>
      <c>
        <v>0.165</v>
      </c>
      <c>
        <v>0</v>
      </c>
      <c>
        <v>0</v>
      </c>
      <c>
        <v>45</v>
      </c>
      <c>
        <v>881</v>
      </c>
      <c>
        <v>0</v>
      </c>
      <c>
        <v>0</v>
      </c>
      <c>
        <v>7.425</v>
      </c>
      <c>
        <v>145.365</v>
      </c>
    </row>
    <row>
      <c>
        <is>
          <t>1576217</t>
        </is>
      </c>
      <c>
        <v>1</v>
      </c>
      <c>
        <is>
          <t>İZMİR</t>
        </is>
      </c>
      <c>
        <v>KEMALPAŞA</v>
      </c>
      <c>
        <is>
          <t>VİŞNELİ TR-2 35-27-M00951_35-27-M00951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06.11.2020 09:21:31</t>
        </is>
      </c>
      <c>
        <is>
          <t>06.11.2020 17:47:17</t>
        </is>
      </c>
      <c>
        <v>8.429384166</v>
      </c>
      <c>
        <v>0</v>
      </c>
      <c>
        <v>0</v>
      </c>
      <c>
        <v>1</v>
      </c>
      <c>
        <v>137</v>
      </c>
      <c>
        <v>0</v>
      </c>
      <c>
        <v>0</v>
      </c>
      <c>
        <v>8.429384</v>
      </c>
      <c>
        <v>1154.825631</v>
      </c>
    </row>
    <row>
      <c>
        <is>
          <t>1576961</t>
        </is>
      </c>
      <c>
        <v>1</v>
      </c>
      <c>
        <is>
          <t>İZMİR</t>
        </is>
      </c>
      <c>
        <v>KEMALPAŞA</v>
      </c>
      <c>
        <is>
          <t>KARABEL KÖK(VİŞNELİ KÖK) 35-26-M01207_VİŞNELİ M04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07.11.2020 09:05:34</t>
        </is>
      </c>
      <c>
        <is>
          <t>07.11.2020 18:09:43</t>
        </is>
      </c>
      <c>
        <v>9.069166666</v>
      </c>
      <c>
        <v>0</v>
      </c>
      <c>
        <v>0</v>
      </c>
      <c>
        <v>11</v>
      </c>
      <c>
        <v>296</v>
      </c>
      <c>
        <v>0</v>
      </c>
      <c>
        <v>0</v>
      </c>
      <c>
        <v>99.760833</v>
      </c>
      <c>
        <v>2684.473333</v>
      </c>
    </row>
    <row>
      <c>
        <is>
          <t>1582946</t>
        </is>
      </c>
      <c>
        <v>1</v>
      </c>
      <c>
        <is>
          <t>İZMİR</t>
        </is>
      </c>
      <c>
        <v>GÜZELBAHÇE</v>
      </c>
      <c>
        <is>
          <t>K-2357 35-10-K02357_35-10-K02357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19.11.2020 10:02:35</t>
        </is>
      </c>
      <c>
        <is>
          <t>19.11.2020 14:05:33</t>
        </is>
      </c>
      <c>
        <v>4.049443333</v>
      </c>
      <c>
        <v>2</v>
      </c>
      <c>
        <v>50</v>
      </c>
      <c>
        <v>0</v>
      </c>
      <c>
        <v>7</v>
      </c>
      <c>
        <v>8.098887</v>
      </c>
      <c>
        <v>202.472167</v>
      </c>
      <c>
        <v>0</v>
      </c>
      <c>
        <v>28.346103</v>
      </c>
    </row>
    <row>
      <c>
        <is>
          <t>1577614</t>
        </is>
      </c>
      <c>
        <v>1</v>
      </c>
      <c>
        <is>
          <t>İZMİR</t>
        </is>
      </c>
      <c>
        <v>URLA</v>
      </c>
      <c>
        <is>
          <t>TR-5 35-19-L00005_BOZAVLU TRAFO-L02 L02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08.11.2020 13:18:59</t>
        </is>
      </c>
      <c>
        <is>
          <t>08.11.2020 13:24:00</t>
        </is>
      </c>
      <c>
        <v>0.083611111</v>
      </c>
      <c>
        <v>16</v>
      </c>
      <c>
        <v>921</v>
      </c>
      <c>
        <v>18</v>
      </c>
      <c>
        <v>104</v>
      </c>
      <c>
        <v>1.337778</v>
      </c>
      <c>
        <v>77.005833</v>
      </c>
      <c>
        <v>1.505</v>
      </c>
      <c>
        <v>8.695556</v>
      </c>
    </row>
    <row>
      <c>
        <is>
          <t>1580273</t>
        </is>
      </c>
      <c>
        <v>1</v>
      </c>
      <c>
        <is>
          <t>İZMİR</t>
        </is>
      </c>
      <c>
        <v>BAYINDIR</v>
      </c>
      <c>
        <is>
          <t>YAKACIK TR-4 35-20-L00242_35-20-L00242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13.11.2020 11:18:00</t>
        </is>
      </c>
      <c>
        <is>
          <t>13.11.2020 15:31:45</t>
        </is>
      </c>
      <c>
        <v>4.229166666</v>
      </c>
      <c>
        <v>0</v>
      </c>
      <c>
        <v>45</v>
      </c>
      <c>
        <v>1</v>
      </c>
      <c>
        <v>2</v>
      </c>
      <c>
        <v>0</v>
      </c>
      <c>
        <v>190.3125</v>
      </c>
      <c>
        <v>4.229167</v>
      </c>
      <c>
        <v>8.458333</v>
      </c>
    </row>
    <row>
      <c>
        <is>
          <t>1579637</t>
        </is>
      </c>
      <c>
        <v>1</v>
      </c>
      <c>
        <is>
          <t>İZMİR</t>
        </is>
      </c>
      <c>
        <v>BAYINDIR</v>
      </c>
      <c>
        <is>
          <t>YAKACIK TR-5 35-20-L00243_35-20-L00243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12.11.2020 13:23:41</t>
        </is>
      </c>
      <c>
        <is>
          <t>12.11.2020 15:20:28</t>
        </is>
      </c>
      <c>
        <v>1.946252777</v>
      </c>
      <c>
        <v>0</v>
      </c>
      <c>
        <v>53</v>
      </c>
      <c>
        <v>1</v>
      </c>
      <c>
        <v>2</v>
      </c>
      <c>
        <v>0</v>
      </c>
      <c>
        <v>103.151397</v>
      </c>
      <c>
        <v>1.946253</v>
      </c>
      <c>
        <v>3.892506</v>
      </c>
    </row>
    <row>
      <c>
        <is>
          <t>1579576</t>
        </is>
      </c>
      <c>
        <v>1</v>
      </c>
      <c>
        <is>
          <t>İZMİR</t>
        </is>
      </c>
      <c>
        <v>BAYINDIR</v>
      </c>
      <c>
        <is>
          <t>YAKACIK TR-6 35-20-L00244_35-20-L00244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12.11.2020 10:54:13</t>
        </is>
      </c>
      <c>
        <is>
          <t>12.11.2020 13:14:54</t>
        </is>
      </c>
      <c>
        <v>2.344722222</v>
      </c>
      <c>
        <v>0</v>
      </c>
      <c>
        <v>75</v>
      </c>
      <c>
        <v>1</v>
      </c>
      <c>
        <v>0</v>
      </c>
      <c>
        <v>0</v>
      </c>
      <c>
        <v>175.854167</v>
      </c>
      <c>
        <v>2.344722</v>
      </c>
      <c>
        <v>0</v>
      </c>
    </row>
    <row>
      <c>
        <is>
          <t>1597753</t>
        </is>
      </c>
      <c>
        <v>1</v>
      </c>
      <c>
        <is>
          <t>İZMİR</t>
        </is>
      </c>
      <c>
        <v>ÇİĞLİ</v>
      </c>
      <c>
        <is>
          <t>M-2756 35-09-M02756_DAĞITIM TRAFOSU-M02 M02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28.11.2020 12:13:53</t>
        </is>
      </c>
      <c>
        <is>
          <t>28.11.2020 17:12:50</t>
        </is>
      </c>
      <c>
        <v>4.982231388</v>
      </c>
      <c>
        <v>0</v>
      </c>
      <c>
        <v>101</v>
      </c>
      <c>
        <v>0</v>
      </c>
      <c>
        <v>0</v>
      </c>
      <c>
        <v>0</v>
      </c>
      <c>
        <v>503.20537</v>
      </c>
      <c>
        <v>0</v>
      </c>
      <c>
        <v>0</v>
      </c>
    </row>
    <row>
      <c>
        <is>
          <t>1583697</t>
        </is>
      </c>
      <c>
        <v>1</v>
      </c>
      <c>
        <is>
          <t>MANİSA</t>
        </is>
      </c>
      <c>
        <v>GÖRDES</v>
      </c>
      <c>
        <is>
          <t>YAKAKÖY KÖK 45-75-M00067_HatBaşıAyırıcı_53135037 M05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20.11.2020 10:01:22</t>
        </is>
      </c>
      <c>
        <is>
          <t>20.11.2020 17:29:15</t>
        </is>
      </c>
      <c>
        <v>7.464664722</v>
      </c>
      <c>
        <v>0</v>
      </c>
      <c>
        <v>0</v>
      </c>
      <c>
        <v>1</v>
      </c>
      <c>
        <v>91</v>
      </c>
      <c>
        <v>0</v>
      </c>
      <c>
        <v>0</v>
      </c>
      <c>
        <v>7.464665</v>
      </c>
      <c>
        <v>679.28449</v>
      </c>
    </row>
    <row>
      <c>
        <is>
          <t>1584239</t>
        </is>
      </c>
      <c>
        <v>1</v>
      </c>
      <c>
        <is>
          <t>MANİSA</t>
        </is>
      </c>
      <c>
        <v>GÖRDES</v>
      </c>
      <c>
        <is>
          <t>YAKAKÖY KÖK 45-75-M00067_HatBaşıAyırıcı_53134698 M05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21.11.2020 09:49:29</t>
        </is>
      </c>
      <c>
        <is>
          <t>21.11.2020 17:47:02</t>
        </is>
      </c>
      <c>
        <v>7.958986944</v>
      </c>
      <c>
        <v>0</v>
      </c>
      <c>
        <v>0</v>
      </c>
      <c>
        <v>3</v>
      </c>
      <c>
        <v>417</v>
      </c>
      <c>
        <v>0</v>
      </c>
      <c>
        <v>0</v>
      </c>
      <c>
        <v>23.876961</v>
      </c>
      <c>
        <v>3318.897556</v>
      </c>
    </row>
    <row>
      <c>
        <is>
          <t>1584232</t>
        </is>
      </c>
      <c>
        <v>1</v>
      </c>
      <c>
        <is>
          <t>MANİSA</t>
        </is>
      </c>
      <c>
        <v>GÖRDES</v>
      </c>
      <c>
        <is>
          <t>YAKAKÖY KÖK 45-75-M00067_HatBaşıAyırıcı_53136446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21.11.2020 09:39:27</t>
        </is>
      </c>
      <c>
        <is>
          <t>21.11.2020 09:42:43</t>
        </is>
      </c>
      <c>
        <v>0.054444444</v>
      </c>
      <c>
        <v>0</v>
      </c>
      <c>
        <v>0</v>
      </c>
      <c>
        <v>30</v>
      </c>
      <c>
        <v>1185</v>
      </c>
      <c>
        <v>0</v>
      </c>
      <c>
        <v>0</v>
      </c>
      <c>
        <v>1.633333</v>
      </c>
      <c>
        <v>64.516666</v>
      </c>
    </row>
    <row>
      <c>
        <is>
          <t>1579496</t>
        </is>
      </c>
      <c>
        <v>1</v>
      </c>
      <c>
        <is>
          <t>MANİSA</t>
        </is>
      </c>
      <c>
        <v>GÖRDES</v>
      </c>
      <c>
        <is>
          <t>YAKAKÖY KÖK 45-75-M00067_BOYALI M03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12.11.2020 09:44:13</t>
        </is>
      </c>
      <c>
        <is>
          <t>12.11.2020 17:42:14</t>
        </is>
      </c>
      <c>
        <v>7.966944444</v>
      </c>
      <c>
        <v>0</v>
      </c>
      <c>
        <v>0</v>
      </c>
      <c>
        <v>19</v>
      </c>
      <c>
        <v>542</v>
      </c>
      <c>
        <v>0</v>
      </c>
      <c>
        <v>0</v>
      </c>
      <c>
        <v>151.371944</v>
      </c>
      <c>
        <v>4318.083889</v>
      </c>
    </row>
    <row>
      <c>
        <is>
          <t>1578903</t>
        </is>
      </c>
      <c>
        <v>1</v>
      </c>
      <c>
        <is>
          <t>MANİSA</t>
        </is>
      </c>
      <c>
        <v>GÖRDES</v>
      </c>
      <c>
        <is>
          <t>YAKAKÖY KÖK 45-75-M00067_BOYALI M03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11.11.2020 09:05:22</t>
        </is>
      </c>
      <c>
        <is>
          <t>11.11.2020 17:43:09</t>
        </is>
      </c>
      <c>
        <v>8.629722222</v>
      </c>
      <c>
        <v>0</v>
      </c>
      <c>
        <v>0</v>
      </c>
      <c>
        <v>19</v>
      </c>
      <c>
        <v>542</v>
      </c>
      <c>
        <v>0</v>
      </c>
      <c>
        <v>0</v>
      </c>
      <c>
        <v>163.964722</v>
      </c>
      <c>
        <v>4677.309444</v>
      </c>
    </row>
    <row>
      <c>
        <is>
          <t>1577838</t>
        </is>
      </c>
      <c>
        <v>1</v>
      </c>
      <c>
        <is>
          <t>MANİSA</t>
        </is>
      </c>
      <c>
        <v>GÖRDES</v>
      </c>
      <c>
        <is>
          <t>YAKAKÖY KÖK 45-75-M00067_TEPEKÖY M02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09.11.2020 09:01:07</t>
        </is>
      </c>
      <c>
        <is>
          <t>09.11.2020 17:46:19</t>
        </is>
      </c>
      <c>
        <v>8.753154444</v>
      </c>
      <c>
        <v>0</v>
      </c>
      <c>
        <v>0</v>
      </c>
      <c>
        <v>18</v>
      </c>
      <c>
        <v>454</v>
      </c>
      <c>
        <v>0</v>
      </c>
      <c>
        <v>0</v>
      </c>
      <c>
        <v>157.55678</v>
      </c>
      <c>
        <v>3973.932118</v>
      </c>
    </row>
    <row>
      <c>
        <is>
          <t>1580003</t>
        </is>
      </c>
      <c>
        <v>1</v>
      </c>
      <c>
        <is>
          <t>MANİSA</t>
        </is>
      </c>
      <c>
        <v>GÖRDES</v>
      </c>
      <c>
        <is>
          <t>YAKAKÖY KÖK 45-75-M00067_HatBaşıAyırıcı_53134698 M05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13.11.2020 09:15:14</t>
        </is>
      </c>
      <c>
        <is>
          <t>13.11.2020 17:35:12</t>
        </is>
      </c>
      <c>
        <v>8.332777777</v>
      </c>
      <c>
        <v>0</v>
      </c>
      <c>
        <v>0</v>
      </c>
      <c>
        <v>3</v>
      </c>
      <c>
        <v>417</v>
      </c>
      <c>
        <v>0</v>
      </c>
      <c>
        <v>0</v>
      </c>
      <c>
        <v>24.998333</v>
      </c>
      <c>
        <v>3474.768333</v>
      </c>
    </row>
    <row>
      <c>
        <is>
          <t>1580975</t>
        </is>
      </c>
      <c>
        <v>1</v>
      </c>
      <c>
        <is>
          <t>MANİSA</t>
        </is>
      </c>
      <c>
        <v>GÖRDES</v>
      </c>
      <c>
        <is>
          <t>YAKAKÖY KÖK 45-75-M00067_TEPEKÖY M02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15.11.2020 09:04:40</t>
        </is>
      </c>
      <c>
        <is>
          <t>15.11.2020 17:00:00</t>
        </is>
      </c>
      <c>
        <v>7.922222222</v>
      </c>
      <c>
        <v>0</v>
      </c>
      <c>
        <v>0</v>
      </c>
      <c>
        <v>18</v>
      </c>
      <c>
        <v>454</v>
      </c>
      <c>
        <v>0</v>
      </c>
      <c>
        <v>0</v>
      </c>
      <c>
        <v>142.6</v>
      </c>
      <c>
        <v>3596.688889</v>
      </c>
    </row>
    <row>
      <c>
        <is>
          <t>1581306</t>
        </is>
      </c>
      <c>
        <v>1</v>
      </c>
      <c>
        <is>
          <t>MANİSA</t>
        </is>
      </c>
      <c>
        <v>GÖRDES</v>
      </c>
      <c>
        <is>
          <t>YAKAKÖY KÖK 45-75-M00067_BOYALI M03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16.11.2020 09:02:08</t>
        </is>
      </c>
      <c>
        <is>
          <t>16.11.2020 17:27:54</t>
        </is>
      </c>
      <c>
        <v>8.429444444</v>
      </c>
      <c>
        <v>0</v>
      </c>
      <c>
        <v>0</v>
      </c>
      <c>
        <v>19</v>
      </c>
      <c>
        <v>542</v>
      </c>
      <c>
        <v>0</v>
      </c>
      <c>
        <v>0</v>
      </c>
      <c>
        <v>160.159444</v>
      </c>
      <c>
        <v>4568.758889</v>
      </c>
    </row>
    <row>
      <c>
        <is>
          <t>1576921</t>
        </is>
      </c>
      <c>
        <v>1</v>
      </c>
      <c>
        <is>
          <t>MANİSA</t>
        </is>
      </c>
      <c>
        <v>GÖRDES</v>
      </c>
      <c>
        <is>
          <t>YAKAKÖY KÖK 45-75-M00067_TEPEKÖY-M02 M02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07.11.2020 08:24:34</t>
        </is>
      </c>
      <c>
        <is>
          <t>07.11.2020 08:24:58</t>
        </is>
      </c>
      <c>
        <v>0.006666666</v>
      </c>
      <c>
        <v>0</v>
      </c>
      <c>
        <v>0</v>
      </c>
      <c>
        <v>18</v>
      </c>
      <c>
        <v>454</v>
      </c>
      <c>
        <v>0</v>
      </c>
      <c>
        <v>0</v>
      </c>
      <c>
        <v>0.12</v>
      </c>
      <c>
        <v>3.026666</v>
      </c>
    </row>
    <row>
      <c>
        <is>
          <t>1578897</t>
        </is>
      </c>
      <c>
        <v>1</v>
      </c>
      <c>
        <is>
          <t>İZMİR</t>
        </is>
      </c>
      <c>
        <v>GÜZELBAHÇE</v>
      </c>
      <c>
        <is>
          <t>K-1904 35-10-K01904_35-10-K01904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11.11.2020 09:19:33</t>
        </is>
      </c>
      <c>
        <is>
          <t>11.11.2020 15:41:11</t>
        </is>
      </c>
      <c>
        <v>6.360355555</v>
      </c>
      <c>
        <v>1</v>
      </c>
      <c>
        <v>335</v>
      </c>
      <c>
        <v>0</v>
      </c>
      <c>
        <v>0</v>
      </c>
      <c>
        <v>6.360356</v>
      </c>
      <c>
        <v>2130.719111</v>
      </c>
      <c>
        <v>0</v>
      </c>
      <c>
        <v>0</v>
      </c>
    </row>
    <row>
      <c>
        <is>
          <t>1584480</t>
        </is>
      </c>
      <c>
        <v>1</v>
      </c>
      <c>
        <is>
          <t>İZMİR</t>
        </is>
      </c>
      <c>
        <v>GÜZELBAHÇE</v>
      </c>
      <c>
        <is>
          <t>GÜZELBAHÇE İM 35-10-A00001_HatBaşıAyırıcı_53138102 M04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21.11.2020 16:20:04</t>
        </is>
      </c>
      <c>
        <is>
          <t>21.11.2020 16:23:54</t>
        </is>
      </c>
      <c>
        <v>0.063888888</v>
      </c>
      <c>
        <v>5</v>
      </c>
      <c>
        <v>462</v>
      </c>
      <c>
        <v>5</v>
      </c>
      <c>
        <v>65</v>
      </c>
      <c>
        <v>0.319444</v>
      </c>
      <c>
        <v>29.516666</v>
      </c>
      <c>
        <v>0.319444</v>
      </c>
      <c>
        <v>4.152778</v>
      </c>
    </row>
    <row>
      <c>
        <is>
          <t>1596684</t>
        </is>
      </c>
      <c>
        <v>1</v>
      </c>
      <c>
        <is>
          <t>İZMİR</t>
        </is>
      </c>
      <c>
        <v>GÜZELBAHÇE</v>
      </c>
      <c>
        <is>
          <t>K-4441 35-10-K04441_35-10-K04441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26.11.2020 10:13:59</t>
        </is>
      </c>
      <c>
        <is>
          <t>26.11.2020 10:38:49</t>
        </is>
      </c>
      <c>
        <v>0.413888888</v>
      </c>
      <c>
        <v>1</v>
      </c>
      <c>
        <v>215</v>
      </c>
      <c>
        <v>0</v>
      </c>
      <c>
        <v>0</v>
      </c>
      <c>
        <v>0.413889</v>
      </c>
      <c>
        <v>88.986111</v>
      </c>
      <c>
        <v>0</v>
      </c>
      <c>
        <v>0</v>
      </c>
    </row>
    <row>
      <c>
        <is>
          <t>1595672</t>
        </is>
      </c>
      <c>
        <v>1</v>
      </c>
      <c>
        <is>
          <t>İZMİR</t>
        </is>
      </c>
      <c>
        <v>KARŞIYAKA</v>
      </c>
      <c>
        <is>
          <t>K-3848 35-04-K03848_35-04-K03848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24.11.2020 11:30:16</t>
        </is>
      </c>
      <c>
        <is>
          <t>24.11.2020 12:22:59</t>
        </is>
      </c>
      <c>
        <v>0.878547222</v>
      </c>
      <c>
        <v>1</v>
      </c>
      <c>
        <v>595</v>
      </c>
      <c>
        <v>0</v>
      </c>
      <c>
        <v>0</v>
      </c>
      <c>
        <v>0.878547</v>
      </c>
      <c>
        <v>522.735597</v>
      </c>
      <c>
        <v>0</v>
      </c>
      <c>
        <v>0</v>
      </c>
    </row>
    <row>
      <c>
        <is>
          <t>1582206</t>
        </is>
      </c>
      <c>
        <v>1</v>
      </c>
      <c>
        <is>
          <t>MANİSA</t>
        </is>
      </c>
      <c>
        <v>DEMİRCİ</v>
      </c>
      <c>
        <is>
          <t>YARBASAN KÖK 45-74-M00119_ESKİ YARBASAN-M02 M02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17.11.2020 18:59:09</t>
        </is>
      </c>
      <c>
        <is>
          <t>17.11.2020 18:59:19</t>
        </is>
      </c>
      <c>
        <v>0.002777777</v>
      </c>
      <c>
        <v>0</v>
      </c>
      <c>
        <v>0</v>
      </c>
      <c>
        <v>21</v>
      </c>
      <c>
        <v>578</v>
      </c>
      <c>
        <v>0</v>
      </c>
      <c>
        <v>0</v>
      </c>
      <c>
        <v>0.058333</v>
      </c>
      <c>
        <v>1.605555</v>
      </c>
    </row>
    <row>
      <c>
        <is>
          <t>1578622</t>
        </is>
      </c>
      <c>
        <v>1</v>
      </c>
      <c>
        <is>
          <t>MANİSA</t>
        </is>
      </c>
      <c>
        <v>DEMİRCİ</v>
      </c>
      <c>
        <is>
          <t>YARBASAN KÖK 45-74-M00119_ELEK-M04 M04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10.11.2020 15:42:11</t>
        </is>
      </c>
      <c>
        <is>
          <t>10.11.2020 15:42:41</t>
        </is>
      </c>
      <c>
        <v>0.008333333</v>
      </c>
      <c>
        <v>0</v>
      </c>
      <c>
        <v>0</v>
      </c>
      <c>
        <v>30</v>
      </c>
      <c>
        <v>757</v>
      </c>
      <c>
        <v>0</v>
      </c>
      <c>
        <v>0</v>
      </c>
      <c>
        <v>0.25</v>
      </c>
      <c>
        <v>6.308333</v>
      </c>
    </row>
    <row>
      <c>
        <is>
          <t>1580051</t>
        </is>
      </c>
      <c>
        <v>1</v>
      </c>
      <c>
        <is>
          <t>MANİSA</t>
        </is>
      </c>
      <c>
        <v>DEMİRCİ</v>
      </c>
      <c>
        <is>
          <t>YARBASAN KÖK 45-74-M00119_ESKİ YARBASAN-M02 M02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13.11.2020 09:57:44</t>
        </is>
      </c>
      <c>
        <is>
          <t>13.11.2020 09:58:14</t>
        </is>
      </c>
      <c>
        <v>0.008333333</v>
      </c>
      <c>
        <v>0</v>
      </c>
      <c>
        <v>0</v>
      </c>
      <c>
        <v>21</v>
      </c>
      <c>
        <v>578</v>
      </c>
      <c>
        <v>0</v>
      </c>
      <c>
        <v>0</v>
      </c>
      <c>
        <v>0.175</v>
      </c>
      <c>
        <v>4.816666</v>
      </c>
    </row>
    <row>
      <c>
        <is>
          <t>1579957</t>
        </is>
      </c>
      <c>
        <v>1</v>
      </c>
      <c>
        <is>
          <t>MANİSA</t>
        </is>
      </c>
      <c>
        <v>DEMİRCİ</v>
      </c>
      <c>
        <is>
          <t>YARBASAN KÖK 45-74-M00119_ESKİ YARBASAN-M02 M02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13.11.2020 08:40:37</t>
        </is>
      </c>
      <c>
        <is>
          <t>13.11.2020 08:40:57</t>
        </is>
      </c>
      <c>
        <v>0.005555555</v>
      </c>
      <c>
        <v>0</v>
      </c>
      <c>
        <v>0</v>
      </c>
      <c>
        <v>21</v>
      </c>
      <c>
        <v>578</v>
      </c>
      <c>
        <v>0</v>
      </c>
      <c>
        <v>0</v>
      </c>
      <c>
        <v>0.116667</v>
      </c>
      <c>
        <v>3.211111</v>
      </c>
    </row>
    <row>
      <c>
        <is>
          <t>1580699</t>
        </is>
      </c>
      <c>
        <v>1</v>
      </c>
      <c>
        <is>
          <t>MANİSA</t>
        </is>
      </c>
      <c>
        <v>DEMİRCİ</v>
      </c>
      <c>
        <is>
          <t>YARBASAN KÖK 45-74-M00119_ESKİ YARBASAN-M02 M02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14.11.2020 14:00:26</t>
        </is>
      </c>
      <c>
        <is>
          <t>14.11.2020 14:00:45</t>
        </is>
      </c>
      <c>
        <v>0.005277777</v>
      </c>
      <c>
        <v>0</v>
      </c>
      <c>
        <v>0</v>
      </c>
      <c>
        <v>21</v>
      </c>
      <c>
        <v>578</v>
      </c>
      <c>
        <v>0</v>
      </c>
      <c>
        <v>0</v>
      </c>
      <c>
        <v>0.110833</v>
      </c>
      <c>
        <v>3.050555</v>
      </c>
    </row>
    <row>
      <c>
        <is>
          <t>1575887</t>
        </is>
      </c>
      <c>
        <v>1</v>
      </c>
      <c>
        <is>
          <t>MANİSA</t>
        </is>
      </c>
      <c>
        <v>DEMİRCİ</v>
      </c>
      <c>
        <is>
          <t>YARBASAN KÖK 45-74-M00119_ESKİ YARBASAN-M02 M02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05.11.2020 15:55:22</t>
        </is>
      </c>
      <c>
        <is>
          <t>05.11.2020 15:55:46</t>
        </is>
      </c>
      <c>
        <v>0.006666666</v>
      </c>
      <c>
        <v>0</v>
      </c>
      <c>
        <v>0</v>
      </c>
      <c>
        <v>21</v>
      </c>
      <c>
        <v>578</v>
      </c>
      <c>
        <v>0</v>
      </c>
      <c>
        <v>0</v>
      </c>
      <c>
        <v>0.14</v>
      </c>
      <c>
        <v>3.853333</v>
      </c>
    </row>
    <row>
      <c>
        <is>
          <t>1574525</t>
        </is>
      </c>
      <c>
        <v>1</v>
      </c>
      <c>
        <is>
          <t>MANİSA</t>
        </is>
      </c>
      <c>
        <v>DEMİRCİ</v>
      </c>
      <c>
        <is>
          <t>YARBASAN KÖK 45-74-M00119_MİNNETLER-M03 M03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03.11.2020 09:06:19</t>
        </is>
      </c>
      <c>
        <is>
          <t>03.11.2020 16:28:19</t>
        </is>
      </c>
      <c>
        <v>7.366666666</v>
      </c>
      <c>
        <v>0</v>
      </c>
      <c>
        <v>0</v>
      </c>
      <c>
        <v>18</v>
      </c>
      <c>
        <v>997</v>
      </c>
      <c>
        <v>0</v>
      </c>
      <c>
        <v>0</v>
      </c>
      <c>
        <v>132.6</v>
      </c>
      <c>
        <v>7344.566666</v>
      </c>
    </row>
    <row>
      <c>
        <is>
          <t>1581591</t>
        </is>
      </c>
      <c>
        <v>1</v>
      </c>
      <c>
        <is>
          <t>İZMİR</t>
        </is>
      </c>
      <c>
        <v>KINIK</v>
      </c>
      <c>
        <is>
          <t>YAYAKENT DM 35-24-M00209_BALABAN -M05 M05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16.11.2020 16:19:38</t>
        </is>
      </c>
      <c>
        <is>
          <t>16.11.2020 16:19:51</t>
        </is>
      </c>
      <c>
        <v>0.003611111</v>
      </c>
      <c>
        <v>0</v>
      </c>
      <c>
        <v>1266</v>
      </c>
      <c>
        <v>47</v>
      </c>
      <c>
        <v>158</v>
      </c>
      <c>
        <v>0</v>
      </c>
      <c>
        <v>4.571667</v>
      </c>
      <c>
        <v>0.169722</v>
      </c>
      <c>
        <v>0.570556</v>
      </c>
    </row>
    <row>
      <c>
        <is>
          <t>1582442</t>
        </is>
      </c>
      <c>
        <v>1</v>
      </c>
      <c>
        <is>
          <t>İZMİR</t>
        </is>
      </c>
      <c>
        <v>KINIK</v>
      </c>
      <c>
        <is>
          <t>YAYAKENT TR-7 35-24-M00007_35-24-M00007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18.11.2020 10:47:43</t>
        </is>
      </c>
      <c>
        <is>
          <t>18.11.2020 12:45:34</t>
        </is>
      </c>
      <c>
        <v>1.964166666</v>
      </c>
      <c>
        <v>0</v>
      </c>
      <c>
        <v>80</v>
      </c>
      <c>
        <v>1</v>
      </c>
      <c>
        <v>5</v>
      </c>
      <c>
        <v>0</v>
      </c>
      <c>
        <v>157.133333</v>
      </c>
      <c>
        <v>1.964167</v>
      </c>
      <c>
        <v>9.820833</v>
      </c>
    </row>
    <row>
      <c>
        <is>
          <t>1582005</t>
        </is>
      </c>
      <c>
        <v>1</v>
      </c>
      <c>
        <is>
          <t>İZMİR</t>
        </is>
      </c>
      <c>
        <v>BUCA</v>
      </c>
      <c>
        <is>
          <t> 35-03-K04385_35-03-K04385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17.11.2020 13:28:55</t>
        </is>
      </c>
      <c>
        <is>
          <t>17.11.2020 15:05:56</t>
        </is>
      </c>
      <c>
        <v>1.616944444</v>
      </c>
      <c>
        <v>1</v>
      </c>
      <c>
        <v>594</v>
      </c>
      <c>
        <v>0</v>
      </c>
      <c>
        <v>0</v>
      </c>
      <c>
        <v>1.616944</v>
      </c>
      <c>
        <v>960.465</v>
      </c>
      <c>
        <v>0</v>
      </c>
      <c>
        <v>0</v>
      </c>
    </row>
    <row>
      <c>
        <is>
          <t>1577908</t>
        </is>
      </c>
      <c>
        <v>1</v>
      </c>
      <c>
        <is>
          <t>İZMİR</t>
        </is>
      </c>
      <c>
        <v>TİRE</v>
      </c>
      <c>
        <is>
          <t>YEMİŞLER TR-1 35-29-L00216_35-29-L00216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09.11.2020 09:07:06</t>
        </is>
      </c>
      <c>
        <is>
          <t>09.11.2020 18:30:15</t>
        </is>
      </c>
      <c>
        <v>9.385833333</v>
      </c>
      <c>
        <v>0</v>
      </c>
      <c>
        <v>0</v>
      </c>
      <c>
        <v>1</v>
      </c>
      <c>
        <v>55</v>
      </c>
      <c>
        <v>0</v>
      </c>
      <c>
        <v>0</v>
      </c>
      <c>
        <v>9.385833</v>
      </c>
      <c>
        <v>516.220833</v>
      </c>
    </row>
    <row>
      <c>
        <is>
          <t>1576969</t>
        </is>
      </c>
      <c>
        <v>1</v>
      </c>
      <c>
        <is>
          <t>İZMİR</t>
        </is>
      </c>
      <c>
        <v>TİRE</v>
      </c>
      <c>
        <is>
          <t>YEMİŞLER TR-1 35-29-L00216_Ayırıcı H01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07.11.2020 09:21:27</t>
        </is>
      </c>
      <c>
        <is>
          <t>07.11.2020 16:23:48</t>
        </is>
      </c>
      <c>
        <v>7.039013888</v>
      </c>
      <c>
        <v>0</v>
      </c>
      <c>
        <v>0</v>
      </c>
      <c>
        <v>1</v>
      </c>
      <c>
        <v>55</v>
      </c>
      <c>
        <v>0</v>
      </c>
      <c>
        <v>0</v>
      </c>
      <c>
        <v>7.039014</v>
      </c>
      <c>
        <v>387.145764</v>
      </c>
    </row>
    <row>
      <c>
        <is>
          <t>1573853</t>
        </is>
      </c>
      <c>
        <v>1</v>
      </c>
      <c>
        <is>
          <t>MANİSA</t>
        </is>
      </c>
      <c>
        <v>ALAŞEHİR</v>
      </c>
      <c>
        <is>
          <t>DM06/TR02 45-73-M00052_DM-6/1 GİRİŞ-M08 M08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01.11.2020 21:23:18</t>
        </is>
      </c>
      <c>
        <is>
          <t>01.11.2020 21:24:48</t>
        </is>
      </c>
      <c>
        <v>0.025</v>
      </c>
      <c>
        <v>43</v>
      </c>
      <c>
        <v>4213</v>
      </c>
      <c>
        <v>0</v>
      </c>
      <c>
        <v>9</v>
      </c>
      <c>
        <v>1.075</v>
      </c>
      <c>
        <v>105.325</v>
      </c>
      <c>
        <v>0</v>
      </c>
      <c>
        <v>0.225</v>
      </c>
    </row>
    <row>
      <c>
        <is>
          <t>1574665</t>
        </is>
      </c>
      <c>
        <v>1</v>
      </c>
      <c>
        <is>
          <t>MANİSA</t>
        </is>
      </c>
      <c>
        <v>ALAŞEHİR</v>
      </c>
      <c>
        <is>
          <t>CABBAR DM 45-73-M00100_KEMALİYE-1 ÇIKIŞ-M09 M09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03.11.2020 12:20:31</t>
        </is>
      </c>
      <c>
        <is>
          <t>03.11.2020 13:46:23</t>
        </is>
      </c>
      <c>
        <v>1.431111111</v>
      </c>
      <c>
        <v>42</v>
      </c>
      <c>
        <v>491</v>
      </c>
      <c>
        <v>132</v>
      </c>
      <c>
        <v>1791</v>
      </c>
      <c>
        <v>60.106667</v>
      </c>
      <c>
        <v>702.675556</v>
      </c>
      <c>
        <v>188.906667</v>
      </c>
      <c>
        <v>2563.12</v>
      </c>
    </row>
    <row>
      <c>
        <is>
          <t>1575591</t>
        </is>
      </c>
      <c>
        <v>1</v>
      </c>
      <c>
        <is>
          <t>MANİSA</t>
        </is>
      </c>
      <c>
        <v>ALAŞEHİR</v>
      </c>
      <c>
        <is>
          <t>ASSTAR KÖK 45-73-M00134_KÖYLER ÇIKIŞ M02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05.11.2020 09:02:22</t>
        </is>
      </c>
      <c>
        <is>
          <t>05.11.2020 16:16:00</t>
        </is>
      </c>
      <c>
        <v>7.227222222</v>
      </c>
      <c>
        <v>7</v>
      </c>
      <c>
        <v>29</v>
      </c>
      <c>
        <v>148</v>
      </c>
      <c>
        <v>2419</v>
      </c>
      <c>
        <v>50.590556</v>
      </c>
      <c>
        <v>209.589444</v>
      </c>
      <c>
        <v>1069.628889</v>
      </c>
      <c>
        <v>17482.650555</v>
      </c>
    </row>
    <row>
      <c>
        <is>
          <t>1581756</t>
        </is>
      </c>
      <c>
        <v>1</v>
      </c>
      <c>
        <is>
          <t>MANİSA</t>
        </is>
      </c>
      <c>
        <v>ALAŞEHİR</v>
      </c>
      <c>
        <is>
          <t>ASSTAR KÖK 45-73-M00134_KÖYLER ÇIKIŞ-M02 M02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17.11.2020 08:51:39</t>
        </is>
      </c>
      <c>
        <is>
          <t>17.11.2020 08:51:52</t>
        </is>
      </c>
      <c>
        <v>0.003611111</v>
      </c>
      <c>
        <v>7</v>
      </c>
      <c>
        <v>29</v>
      </c>
      <c>
        <v>148</v>
      </c>
      <c>
        <v>2419</v>
      </c>
      <c>
        <v>0.025278</v>
      </c>
      <c>
        <v>0.104722</v>
      </c>
      <c>
        <v>0.534444</v>
      </c>
      <c>
        <v>8.735278</v>
      </c>
    </row>
    <row>
      <c>
        <is>
          <t>1580504</t>
        </is>
      </c>
      <c>
        <v>1</v>
      </c>
      <c>
        <is>
          <t>MANİSA</t>
        </is>
      </c>
      <c>
        <v>ALAŞEHİR</v>
      </c>
      <c>
        <is>
          <t>CABBAR DM 45-73-M00100_KULA ÇIKIŞI-M08 M08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14.11.2020 08:47:56</t>
        </is>
      </c>
      <c>
        <is>
          <t>14.11.2020 09:31:04</t>
        </is>
      </c>
      <c>
        <v>0.718888888</v>
      </c>
      <c>
        <v>0</v>
      </c>
      <c>
        <v>14</v>
      </c>
      <c>
        <v>89</v>
      </c>
      <c>
        <v>1610</v>
      </c>
      <c>
        <v>0</v>
      </c>
      <c>
        <v>10.064444</v>
      </c>
      <c>
        <v>63.981111</v>
      </c>
      <c>
        <v>1157.41111</v>
      </c>
    </row>
    <row>
      <c>
        <is>
          <t>1597685</t>
        </is>
      </c>
      <c>
        <v>1</v>
      </c>
      <c>
        <is>
          <t>İZMİR</t>
        </is>
      </c>
      <c>
        <v>ALİAĞA</v>
      </c>
      <c>
        <is>
          <t>TR-57 35-17-M00057_TR-61(M-61) M02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28.11.2020 10:14:52</t>
        </is>
      </c>
      <c>
        <is>
          <t>28.11.2020 14:23:19</t>
        </is>
      </c>
      <c>
        <v>4.140833333</v>
      </c>
      <c>
        <v>8</v>
      </c>
      <c>
        <v>711</v>
      </c>
      <c>
        <v>1</v>
      </c>
      <c>
        <v>0</v>
      </c>
      <c>
        <v>33.126667</v>
      </c>
      <c>
        <v>2944.1325</v>
      </c>
      <c>
        <v>4.140833</v>
      </c>
      <c>
        <v>0</v>
      </c>
    </row>
    <row>
      <c>
        <is>
          <t>1597664</t>
        </is>
      </c>
      <c>
        <v>1</v>
      </c>
      <c>
        <is>
          <t>İZMİR</t>
        </is>
      </c>
      <c>
        <v>KEMALPAŞA</v>
      </c>
      <c>
        <is>
          <t>ABDURRAHMA KUNDAKÇI SLM GRB TR 35-27-M00680_35-27-M00680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28.11.2020 09:53:33</t>
        </is>
      </c>
      <c>
        <is>
          <t>28.11.2020 15:03:29</t>
        </is>
      </c>
      <c>
        <v>5.165447222</v>
      </c>
      <c>
        <v>0</v>
      </c>
      <c>
        <v>0</v>
      </c>
      <c>
        <v>0</v>
      </c>
      <c>
        <v>20</v>
      </c>
      <c>
        <v>0</v>
      </c>
      <c>
        <v>0</v>
      </c>
      <c>
        <v>0</v>
      </c>
      <c>
        <v>103.308944</v>
      </c>
    </row>
    <row>
      <c>
        <is>
          <t>1580559</t>
        </is>
      </c>
      <c>
        <v>1</v>
      </c>
      <c>
        <is>
          <t>İZMİR</t>
        </is>
      </c>
      <c>
        <v>KEMALPAŞA</v>
      </c>
      <c>
        <is>
          <t>İHSAN GÖREN SLM GRB TR 35-27-M00715_35-27-M00715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14.11.2020 09:41:33</t>
        </is>
      </c>
      <c>
        <is>
          <t>14.11.2020 13:59:36</t>
        </is>
      </c>
      <c>
        <v>4.300673055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17.202692</v>
      </c>
    </row>
    <row>
      <c>
        <is>
          <t>1575504</t>
        </is>
      </c>
      <c>
        <v>1</v>
      </c>
      <c>
        <is>
          <t>İZMİR</t>
        </is>
      </c>
      <c>
        <v>KİRAZ</v>
      </c>
      <c>
        <is>
          <t>KİRAZ İM 35-31-A00001_SARIKAYA-L11 L11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05.11.2020 01:37:33</t>
        </is>
      </c>
      <c>
        <is>
          <t>05.11.2020 02:43:31</t>
        </is>
      </c>
      <c>
        <v>1.099444444</v>
      </c>
      <c>
        <v>0</v>
      </c>
      <c>
        <v>0</v>
      </c>
      <c>
        <v>195</v>
      </c>
      <c>
        <v>5214</v>
      </c>
      <c>
        <v>0</v>
      </c>
      <c>
        <v>0</v>
      </c>
      <c>
        <v>214.391667</v>
      </c>
      <c>
        <v>5732.503331</v>
      </c>
    </row>
    <row>
      <c>
        <is>
          <t>1575508</t>
        </is>
      </c>
      <c>
        <v>1</v>
      </c>
      <c>
        <is>
          <t>İZMİR</t>
        </is>
      </c>
      <c>
        <v>KİRAZ</v>
      </c>
      <c>
        <is>
          <t>KİRAZ İM 35-31-A00001_SARIKAYA-L11 L11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05.11.2020 02:58:12</t>
        </is>
      </c>
      <c>
        <is>
          <t>05.11.2020 02:59:49</t>
        </is>
      </c>
      <c>
        <v>0.026944444</v>
      </c>
      <c>
        <v>0</v>
      </c>
      <c>
        <v>0</v>
      </c>
      <c>
        <v>195</v>
      </c>
      <c>
        <v>5214</v>
      </c>
      <c>
        <v>0</v>
      </c>
      <c>
        <v>0</v>
      </c>
      <c>
        <v>5.254167</v>
      </c>
      <c>
        <v>140.488331</v>
      </c>
    </row>
    <row>
      <c>
        <is>
          <t>1598262</t>
        </is>
      </c>
      <c>
        <v>1</v>
      </c>
      <c>
        <is>
          <t>İZMİR</t>
        </is>
      </c>
      <c>
        <v>KİRAZ</v>
      </c>
      <c>
        <is>
          <t>KİRAZ İM 35-31-A00001_VELİLER-L12 L12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29.11.2020 17:39:19</t>
        </is>
      </c>
      <c>
        <is>
          <t>29.11.2020 17:41:46</t>
        </is>
      </c>
      <c>
        <v>0.040833333</v>
      </c>
      <c>
        <v>0</v>
      </c>
      <c>
        <v>0</v>
      </c>
      <c>
        <v>127</v>
      </c>
      <c>
        <v>3037</v>
      </c>
      <c>
        <v>0</v>
      </c>
      <c>
        <v>0</v>
      </c>
      <c>
        <v>5.185833</v>
      </c>
      <c>
        <v>124.010832</v>
      </c>
    </row>
    <row>
      <c>
        <is>
          <t>1598263</t>
        </is>
      </c>
      <c>
        <v>1</v>
      </c>
      <c>
        <is>
          <t>İZMİR</t>
        </is>
      </c>
      <c>
        <v>KİRAZ</v>
      </c>
      <c>
        <is>
          <t>KİRAZ İM 35-31-A00001_HALİLLER-L13 L13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29.11.2020 17:39:24</t>
        </is>
      </c>
      <c>
        <is>
          <t>29.11.2020 17:41:58</t>
        </is>
      </c>
      <c>
        <v>0.042777777</v>
      </c>
      <c>
        <v>0</v>
      </c>
      <c>
        <v>0</v>
      </c>
      <c>
        <v>209</v>
      </c>
      <c>
        <v>4844</v>
      </c>
      <c>
        <v>0</v>
      </c>
      <c>
        <v>0</v>
      </c>
      <c>
        <v>8.940555</v>
      </c>
      <c>
        <v>207.215552</v>
      </c>
    </row>
    <row>
      <c>
        <is>
          <t>1598264</t>
        </is>
      </c>
      <c>
        <v>1</v>
      </c>
      <c>
        <is>
          <t>İZMİR</t>
        </is>
      </c>
      <c>
        <v>KİRAZ</v>
      </c>
      <c>
        <is>
          <t>KİRAZ İM 35-31-A00001_SARIKAYA-L11 L11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29.11.2020 17:39:34</t>
        </is>
      </c>
      <c>
        <is>
          <t>29.11.2020 17:41:37</t>
        </is>
      </c>
      <c>
        <v>0.034166666</v>
      </c>
      <c>
        <v>0</v>
      </c>
      <c>
        <v>0</v>
      </c>
      <c>
        <v>195</v>
      </c>
      <c>
        <v>5214</v>
      </c>
      <c>
        <v>0</v>
      </c>
      <c>
        <v>0</v>
      </c>
      <c>
        <v>6.6625</v>
      </c>
      <c>
        <v>178.144997</v>
      </c>
    </row>
    <row>
      <c>
        <is>
          <t>1598265</t>
        </is>
      </c>
      <c>
        <v>1</v>
      </c>
      <c>
        <is>
          <t>İZMİR</t>
        </is>
      </c>
      <c>
        <v>KİRAZ</v>
      </c>
      <c>
        <is>
          <t>KİRAZ İM 35-31-A00001_KELLETEPE-L04 L04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29.11.2020 17:39:49</t>
        </is>
      </c>
      <c>
        <is>
          <t>29.11.2020 17:41:29</t>
        </is>
      </c>
      <c>
        <v>0.027777777</v>
      </c>
      <c>
        <v>0</v>
      </c>
      <c>
        <v>3</v>
      </c>
      <c>
        <v>126</v>
      </c>
      <c>
        <v>3197</v>
      </c>
      <c>
        <v>0</v>
      </c>
      <c>
        <v>0.083333</v>
      </c>
      <c>
        <v>3.5</v>
      </c>
      <c>
        <v>88.805553</v>
      </c>
    </row>
    <row>
      <c>
        <is>
          <t>1598281</t>
        </is>
      </c>
      <c>
        <v>1</v>
      </c>
      <c>
        <is>
          <t>İZMİR</t>
        </is>
      </c>
      <c>
        <v>KİRAZ</v>
      </c>
      <c>
        <is>
          <t>KİRAZ İM 35-31-A00001_KELLETEPE L04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29.11.2020 17:53:08</t>
        </is>
      </c>
      <c>
        <is>
          <t>29.11.2020 19:32:13</t>
        </is>
      </c>
      <c>
        <v>1.651388888</v>
      </c>
      <c>
        <v>0</v>
      </c>
      <c>
        <v>3</v>
      </c>
      <c>
        <v>126</v>
      </c>
      <c>
        <v>3197</v>
      </c>
      <c>
        <v>0</v>
      </c>
      <c>
        <v>4.954167</v>
      </c>
      <c>
        <v>208.075</v>
      </c>
      <c>
        <v>5279.490275</v>
      </c>
    </row>
    <row>
      <c>
        <is>
          <t>1596622</t>
        </is>
      </c>
      <c>
        <v>1</v>
      </c>
      <c>
        <is>
          <t>İZMİR</t>
        </is>
      </c>
      <c>
        <v>KİRAZ</v>
      </c>
      <c>
        <is>
          <t>KELLETEPE KÖK 35-31-L00035_ŞEMSİLER TR-1 L04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26.11.2020 09:32:33</t>
        </is>
      </c>
      <c>
        <is>
          <t>26.11.2020 15:17:30</t>
        </is>
      </c>
      <c>
        <v>5.749166666</v>
      </c>
      <c>
        <v>0</v>
      </c>
      <c>
        <v>3</v>
      </c>
      <c>
        <v>35</v>
      </c>
      <c>
        <v>1165</v>
      </c>
      <c>
        <v>0</v>
      </c>
      <c>
        <v>17.2475</v>
      </c>
      <c>
        <v>201.220833</v>
      </c>
      <c>
        <v>6697.779166</v>
      </c>
    </row>
    <row>
      <c>
        <is>
          <t>1595581</t>
        </is>
      </c>
      <c>
        <v>1</v>
      </c>
      <c>
        <is>
          <t>İZMİR</t>
        </is>
      </c>
      <c>
        <v>KİRAZ</v>
      </c>
      <c>
        <is>
          <t>KİRAZ İM 35-31-A00001_ATERMİT M09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24.11.2020 09:50:38</t>
        </is>
      </c>
      <c>
        <is>
          <t>24.11.2020 12:27:20</t>
        </is>
      </c>
      <c>
        <v>2.611394444</v>
      </c>
      <c>
        <v>0</v>
      </c>
      <c>
        <v>0</v>
      </c>
      <c>
        <v>4</v>
      </c>
      <c>
        <v>0</v>
      </c>
      <c>
        <v>0</v>
      </c>
      <c>
        <v>0</v>
      </c>
      <c>
        <v>10.445578</v>
      </c>
      <c>
        <v>0</v>
      </c>
    </row>
    <row>
      <c>
        <is>
          <t>1594688</t>
        </is>
      </c>
      <c>
        <v>1</v>
      </c>
      <c>
        <is>
          <t>MANİSA</t>
        </is>
      </c>
      <c>
        <v>KÖPRÜBAŞI</v>
      </c>
      <c>
        <is>
          <t>GÜLPINAR TR-1 45-86-M00235_Ayırıcı H01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22.11.2020 09:32:45</t>
        </is>
      </c>
      <c>
        <is>
          <t>22.11.2020 13:06:01</t>
        </is>
      </c>
      <c>
        <v>3.554444444</v>
      </c>
      <c>
        <v>0</v>
      </c>
      <c>
        <v>0</v>
      </c>
      <c>
        <v>1</v>
      </c>
      <c>
        <v>30</v>
      </c>
      <c>
        <v>0</v>
      </c>
      <c>
        <v>0</v>
      </c>
      <c>
        <v>3.554444</v>
      </c>
      <c>
        <v>106.633333</v>
      </c>
    </row>
    <row>
      <c>
        <is>
          <t>1584251</t>
        </is>
      </c>
      <c>
        <v>1</v>
      </c>
      <c>
        <is>
          <t>MANİSA</t>
        </is>
      </c>
      <c>
        <v>KÖPRÜBAŞI</v>
      </c>
      <c>
        <is>
          <t>SELVİLER TR-1 45-86-M00241_45-86-M00241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21.11.2020 09:53:47</t>
        </is>
      </c>
      <c>
        <is>
          <t>21.11.2020 18:26:14</t>
        </is>
      </c>
      <c>
        <v>8.540833333</v>
      </c>
      <c>
        <v>0</v>
      </c>
      <c>
        <v>0</v>
      </c>
      <c>
        <v>1</v>
      </c>
      <c>
        <v>29</v>
      </c>
      <c>
        <v>0</v>
      </c>
      <c>
        <v>0</v>
      </c>
      <c>
        <v>8.540833</v>
      </c>
      <c>
        <v>247.684167</v>
      </c>
    </row>
    <row>
      <c>
        <is>
          <t>1597109</t>
        </is>
      </c>
      <c>
        <v>1</v>
      </c>
      <c>
        <is>
          <t>MANİSA</t>
        </is>
      </c>
      <c>
        <v>KÖPRÜBAŞI</v>
      </c>
      <c>
        <is>
          <t>YENİCE KÖK 45-86-M00234_YENİCE TR ÇIKIŞ-M03 M03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27.11.2020 09:12:46</t>
        </is>
      </c>
      <c>
        <is>
          <t>27.11.2020 14:45:58</t>
        </is>
      </c>
      <c>
        <v>5.553269444</v>
      </c>
      <c>
        <v>0</v>
      </c>
      <c>
        <v>0</v>
      </c>
      <c>
        <v>2</v>
      </c>
      <c>
        <v>80</v>
      </c>
      <c>
        <v>0</v>
      </c>
      <c>
        <v>0</v>
      </c>
      <c>
        <v>11.106539</v>
      </c>
      <c>
        <v>444.261556</v>
      </c>
    </row>
    <row>
      <c>
        <is>
          <t>1584367</t>
        </is>
      </c>
      <c>
        <v>1</v>
      </c>
      <c>
        <is>
          <t>İZMİR</t>
        </is>
      </c>
      <c>
        <v>URLA</v>
      </c>
      <c>
        <is>
          <t>TR-45 MANZARA CAD. 35-19-M00045_11903743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21.11.2020 13:06:37</t>
        </is>
      </c>
      <c>
        <is>
          <t>21.11.2020 15:00:11</t>
        </is>
      </c>
      <c>
        <v>1.892777777</v>
      </c>
      <c>
        <v>0</v>
      </c>
      <c>
        <v>0</v>
      </c>
      <c>
        <v>0</v>
      </c>
      <c>
        <v>23</v>
      </c>
      <c>
        <v>0</v>
      </c>
      <c>
        <v>0</v>
      </c>
      <c>
        <v>0</v>
      </c>
      <c>
        <v>43.533889</v>
      </c>
    </row>
    <row>
      <c>
        <is>
          <t>1596580</t>
        </is>
      </c>
      <c>
        <v>1</v>
      </c>
      <c>
        <is>
          <t>İZMİR</t>
        </is>
      </c>
      <c>
        <v>KONAK</v>
      </c>
      <c>
        <is>
          <t>K-196 35-01-K00196_35-01-K00196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26.11.2020 08:56:53</t>
        </is>
      </c>
      <c>
        <is>
          <t>26.11.2020 12:07:24</t>
        </is>
      </c>
      <c>
        <v>3.175277777</v>
      </c>
      <c>
        <v>1</v>
      </c>
      <c>
        <v>370</v>
      </c>
      <c>
        <v>0</v>
      </c>
      <c>
        <v>0</v>
      </c>
      <c>
        <v>3.175278</v>
      </c>
      <c>
        <v>1174.852777</v>
      </c>
      <c>
        <v>0</v>
      </c>
      <c>
        <v>0</v>
      </c>
    </row>
    <row>
      <c>
        <is>
          <t>1595629</t>
        </is>
      </c>
      <c>
        <v>1</v>
      </c>
      <c>
        <is>
          <t>İZMİR</t>
        </is>
      </c>
      <c>
        <v>BUCA</v>
      </c>
      <c>
        <is>
          <t> 35-03-K02710_35-03-K02710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24.11.2020 10:40:11</t>
        </is>
      </c>
      <c>
        <is>
          <t>24.11.2020 12:00:16</t>
        </is>
      </c>
      <c>
        <v>1.334722222</v>
      </c>
      <c>
        <v>1</v>
      </c>
      <c>
        <v>709</v>
      </c>
      <c>
        <v>0</v>
      </c>
      <c>
        <v>0</v>
      </c>
      <c>
        <v>1.334722</v>
      </c>
      <c>
        <v>946.318055</v>
      </c>
      <c>
        <v>0</v>
      </c>
      <c>
        <v>0</v>
      </c>
    </row>
    <row>
      <c>
        <is>
          <t>1596305</t>
        </is>
      </c>
      <c>
        <v>1</v>
      </c>
      <c>
        <is>
          <t>İZMİR</t>
        </is>
      </c>
      <c>
        <v>BUCA</v>
      </c>
      <c>
        <is>
          <t>K-3793 35-03-K03793_35-03-K03793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25.11.2020 12:59:12</t>
        </is>
      </c>
      <c>
        <is>
          <t>25.11.2020 14:13:00</t>
        </is>
      </c>
      <c>
        <v>1.23</v>
      </c>
      <c>
        <v>0</v>
      </c>
      <c>
        <v>737</v>
      </c>
      <c>
        <v>0</v>
      </c>
      <c>
        <v>0</v>
      </c>
      <c>
        <v>0</v>
      </c>
      <c>
        <v>906.51</v>
      </c>
      <c>
        <v>0</v>
      </c>
      <c>
        <v>0</v>
      </c>
    </row>
    <row>
      <c>
        <is>
          <t>1580615</t>
        </is>
      </c>
      <c>
        <v>1</v>
      </c>
      <c>
        <is>
          <t>İZMİR</t>
        </is>
      </c>
      <c>
        <v>BERGAMA</v>
      </c>
      <c>
        <is>
          <t>AŞAĞIKIRIKLAR DM 35-16-M00448_TARİŞ YEMTA-M16 M16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14.11.2020 10:43:39</t>
        </is>
      </c>
      <c>
        <is>
          <t>14.11.2020 11:08:55</t>
        </is>
      </c>
      <c>
        <v>0.421111111</v>
      </c>
      <c>
        <v>0</v>
      </c>
      <c>
        <v>0</v>
      </c>
      <c>
        <v>6</v>
      </c>
      <c>
        <v>0</v>
      </c>
      <c>
        <v>0</v>
      </c>
      <c>
        <v>0</v>
      </c>
      <c>
        <v>2.526667</v>
      </c>
      <c>
        <v>0</v>
      </c>
    </row>
    <row>
      <c>
        <is>
          <t>1598044</t>
        </is>
      </c>
      <c>
        <v>1</v>
      </c>
      <c>
        <is>
          <t>İZMİR</t>
        </is>
      </c>
      <c>
        <v>URLA</v>
      </c>
      <c>
        <is>
          <t>TR-38 35-19-L00038_TR-37-L01 L01</t>
        </is>
      </c>
      <c>
        <v>Trafo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29.11.2020 09:09:53</t>
        </is>
      </c>
      <c>
        <is>
          <t>29.11.2020 12:02:47</t>
        </is>
      </c>
      <c>
        <v>2.881666666</v>
      </c>
      <c>
        <v>31</v>
      </c>
      <c>
        <v>3015</v>
      </c>
      <c>
        <v>0</v>
      </c>
      <c>
        <v>11</v>
      </c>
      <c>
        <v>89.331667</v>
      </c>
      <c>
        <v>8688.224998</v>
      </c>
      <c>
        <v>0</v>
      </c>
      <c>
        <v>31.698333</v>
      </c>
    </row>
    <row>
      <c>
        <is>
          <t>1598434</t>
        </is>
      </c>
      <c>
        <v>1</v>
      </c>
      <c>
        <is>
          <t>MANİSA</t>
        </is>
      </c>
      <c>
        <v>SARUHANLI</v>
      </c>
      <c>
        <is>
          <t>KAYIŞLAR KÖK 45-80-M00183_DİLEK M03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30.11.2020 09:04:42</t>
        </is>
      </c>
      <c>
        <is>
          <t>30.11.2020 17:10:37</t>
        </is>
      </c>
      <c>
        <v>8.098611111</v>
      </c>
      <c>
        <v>5</v>
      </c>
      <c>
        <v>536</v>
      </c>
      <c>
        <v>33</v>
      </c>
      <c>
        <v>43</v>
      </c>
      <c>
        <v>40.493056</v>
      </c>
      <c>
        <v>4340.855555</v>
      </c>
      <c>
        <v>267.254167</v>
      </c>
      <c>
        <v>348.240278</v>
      </c>
    </row>
    <row>
      <c>
        <is>
          <t>1595530</t>
        </is>
      </c>
      <c>
        <v>1</v>
      </c>
      <c>
        <is>
          <t>MANİSA</t>
        </is>
      </c>
      <c>
        <v>SARUHANLI</v>
      </c>
      <c>
        <is>
          <t>KAYIŞLAR KÖK 45-80-M00183_DİLEK-M03 M03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24.11.2020 09:17:11</t>
        </is>
      </c>
      <c>
        <is>
          <t>24.11.2020 15:44:53</t>
        </is>
      </c>
      <c>
        <v>6.461666666</v>
      </c>
      <c>
        <v>5</v>
      </c>
      <c>
        <v>534</v>
      </c>
      <c>
        <v>33</v>
      </c>
      <c>
        <v>43</v>
      </c>
      <c>
        <v>32.308333</v>
      </c>
      <c>
        <v>3450.53</v>
      </c>
      <c>
        <v>213.235</v>
      </c>
      <c>
        <v>277.851667</v>
      </c>
    </row>
    <row>
      <c>
        <is>
          <t>1577840</t>
        </is>
      </c>
      <c>
        <v>1</v>
      </c>
      <c>
        <is>
          <t>MANİSA</t>
        </is>
      </c>
      <c>
        <v>SARUHANLI</v>
      </c>
      <c>
        <is>
          <t>KAYIŞLAR KÖK 45-80-M00183_DİLEK-M03 M03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09.11.2020 09:03:13</t>
        </is>
      </c>
      <c>
        <is>
          <t>09.11.2020 14:06:03</t>
        </is>
      </c>
      <c>
        <v>5.04721</v>
      </c>
      <c>
        <v>5</v>
      </c>
      <c>
        <v>534</v>
      </c>
      <c>
        <v>33</v>
      </c>
      <c>
        <v>43</v>
      </c>
      <c>
        <v>25.23605</v>
      </c>
      <c>
        <v>2695.21014</v>
      </c>
      <c>
        <v>166.55793</v>
      </c>
      <c>
        <v>217.03003</v>
      </c>
    </row>
    <row>
      <c>
        <is>
          <t>1578875</t>
        </is>
      </c>
      <c>
        <v>1</v>
      </c>
      <c>
        <is>
          <t>MANİSA</t>
        </is>
      </c>
      <c>
        <v>SARUHANLI</v>
      </c>
      <c>
        <is>
          <t>KAYIŞLAR KÖK 45-80-M00183_DİLEK-M03 M03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11.11.2020 09:03:15</t>
        </is>
      </c>
      <c>
        <is>
          <t>11.11.2020 16:58:34</t>
        </is>
      </c>
      <c>
        <v>7.921944444</v>
      </c>
      <c>
        <v>5</v>
      </c>
      <c>
        <v>534</v>
      </c>
      <c>
        <v>33</v>
      </c>
      <c>
        <v>43</v>
      </c>
      <c>
        <v>39.609722</v>
      </c>
      <c>
        <v>4230.318333</v>
      </c>
      <c>
        <v>261.424167</v>
      </c>
      <c>
        <v>340.643611</v>
      </c>
    </row>
    <row>
      <c>
        <is>
          <t>1573518</t>
        </is>
      </c>
      <c>
        <v>1</v>
      </c>
      <c>
        <is>
          <t>MANİSA</t>
        </is>
      </c>
      <c>
        <v>SARUHANLI</v>
      </c>
      <c>
        <is>
          <t>KAYIŞLAR KÖK 45-80-M00183_DİLEK-M03 M03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01.11.2020 09:08:37</t>
        </is>
      </c>
      <c>
        <is>
          <t>01.11.2020 13:12:43</t>
        </is>
      </c>
      <c>
        <v>4.068333333</v>
      </c>
      <c>
        <v>5</v>
      </c>
      <c>
        <v>534</v>
      </c>
      <c>
        <v>33</v>
      </c>
      <c>
        <v>43</v>
      </c>
      <c>
        <v>20.341667</v>
      </c>
      <c>
        <v>2172.49</v>
      </c>
      <c>
        <v>134.255</v>
      </c>
      <c>
        <v>174.938333</v>
      </c>
    </row>
    <row>
      <c>
        <is>
          <t>1576955</t>
        </is>
      </c>
      <c>
        <v>1</v>
      </c>
      <c>
        <is>
          <t>MANİSA</t>
        </is>
      </c>
      <c>
        <v>SARUHANLI</v>
      </c>
      <c>
        <is>
          <t>KAYIŞLAR KÖK 45-80-M00183_DİLEK-M03 M03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07.11.2020 09:05:28</t>
        </is>
      </c>
      <c>
        <is>
          <t>07.11.2020 17:04:55</t>
        </is>
      </c>
      <c>
        <v>7.990833333</v>
      </c>
      <c>
        <v>5</v>
      </c>
      <c>
        <v>534</v>
      </c>
      <c>
        <v>33</v>
      </c>
      <c>
        <v>43</v>
      </c>
      <c>
        <v>39.954167</v>
      </c>
      <c>
        <v>4267.105</v>
      </c>
      <c>
        <v>263.6975</v>
      </c>
      <c>
        <v>343.605833</v>
      </c>
    </row>
    <row>
      <c>
        <is>
          <t>1577498</t>
        </is>
      </c>
      <c>
        <v>1</v>
      </c>
      <c>
        <is>
          <t>İZMİR</t>
        </is>
      </c>
      <c>
        <v>ALİAĞA</v>
      </c>
      <c>
        <is>
          <t>ÇAMLIK DM 35-17-M00173_TR-10-M11 M11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08.11.2020 09:16:19</t>
        </is>
      </c>
      <c>
        <is>
          <t>08.11.2020 12:50:56</t>
        </is>
      </c>
      <c>
        <v>3.576944444</v>
      </c>
      <c>
        <v>15</v>
      </c>
      <c>
        <v>2290</v>
      </c>
      <c>
        <v>0</v>
      </c>
      <c>
        <v>6</v>
      </c>
      <c>
        <v>53.654167</v>
      </c>
      <c>
        <v>8191.202777</v>
      </c>
      <c>
        <v>0</v>
      </c>
      <c>
        <v>21.461667</v>
      </c>
    </row>
    <row>
      <c>
        <is>
          <t>1594789</t>
        </is>
      </c>
      <c>
        <v>1</v>
      </c>
      <c>
        <is>
          <t>İZMİR</t>
        </is>
      </c>
      <c>
        <v>KONAK</v>
      </c>
      <c>
        <is>
          <t>K-1383 35-01-K01383_35-01-K01383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22.11.2020 13:00:58</t>
        </is>
      </c>
      <c>
        <is>
          <t>22.11.2020 14:28:09</t>
        </is>
      </c>
      <c>
        <v>1.453055555</v>
      </c>
      <c>
        <v>1</v>
      </c>
      <c>
        <v>377</v>
      </c>
      <c>
        <v>0</v>
      </c>
      <c>
        <v>0</v>
      </c>
      <c>
        <v>1.453056</v>
      </c>
      <c>
        <v>547.801944</v>
      </c>
      <c>
        <v>0</v>
      </c>
      <c>
        <v>0</v>
      </c>
    </row>
    <row>
      <c>
        <is>
          <t>1594689</t>
        </is>
      </c>
      <c>
        <v>1</v>
      </c>
      <c>
        <is>
          <t>İZMİR</t>
        </is>
      </c>
      <c>
        <v>KEMALPAŞA</v>
      </c>
      <c>
        <is>
          <t>AŞAĞI YENMİŞ KÖYÜ TR1 35-27-M00383_35-27-M00383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22.11.2020 09:37:35</t>
        </is>
      </c>
      <c>
        <is>
          <t>22.11.2020 11:10:26</t>
        </is>
      </c>
      <c>
        <v>1.5475</v>
      </c>
      <c>
        <v>0</v>
      </c>
      <c>
        <v>0</v>
      </c>
      <c>
        <v>1</v>
      </c>
      <c>
        <v>204</v>
      </c>
      <c>
        <v>0</v>
      </c>
      <c>
        <v>0</v>
      </c>
      <c>
        <v>1.5475</v>
      </c>
      <c>
        <v>315.69</v>
      </c>
    </row>
    <row>
      <c>
        <is>
          <t>1595761</t>
        </is>
      </c>
      <c>
        <v>1</v>
      </c>
      <c>
        <is>
          <t>İZMİR</t>
        </is>
      </c>
      <c>
        <v>GAZİEMİR</v>
      </c>
      <c>
        <is>
          <t> 35-08-K02617_35-08-K02617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24.11.2020 14:01:35</t>
        </is>
      </c>
      <c>
        <is>
          <t>24.11.2020 15:16:22</t>
        </is>
      </c>
      <c>
        <v>1.246191666</v>
      </c>
      <c>
        <v>1</v>
      </c>
      <c>
        <v>293</v>
      </c>
      <c>
        <v>0</v>
      </c>
      <c>
        <v>0</v>
      </c>
      <c>
        <v>1.246192</v>
      </c>
      <c>
        <v>365.134158</v>
      </c>
      <c>
        <v>0</v>
      </c>
      <c>
        <v>0</v>
      </c>
    </row>
    <row>
      <c>
        <is>
          <t>1595539</t>
        </is>
      </c>
      <c>
        <v>1</v>
      </c>
      <c>
        <is>
          <t>İZMİR</t>
        </is>
      </c>
      <c>
        <v>BUCA</v>
      </c>
      <c>
        <is>
          <t> 35-03-K02709_35-03-K02709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24.11.2020 09:08:01</t>
        </is>
      </c>
      <c>
        <is>
          <t>24.11.2020 10:18:13</t>
        </is>
      </c>
      <c>
        <v>1.169747222</v>
      </c>
      <c>
        <v>1</v>
      </c>
      <c>
        <v>829</v>
      </c>
      <c>
        <v>0</v>
      </c>
      <c>
        <v>0</v>
      </c>
      <c>
        <v>1.169747</v>
      </c>
      <c>
        <v>969.720447</v>
      </c>
      <c>
        <v>0</v>
      </c>
      <c>
        <v>0</v>
      </c>
    </row>
    <row>
      <c>
        <is>
          <t>1596308</t>
        </is>
      </c>
      <c>
        <v>1</v>
      </c>
      <c>
        <is>
          <t>İZMİR</t>
        </is>
      </c>
      <c>
        <v>BORNOVA</v>
      </c>
      <c>
        <is>
          <t>M-1723 35-02-M01723_35-02-M01723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25.11.2020 13:01:57</t>
        </is>
      </c>
      <c>
        <is>
          <t>25.11.2020 16:02:13</t>
        </is>
      </c>
      <c>
        <v>3.004229444</v>
      </c>
      <c>
        <v>3</v>
      </c>
      <c>
        <v>213</v>
      </c>
      <c>
        <v>0</v>
      </c>
      <c>
        <v>0</v>
      </c>
      <c>
        <v>9.012688</v>
      </c>
      <c>
        <v>639.900872</v>
      </c>
      <c>
        <v>0</v>
      </c>
      <c>
        <v>0</v>
      </c>
    </row>
    <row>
      <c>
        <is>
          <t>1598505</t>
        </is>
      </c>
      <c>
        <v>1</v>
      </c>
      <c>
        <is>
          <t>İZMİR</t>
        </is>
      </c>
      <c>
        <v>BORNOVA</v>
      </c>
      <c>
        <is>
          <t>M-2388 35-02-M02388_35-02-M02388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30.11.2020 09:53:34</t>
        </is>
      </c>
      <c>
        <is>
          <t>30.11.2020 11:58:38</t>
        </is>
      </c>
      <c>
        <v>2.084444444</v>
      </c>
      <c>
        <v>2</v>
      </c>
      <c>
        <v>217</v>
      </c>
      <c>
        <v>0</v>
      </c>
      <c>
        <v>1</v>
      </c>
      <c>
        <v>4.168889</v>
      </c>
      <c>
        <v>452.324444</v>
      </c>
      <c>
        <v>0</v>
      </c>
      <c>
        <v>2.084444</v>
      </c>
    </row>
    <row>
      <c>
        <is>
          <t>1598149</t>
        </is>
      </c>
      <c>
        <v>1</v>
      </c>
      <c>
        <is>
          <t>İZMİR</t>
        </is>
      </c>
      <c>
        <v>BORNOVA</v>
      </c>
      <c>
        <is>
          <t>M-32 35-02-M00032_35-02-M00032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29.11.2020 13:17:57</t>
        </is>
      </c>
      <c>
        <is>
          <t>29.11.2020 14:43:05</t>
        </is>
      </c>
      <c>
        <v>1.418888888</v>
      </c>
      <c>
        <v>1</v>
      </c>
      <c>
        <v>108</v>
      </c>
      <c>
        <v>0</v>
      </c>
      <c>
        <v>0</v>
      </c>
      <c>
        <v>1.418889</v>
      </c>
      <c>
        <v>153.24</v>
      </c>
      <c>
        <v>0</v>
      </c>
      <c>
        <v>0</v>
      </c>
    </row>
    <row>
      <c>
        <is>
          <t>1582289</t>
        </is>
      </c>
      <c>
        <v>1</v>
      </c>
      <c>
        <is>
          <t>MANİSA</t>
        </is>
      </c>
      <c>
        <v>SALİHLİ</v>
      </c>
      <c>
        <is>
          <t>KORDON KÖK 45-78-M00730_KÖSEALİ KABAZLI GÖBEKLİ-M02 M02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18.11.2020 08:26:33</t>
        </is>
      </c>
      <c>
        <is>
          <t>18.11.2020 08:26:53</t>
        </is>
      </c>
      <c>
        <v>0.005555555</v>
      </c>
      <c>
        <v>0</v>
      </c>
      <c>
        <v>0</v>
      </c>
      <c>
        <v>50</v>
      </c>
      <c>
        <v>636</v>
      </c>
      <c>
        <v>0</v>
      </c>
      <c>
        <v>0</v>
      </c>
      <c>
        <v>0.277778</v>
      </c>
      <c>
        <v>3.533333</v>
      </c>
    </row>
    <row>
      <c>
        <is>
          <t>1582780</t>
        </is>
      </c>
      <c>
        <v>1</v>
      </c>
      <c>
        <is>
          <t>MANİSA</t>
        </is>
      </c>
      <c>
        <v>SALİHLİ</v>
      </c>
      <c>
        <is>
          <t>KORDON KÖK 45-78-M00730_KÖSEALİ KABAZLI GÖBEKLİ-M02 M02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18.11.2020 20:48:34</t>
        </is>
      </c>
      <c>
        <is>
          <t>18.11.2020 20:49:04</t>
        </is>
      </c>
      <c>
        <v>0.008333333</v>
      </c>
      <c>
        <v>0</v>
      </c>
      <c>
        <v>0</v>
      </c>
      <c>
        <v>50</v>
      </c>
      <c>
        <v>636</v>
      </c>
      <c>
        <v>0</v>
      </c>
      <c>
        <v>0</v>
      </c>
      <c>
        <v>0.416667</v>
      </c>
      <c>
        <v>5.3</v>
      </c>
    </row>
    <row>
      <c>
        <is>
          <t>1580996</t>
        </is>
      </c>
      <c>
        <v>1</v>
      </c>
      <c>
        <is>
          <t>MANİSA</t>
        </is>
      </c>
      <c>
        <v>SALİHLİ</v>
      </c>
      <c>
        <is>
          <t>KORDON KÖK 45-78-M00730_HatBaşıAyırıcı_53139496 M03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15.11.2020 09:44:26</t>
        </is>
      </c>
      <c>
        <is>
          <t>15.11.2020 09:46:16</t>
        </is>
      </c>
      <c>
        <v>0.030555555</v>
      </c>
      <c>
        <v>0</v>
      </c>
      <c>
        <v>0</v>
      </c>
      <c>
        <v>31</v>
      </c>
      <c>
        <v>790</v>
      </c>
      <c>
        <v>0</v>
      </c>
      <c>
        <v>0</v>
      </c>
      <c>
        <v>0.947222</v>
      </c>
      <c>
        <v>24.138888</v>
      </c>
    </row>
    <row>
      <c>
        <is>
          <t>1577013</t>
        </is>
      </c>
      <c>
        <v>1</v>
      </c>
      <c>
        <is>
          <t>İZMİR</t>
        </is>
      </c>
      <c>
        <v>BEYDAĞ</v>
      </c>
      <c>
        <is>
          <t>YEŞİLTEPE YONUÇ TR-3 35-32-L00050_35-32-L00050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07.11.2020 10:18:31</t>
        </is>
      </c>
      <c>
        <is>
          <t>07.11.2020 15:20:00</t>
        </is>
      </c>
      <c>
        <v>5.024607222</v>
      </c>
      <c>
        <v>0</v>
      </c>
      <c>
        <v>0</v>
      </c>
      <c>
        <v>1</v>
      </c>
      <c>
        <v>48</v>
      </c>
      <c>
        <v>0</v>
      </c>
      <c>
        <v>0</v>
      </c>
      <c>
        <v>5.024607</v>
      </c>
      <c>
        <v>241.181147</v>
      </c>
    </row>
    <row>
      <c>
        <is>
          <t>1579010</t>
        </is>
      </c>
      <c>
        <v>1</v>
      </c>
      <c>
        <is>
          <t>İZMİR</t>
        </is>
      </c>
      <c>
        <v>KEMALPAŞA</v>
      </c>
      <c>
        <is>
          <t>YEŞİLYURT TR-1 35-27-M01046_35-27-M01046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11.11.2020 10:58:53</t>
        </is>
      </c>
      <c>
        <is>
          <t>11.11.2020 11:43:44</t>
        </is>
      </c>
      <c>
        <v>0.747223055</v>
      </c>
      <c>
        <v>0</v>
      </c>
      <c>
        <v>0</v>
      </c>
      <c>
        <v>2</v>
      </c>
      <c>
        <v>34</v>
      </c>
      <c>
        <v>0</v>
      </c>
      <c>
        <v>0</v>
      </c>
      <c>
        <v>1.494446</v>
      </c>
      <c>
        <v>25.405584</v>
      </c>
    </row>
    <row>
      <c>
        <is>
          <t>1581003</t>
        </is>
      </c>
      <c>
        <v>1</v>
      </c>
      <c>
        <is>
          <t>MANİSA</t>
        </is>
      </c>
      <c>
        <v>SALİHLİ</v>
      </c>
      <c>
        <is>
          <t>TR-41 KÖK 45-78-L00041_TR-44 L01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15.11.2020 10:01:26</t>
        </is>
      </c>
      <c>
        <is>
          <t>15.11.2020 10:44:30</t>
        </is>
      </c>
      <c>
        <v>0.717777777</v>
      </c>
      <c>
        <v>24</v>
      </c>
      <c>
        <v>487</v>
      </c>
      <c>
        <v>0</v>
      </c>
      <c>
        <v>0</v>
      </c>
      <c>
        <v>17.226667</v>
      </c>
      <c>
        <v>349.557777</v>
      </c>
      <c>
        <v>0</v>
      </c>
      <c>
        <v>0</v>
      </c>
    </row>
    <row>
      <c>
        <is>
          <t>1581103</t>
        </is>
      </c>
      <c>
        <v>1</v>
      </c>
      <c>
        <is>
          <t>MANİSA</t>
        </is>
      </c>
      <c>
        <v>SALİHLİ</v>
      </c>
      <c>
        <is>
          <t>TR-41 KÖK 45-78-L00041_TR-44 L01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15.11.2020 15:01:24</t>
        </is>
      </c>
      <c>
        <is>
          <t>15.11.2020 15:34:24</t>
        </is>
      </c>
      <c>
        <v>0.549791666</v>
      </c>
      <c>
        <v>24</v>
      </c>
      <c>
        <v>487</v>
      </c>
      <c>
        <v>0</v>
      </c>
      <c>
        <v>0</v>
      </c>
      <c>
        <v>13.195</v>
      </c>
      <c>
        <v>267.748541</v>
      </c>
      <c>
        <v>0</v>
      </c>
      <c>
        <v>0</v>
      </c>
    </row>
    <row>
      <c>
        <is>
          <t>1576976</t>
        </is>
      </c>
      <c>
        <v>1</v>
      </c>
      <c>
        <is>
          <t>MANİSA</t>
        </is>
      </c>
      <c>
        <v>SALİHLİ</v>
      </c>
      <c>
        <is>
          <t>TR-41 KÖK 45-78-L00041_KURŞUNLU BANYOLARI-L07 L07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07.11.2020 09:23:48</t>
        </is>
      </c>
      <c>
        <is>
          <t>07.11.2020 12:15:36</t>
        </is>
      </c>
      <c>
        <v>2.863333333</v>
      </c>
      <c>
        <v>0</v>
      </c>
      <c>
        <v>0</v>
      </c>
      <c>
        <v>24</v>
      </c>
      <c>
        <v>524</v>
      </c>
      <c>
        <v>0</v>
      </c>
      <c>
        <v>0</v>
      </c>
      <c>
        <v>68.72</v>
      </c>
      <c>
        <v>1500.386666</v>
      </c>
    </row>
    <row>
      <c>
        <is>
          <t>1579990</t>
        </is>
      </c>
      <c>
        <v>1</v>
      </c>
      <c>
        <is>
          <t>MANİSA</t>
        </is>
      </c>
      <c>
        <v>SALİHLİ</v>
      </c>
      <c>
        <is>
          <t>YILMAZ İM 45-78-A00003_KAPANCI (YARAŞLI)-L02 L02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13.11.2020 09:03:54</t>
        </is>
      </c>
      <c>
        <is>
          <t>13.11.2020 17:20:09</t>
        </is>
      </c>
      <c>
        <v>8.270833333</v>
      </c>
      <c>
        <v>3</v>
      </c>
      <c>
        <v>238</v>
      </c>
      <c>
        <v>288</v>
      </c>
      <c>
        <v>1533</v>
      </c>
      <c>
        <v>24.8125</v>
      </c>
      <c>
        <v>1968.458333</v>
      </c>
      <c>
        <v>2382</v>
      </c>
      <c>
        <v>12679.187499</v>
      </c>
    </row>
    <row>
      <c>
        <is>
          <t>1580266</t>
        </is>
      </c>
      <c>
        <v>1</v>
      </c>
      <c>
        <is>
          <t>MANİSA</t>
        </is>
      </c>
      <c>
        <v>SALİHLİ</v>
      </c>
      <c>
        <is>
          <t>YILMAZ İM 45-78-A00003_YILMAZ DM-2-M07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13.11.2020 15:24:18</t>
        </is>
      </c>
      <c>
        <is>
          <t>13.11.2020 15:30:14</t>
        </is>
      </c>
      <c>
        <v>0.098888888</v>
      </c>
      <c>
        <v>111</v>
      </c>
      <c>
        <v>4617</v>
      </c>
      <c>
        <v>106</v>
      </c>
      <c>
        <v>385</v>
      </c>
      <c>
        <v>10.976667</v>
      </c>
      <c>
        <v>456.569996</v>
      </c>
      <c>
        <v>10.482222</v>
      </c>
      <c>
        <v>38.072222</v>
      </c>
    </row>
    <row>
      <c>
        <is>
          <t>1581830</t>
        </is>
      </c>
      <c>
        <v>1</v>
      </c>
      <c>
        <is>
          <t>İZMİR</t>
        </is>
      </c>
      <c>
        <v>BUCA</v>
      </c>
      <c>
        <is>
          <t> 35-03-K03655_35-03-K03655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17.11.2020 09:59:55</t>
        </is>
      </c>
      <c>
        <is>
          <t>17.11.2020 11:13:00</t>
        </is>
      </c>
      <c>
        <v>1.218055555</v>
      </c>
      <c>
        <v>1</v>
      </c>
      <c>
        <v>465</v>
      </c>
      <c>
        <v>0</v>
      </c>
      <c>
        <v>0</v>
      </c>
      <c>
        <v>1.218056</v>
      </c>
      <c>
        <v>566.395833</v>
      </c>
      <c>
        <v>0</v>
      </c>
      <c>
        <v>0</v>
      </c>
    </row>
    <row>
      <c>
        <is>
          <t>1582536</t>
        </is>
      </c>
      <c>
        <v>1</v>
      </c>
      <c>
        <is>
          <t>İZMİR</t>
        </is>
      </c>
      <c>
        <v>BUCA</v>
      </c>
      <c>
        <is>
          <t> 35-03-M01525_35-03-M01525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18.11.2020 11:59:26</t>
        </is>
      </c>
      <c>
        <is>
          <t>18.11.2020 14:16:21</t>
        </is>
      </c>
      <c>
        <v>2.281944444</v>
      </c>
      <c>
        <v>1</v>
      </c>
      <c>
        <v>818</v>
      </c>
      <c>
        <v>0</v>
      </c>
      <c>
        <v>0</v>
      </c>
      <c>
        <v>2.281944</v>
      </c>
      <c>
        <v>1866.630555</v>
      </c>
      <c>
        <v>0</v>
      </c>
      <c>
        <v>0</v>
      </c>
    </row>
    <row>
      <c>
        <is>
          <t>1598676</t>
        </is>
      </c>
      <c>
        <v>1</v>
      </c>
      <c>
        <is>
          <t>İZMİR</t>
        </is>
      </c>
      <c>
        <v>BUCA</v>
      </c>
      <c>
        <is>
          <t>M-2670(YATIRIM REZERVE) 35-03-M02670_35-03-M02670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30.11.2020 14:01:53</t>
        </is>
      </c>
      <c>
        <is>
          <t>30.11.2020 16:00:07</t>
        </is>
      </c>
      <c>
        <v>1.970444444</v>
      </c>
      <c>
        <v>3</v>
      </c>
      <c>
        <v>0</v>
      </c>
      <c>
        <v>0</v>
      </c>
      <c>
        <v>0</v>
      </c>
      <c>
        <v>5.911333</v>
      </c>
      <c>
        <v>0</v>
      </c>
      <c>
        <v>0</v>
      </c>
      <c>
        <v>0</v>
      </c>
    </row>
    <row>
      <c>
        <is>
          <t>1595533</t>
        </is>
      </c>
      <c>
        <v>1</v>
      </c>
      <c>
        <is>
          <t>İZMİR</t>
        </is>
      </c>
      <c>
        <v>ÖDEMİŞ</v>
      </c>
      <c>
        <is>
          <t>İBRAHİMKUYU DM 35-15-M00286_TÜRKÖNÜ TR-2 M05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24.11.2020 09:03:31</t>
        </is>
      </c>
      <c>
        <is>
          <t>24.11.2020 12:25:58</t>
        </is>
      </c>
      <c>
        <v>3.374166666</v>
      </c>
      <c>
        <v>0</v>
      </c>
      <c>
        <v>0</v>
      </c>
      <c>
        <v>6</v>
      </c>
      <c>
        <v>154</v>
      </c>
      <c>
        <v>0</v>
      </c>
      <c>
        <v>0</v>
      </c>
      <c>
        <v>20.245</v>
      </c>
      <c>
        <v>519.621667</v>
      </c>
    </row>
    <row>
      <c>
        <is>
          <t>1582417</t>
        </is>
      </c>
      <c>
        <v>1</v>
      </c>
      <c>
        <is>
          <t>İZMİR</t>
        </is>
      </c>
      <c>
        <v>BERGAMA</v>
      </c>
      <c>
        <is>
          <t>YUKARIBEY DM (TR-3) 35-16-M00122_HatBaşıAyırıcı_60213185 M01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18.11.2020 10:29:46</t>
        </is>
      </c>
      <c>
        <is>
          <t>18.11.2020 16:20:02</t>
        </is>
      </c>
      <c>
        <v>5.837735</v>
      </c>
      <c>
        <v>0</v>
      </c>
      <c>
        <v>0</v>
      </c>
      <c>
        <v>23</v>
      </c>
      <c>
        <v>1025</v>
      </c>
      <c>
        <v>0</v>
      </c>
      <c>
        <v>0</v>
      </c>
      <c>
        <v>134.267905</v>
      </c>
      <c>
        <v>5983.678375</v>
      </c>
    </row>
    <row>
      <c>
        <is>
          <t>1575787</t>
        </is>
      </c>
      <c>
        <v>1</v>
      </c>
      <c>
        <is>
          <t>İZMİR</t>
        </is>
      </c>
      <c>
        <v>BERGAMA</v>
      </c>
      <c>
        <is>
          <t>YUKARIBEY DM (TR-3) 35-16-M00122_HatBaşıAyırıcı_60213185 M01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05.11.2020 13:21:52</t>
        </is>
      </c>
      <c>
        <is>
          <t>05.11.2020 13:24:06</t>
        </is>
      </c>
      <c>
        <v>0.037222222</v>
      </c>
      <c>
        <v>0</v>
      </c>
      <c>
        <v>0</v>
      </c>
      <c>
        <v>23</v>
      </c>
      <c>
        <v>1025</v>
      </c>
      <c>
        <v>0</v>
      </c>
      <c>
        <v>0</v>
      </c>
      <c>
        <v>0.856111</v>
      </c>
      <c>
        <v>38.152778</v>
      </c>
    </row>
    <row>
      <c>
        <is>
          <t>1579632</t>
        </is>
      </c>
      <c>
        <v>1</v>
      </c>
      <c>
        <is>
          <t>İZMİR</t>
        </is>
      </c>
      <c>
        <v>KARABAĞLAR</v>
      </c>
      <c>
        <is>
          <t>K-544 35-01-K00544_35-01-K00544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12.11.2020 12:46:33</t>
        </is>
      </c>
      <c>
        <is>
          <t>12.11.2020 14:08:37</t>
        </is>
      </c>
      <c>
        <v>1.367777777</v>
      </c>
      <c>
        <v>1</v>
      </c>
      <c>
        <v>1454</v>
      </c>
      <c>
        <v>0</v>
      </c>
      <c>
        <v>0</v>
      </c>
      <c>
        <v>1.367778</v>
      </c>
      <c>
        <v>1988.748888</v>
      </c>
      <c>
        <v>0</v>
      </c>
      <c>
        <v>0</v>
      </c>
    </row>
    <row>
      <c>
        <is>
          <t>1584147</t>
        </is>
      </c>
      <c>
        <v>1</v>
      </c>
      <c>
        <is>
          <t>İZMİR</t>
        </is>
      </c>
      <c>
        <v>KARABAĞLAR</v>
      </c>
      <c>
        <is>
          <t>KARABAĞLAR TM 35-01-A00012_KARABAĞLAR-6 K25</t>
        </is>
      </c>
      <c>
        <v>Manevra</v>
      </c>
      <c>
        <is>
          <t>İletim</t>
        </is>
      </c>
      <c>
        <v>Uzun</v>
      </c>
      <c>
        <v>Şebeke işletmecisi</v>
      </c>
      <c>
        <v>Bildirimli</v>
      </c>
      <c>
        <is>
          <t>21.11.2020 03:03:24</t>
        </is>
      </c>
      <c>
        <is>
          <t>21.11.2020 03:09:43</t>
        </is>
      </c>
      <c>
        <v>0.105277777</v>
      </c>
      <c>
        <v>14</v>
      </c>
      <c>
        <v>5881</v>
      </c>
      <c>
        <v>0</v>
      </c>
      <c>
        <v>0</v>
      </c>
      <c>
        <v>1.473889</v>
      </c>
      <c>
        <v>619.138607</v>
      </c>
      <c>
        <v>0</v>
      </c>
      <c>
        <v>0</v>
      </c>
    </row>
    <row>
      <c>
        <is>
          <t>1584148</t>
        </is>
      </c>
      <c>
        <v>1</v>
      </c>
      <c>
        <is>
          <t>İZMİR</t>
        </is>
      </c>
      <c>
        <v>KARABAĞLAR</v>
      </c>
      <c>
        <is>
          <t>KARABAĞLAR TM 35-01-A00012_KARABAĞLAR-11 K31</t>
        </is>
      </c>
      <c>
        <v>Manevra</v>
      </c>
      <c>
        <is>
          <t>İletim</t>
        </is>
      </c>
      <c>
        <v>Uzun</v>
      </c>
      <c>
        <v>Şebeke işletmecisi</v>
      </c>
      <c>
        <v>Bildirimli</v>
      </c>
      <c>
        <is>
          <t>21.11.2020 03:05:10</t>
        </is>
      </c>
      <c>
        <is>
          <t>21.11.2020 03:09:43</t>
        </is>
      </c>
      <c>
        <v>0.075833333</v>
      </c>
      <c>
        <v>9</v>
      </c>
      <c>
        <v>2929</v>
      </c>
      <c>
        <v>0</v>
      </c>
      <c>
        <v>0</v>
      </c>
      <c>
        <v>0.6825</v>
      </c>
      <c>
        <v>222.115832</v>
      </c>
      <c>
        <v>0</v>
      </c>
      <c>
        <v>0</v>
      </c>
    </row>
    <row>
      <c>
        <is>
          <t>1584149</t>
        </is>
      </c>
      <c>
        <v>1</v>
      </c>
      <c>
        <is>
          <t>İZMİR</t>
        </is>
      </c>
      <c>
        <v>KARABAĞLAR</v>
      </c>
      <c>
        <is>
          <t>KARABAĞLAR TM 35-01-A00012_TR-B K26</t>
        </is>
      </c>
      <c>
        <v>Manevra</v>
      </c>
      <c>
        <is>
          <t>İletim</t>
        </is>
      </c>
      <c>
        <v>Uzun</v>
      </c>
      <c>
        <v>Şebeke işletmecisi</v>
      </c>
      <c>
        <v>Bildirimli</v>
      </c>
      <c>
        <is>
          <t>21.11.2020 03:06:07</t>
        </is>
      </c>
      <c>
        <is>
          <t>21.11.2020 03:09:27</t>
        </is>
      </c>
      <c>
        <v>0.055555555</v>
      </c>
      <c>
        <v>99</v>
      </c>
      <c>
        <v>35402</v>
      </c>
      <c>
        <v>0</v>
      </c>
      <c>
        <v>29</v>
      </c>
      <c>
        <v>5.5</v>
      </c>
      <c>
        <v>1966.777758</v>
      </c>
      <c>
        <v>0</v>
      </c>
      <c>
        <v>1.611111</v>
      </c>
    </row>
    <row>
      <c>
        <is>
          <t>1581353</t>
        </is>
      </c>
      <c>
        <v>1</v>
      </c>
      <c>
        <is>
          <t>MANİSA</t>
        </is>
      </c>
      <c>
        <v>TURGUTLU</v>
      </c>
      <c>
        <is>
          <t>YUNUSDERE TR-1 45-83-L00287_Ayırıcı H01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16.11.2020 09:49:35</t>
        </is>
      </c>
      <c>
        <is>
          <t>16.11.2020 17:30:23</t>
        </is>
      </c>
      <c>
        <v>7.679739722</v>
      </c>
      <c>
        <v>0</v>
      </c>
      <c>
        <v>63</v>
      </c>
      <c>
        <v>1</v>
      </c>
      <c>
        <v>5</v>
      </c>
      <c>
        <v>0</v>
      </c>
      <c>
        <v>483.823602</v>
      </c>
      <c>
        <v>7.67974</v>
      </c>
      <c>
        <v>38.398699</v>
      </c>
    </row>
    <row>
      <c>
        <is>
          <t>1597574</t>
        </is>
      </c>
      <c>
        <v>1</v>
      </c>
      <c>
        <is>
          <t>İZMİR</t>
        </is>
      </c>
      <c>
        <v>ÖDEMİŞ</v>
      </c>
      <c>
        <is>
          <t>VELİLER DM 35-15-L00840_BÜLBÜLLER-KERPİÇLİK-L01 L01</t>
        </is>
      </c>
      <c>
        <v>Manevra</v>
      </c>
      <c>
        <is>
          <t>Dağıtım-OG</t>
        </is>
      </c>
      <c>
        <v>Kısa</v>
      </c>
      <c>
        <v>Şebeke işletmecisi</v>
      </c>
      <c>
        <v>Bildirimsiz</v>
      </c>
      <c>
        <is>
          <t>28.11.2020 00:45:11</t>
        </is>
      </c>
      <c>
        <is>
          <t>28.11.2020 00:45:31</t>
        </is>
      </c>
      <c>
        <v>0.005555555</v>
      </c>
      <c>
        <v>0</v>
      </c>
      <c>
        <v>0</v>
      </c>
      <c>
        <v>21</v>
      </c>
      <c>
        <v>370</v>
      </c>
      <c>
        <v>0</v>
      </c>
      <c>
        <v>0</v>
      </c>
      <c>
        <v>0.116667</v>
      </c>
      <c>
        <v>2.055555</v>
      </c>
    </row>
    <row>
      <c>
        <is>
          <t>1596309</t>
        </is>
      </c>
      <c>
        <v>1</v>
      </c>
      <c>
        <is>
          <t>MANİSA</t>
        </is>
      </c>
      <c>
        <v>ALAŞEHİR</v>
      </c>
      <c>
        <is>
          <t>YAYALAR TR-1 45-73-M00161_45-73-M00161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25.11.2020 13:02:51</t>
        </is>
      </c>
      <c>
        <is>
          <t>25.11.2020 13:20:48</t>
        </is>
      </c>
      <c>
        <v>0.298980555</v>
      </c>
      <c>
        <v>0</v>
      </c>
      <c>
        <v>0</v>
      </c>
      <c>
        <v>1</v>
      </c>
      <c>
        <v>67</v>
      </c>
      <c>
        <v>0</v>
      </c>
      <c>
        <v>0</v>
      </c>
      <c>
        <v>0.298981</v>
      </c>
      <c>
        <v>20.031697</v>
      </c>
    </row>
    <row>
      <c>
        <is>
          <t>1596299</t>
        </is>
      </c>
      <c>
        <v>1</v>
      </c>
      <c>
        <is>
          <t>MANİSA</t>
        </is>
      </c>
      <c>
        <v>ALAŞEHİR</v>
      </c>
      <c>
        <is>
          <t>YAYALAR TR-3 45-73-M00162_45-73-M00162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25.11.2020 12:50:53</t>
        </is>
      </c>
      <c>
        <is>
          <t>25.11.2020 12:59:38</t>
        </is>
      </c>
      <c>
        <v>0.145668333</v>
      </c>
      <c>
        <v>0</v>
      </c>
      <c>
        <v>0</v>
      </c>
      <c>
        <v>1</v>
      </c>
      <c>
        <v>41</v>
      </c>
      <c>
        <v>0</v>
      </c>
      <c>
        <v>0</v>
      </c>
      <c>
        <v>0.145668</v>
      </c>
      <c>
        <v>5.972402</v>
      </c>
    </row>
    <row>
      <c>
        <is>
          <t>1596282</t>
        </is>
      </c>
      <c>
        <v>1</v>
      </c>
      <c>
        <is>
          <t>MANİSA</t>
        </is>
      </c>
      <c>
        <v>ALAŞEHİR</v>
      </c>
      <c>
        <is>
          <t>YAYALAR TR-2 45-73-M00163_45-73-M00163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25.11.2020 12:24:44</t>
        </is>
      </c>
      <c>
        <is>
          <t>25.11.2020 12:30:44</t>
        </is>
      </c>
      <c>
        <v>0.099919444</v>
      </c>
      <c>
        <v>0</v>
      </c>
      <c>
        <v>0</v>
      </c>
      <c>
        <v>1</v>
      </c>
      <c>
        <v>99</v>
      </c>
      <c>
        <v>0</v>
      </c>
      <c>
        <v>0</v>
      </c>
      <c>
        <v>0.099919</v>
      </c>
      <c>
        <v>9.892025</v>
      </c>
    </row>
    <row>
      <c>
        <is>
          <t>1596254</t>
        </is>
      </c>
      <c>
        <v>1</v>
      </c>
      <c>
        <is>
          <t>MANİSA</t>
        </is>
      </c>
      <c>
        <v>ALAŞEHİR</v>
      </c>
      <c>
        <is>
          <t>YAYALAR TR-4 45-73-M00164_45-73-M00164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25.11.2020 11:57:32</t>
        </is>
      </c>
      <c>
        <is>
          <t>25.11.2020 12:15:54</t>
        </is>
      </c>
      <c>
        <v>0.306064722</v>
      </c>
      <c>
        <v>0</v>
      </c>
      <c>
        <v>0</v>
      </c>
      <c>
        <v>1</v>
      </c>
      <c>
        <v>66</v>
      </c>
      <c>
        <v>0</v>
      </c>
      <c>
        <v>0</v>
      </c>
      <c>
        <v>0.306065</v>
      </c>
      <c>
        <v>20.200272</v>
      </c>
    </row>
    <row>
      <c>
        <is>
          <t>1597635</t>
        </is>
      </c>
      <c>
        <v>1</v>
      </c>
      <c>
        <is>
          <t>İZMİR</t>
        </is>
      </c>
      <c>
        <v>BERGAMA</v>
      </c>
      <c>
        <is>
          <t>TR-142 35-16-L00142_TR-143-L03 L03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28.11.2020 09:17:35</t>
        </is>
      </c>
      <c>
        <is>
          <t>28.11.2020 11:19:17</t>
        </is>
      </c>
      <c>
        <v>2.028300833</v>
      </c>
      <c>
        <v>4</v>
      </c>
      <c>
        <v>705</v>
      </c>
      <c>
        <v>0</v>
      </c>
      <c>
        <v>0</v>
      </c>
      <c>
        <v>8.113203</v>
      </c>
      <c>
        <v>1429.952087</v>
      </c>
      <c>
        <v>0</v>
      </c>
      <c>
        <v>0</v>
      </c>
    </row>
    <row>
      <c>
        <is>
          <t>1582908</t>
        </is>
      </c>
      <c>
        <v>1</v>
      </c>
      <c>
        <is>
          <t>İZMİR</t>
        </is>
      </c>
      <c>
        <v>BUCA</v>
      </c>
      <c>
        <is>
          <t>M-460 35-03-M00460_35-03-M00460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19.11.2020 09:26:08</t>
        </is>
      </c>
      <c>
        <is>
          <t>19.11.2020 10:30:51</t>
        </is>
      </c>
      <c>
        <v>1.078375</v>
      </c>
      <c>
        <v>0</v>
      </c>
      <c>
        <v>0</v>
      </c>
      <c>
        <v>2</v>
      </c>
      <c>
        <v>33</v>
      </c>
      <c>
        <v>0</v>
      </c>
      <c>
        <v>0</v>
      </c>
      <c>
        <v>2.15675</v>
      </c>
      <c>
        <v>35.586375</v>
      </c>
    </row>
    <row>
      <c>
        <is>
          <t>1579425</t>
        </is>
      </c>
      <c>
        <v>1</v>
      </c>
      <c>
        <is>
          <t>İZMİR</t>
        </is>
      </c>
      <c>
        <v>MENEMEN</v>
      </c>
      <c>
        <is>
          <t>MENEMEN TR-18 35-28-L00018_35-28-L00018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12.11.2020 08:55:07</t>
        </is>
      </c>
      <c>
        <is>
          <t>12.11.2020 15:16:25</t>
        </is>
      </c>
      <c>
        <v>6.354944444</v>
      </c>
      <c>
        <v>1</v>
      </c>
      <c>
        <v>270</v>
      </c>
      <c>
        <v>0</v>
      </c>
      <c>
        <v>0</v>
      </c>
      <c>
        <v>6.354944</v>
      </c>
      <c>
        <v>1715.835</v>
      </c>
      <c>
        <v>0</v>
      </c>
      <c>
        <v>0</v>
      </c>
    </row>
    <row>
      <c>
        <is>
          <t>1580067</t>
        </is>
      </c>
      <c>
        <v>1</v>
      </c>
      <c>
        <is>
          <t>İZMİR</t>
        </is>
      </c>
      <c>
        <v>SELÇUK</v>
      </c>
      <c>
        <is>
          <t>DM-1/TR-11 35-13-L00050_TR-3-L01 L01</t>
        </is>
      </c>
      <c>
        <v>Manevra</v>
      </c>
      <c>
        <is>
          <t>Dağıtım-OG</t>
        </is>
      </c>
      <c>
        <v>Kısa</v>
      </c>
      <c>
        <v>Şebeke işletmecisi</v>
      </c>
      <c>
        <v>Bildirimsiz</v>
      </c>
      <c>
        <is>
          <t>13.11.2020 10:16:08</t>
        </is>
      </c>
      <c>
        <is>
          <t>13.11.2020 10:16:24</t>
        </is>
      </c>
      <c>
        <v>0.004444444</v>
      </c>
      <c>
        <v>40</v>
      </c>
      <c>
        <v>8829</v>
      </c>
      <c>
        <v>0</v>
      </c>
      <c>
        <v>3</v>
      </c>
      <c>
        <v>0.177778</v>
      </c>
      <c>
        <v>39.239996</v>
      </c>
      <c>
        <v>0</v>
      </c>
      <c>
        <v>0.013333</v>
      </c>
    </row>
    <row>
      <c>
        <is>
          <t>1581580</t>
        </is>
      </c>
      <c>
        <v>1</v>
      </c>
      <c>
        <is>
          <t>MANİSA</t>
        </is>
      </c>
      <c>
        <v>SOMA</v>
      </c>
      <c>
        <is>
          <t>SOMA B SANTRALİ TM 45-82-A00004_IŞIKLAR-2 (1H04) M010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16.11.2020 15:43:09</t>
        </is>
      </c>
      <c>
        <is>
          <t>16.11.2020 16:31:16</t>
        </is>
      </c>
      <c>
        <v>0.801944444</v>
      </c>
      <c>
        <v>0</v>
      </c>
      <c>
        <v>10</v>
      </c>
      <c>
        <v>21</v>
      </c>
      <c>
        <v>33</v>
      </c>
      <c>
        <v>0</v>
      </c>
      <c>
        <v>8.019444</v>
      </c>
      <c>
        <v>16.840833</v>
      </c>
      <c>
        <v>26.464167</v>
      </c>
    </row>
    <row>
      <c>
        <is>
          <t>1581298</t>
        </is>
      </c>
      <c>
        <v>1</v>
      </c>
      <c>
        <is>
          <t>MANİSA</t>
        </is>
      </c>
      <c>
        <v>SOMA</v>
      </c>
      <c>
        <is>
          <t>SOMA KÖYLER DM-2 45-82-M00125_BERGAMA M02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16.11.2020 08:01:41</t>
        </is>
      </c>
      <c>
        <is>
          <t>16.11.2020 09:02:58</t>
        </is>
      </c>
      <c>
        <v>1.021388888</v>
      </c>
      <c>
        <v>32</v>
      </c>
      <c>
        <v>2666</v>
      </c>
      <c>
        <v>195</v>
      </c>
      <c>
        <v>1837</v>
      </c>
      <c>
        <v>32.684444</v>
      </c>
      <c>
        <v>2723.022775</v>
      </c>
      <c>
        <v>199.170833</v>
      </c>
      <c>
        <v>1876.291387</v>
      </c>
    </row>
    <row>
      <c>
        <is>
          <t>1579429</t>
        </is>
      </c>
      <c>
        <v>1</v>
      </c>
      <c>
        <is>
          <t>MANİSA</t>
        </is>
      </c>
      <c>
        <v>SOMA</v>
      </c>
      <c>
        <is>
          <t>SOMA KÖYLER DM-2 45-82-M00125_KÖYLER 34.5-M08 M08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12.11.2020 08:56:37</t>
        </is>
      </c>
      <c>
        <is>
          <t>12.11.2020 09:01:14</t>
        </is>
      </c>
      <c>
        <v>0.076944444</v>
      </c>
      <c>
        <v>0</v>
      </c>
      <c>
        <v>0</v>
      </c>
      <c>
        <v>50</v>
      </c>
      <c>
        <v>1012</v>
      </c>
      <c>
        <v>0</v>
      </c>
      <c>
        <v>0</v>
      </c>
      <c>
        <v>3.847222</v>
      </c>
      <c>
        <v>77.867777</v>
      </c>
    </row>
    <row>
      <c>
        <is>
          <t>1577081</t>
        </is>
      </c>
      <c>
        <v>1</v>
      </c>
      <c>
        <is>
          <t>MANİSA</t>
        </is>
      </c>
      <c>
        <v>SOMA</v>
      </c>
      <c>
        <is>
          <t>SOMA KÖYLER DM-2 45-82-M00125_KÖYLER 34.5-M08 M08</t>
        </is>
      </c>
      <c>
        <v>Manevra</v>
      </c>
      <c>
        <is>
          <t>Dağıtım-OG</t>
        </is>
      </c>
      <c>
        <v>Kısa</v>
      </c>
      <c>
        <v>Şebeke işletmecisi</v>
      </c>
      <c>
        <v>Bildirimsiz</v>
      </c>
      <c>
        <is>
          <t>07.11.2020 11:38:36</t>
        </is>
      </c>
      <c>
        <is>
          <t>07.11.2020 11:40:33</t>
        </is>
      </c>
      <c>
        <v>0.0325</v>
      </c>
      <c>
        <v>0</v>
      </c>
      <c>
        <v>0</v>
      </c>
      <c>
        <v>50</v>
      </c>
      <c>
        <v>1009</v>
      </c>
      <c>
        <v>0</v>
      </c>
      <c>
        <v>0</v>
      </c>
      <c>
        <v>1.625</v>
      </c>
      <c>
        <v>32.7925</v>
      </c>
    </row>
    <row>
      <c>
        <is>
          <t>1576911</t>
        </is>
      </c>
      <c>
        <v>1</v>
      </c>
      <c>
        <is>
          <t>MANİSA</t>
        </is>
      </c>
      <c>
        <v>SOMA</v>
      </c>
      <c>
        <is>
          <t>SOMA TR-6 45-82-M00006_TR-7-M02 M02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07.11.2020 08:11:34</t>
        </is>
      </c>
      <c>
        <is>
          <t>07.11.2020 08:14:04</t>
        </is>
      </c>
      <c>
        <v>0.041666666</v>
      </c>
      <c>
        <v>14</v>
      </c>
      <c>
        <v>3700</v>
      </c>
      <c>
        <v>0</v>
      </c>
      <c>
        <v>19</v>
      </c>
      <c>
        <v>0.583333</v>
      </c>
      <c>
        <v>154.166664</v>
      </c>
      <c>
        <v>0</v>
      </c>
      <c>
        <v>0.791667</v>
      </c>
    </row>
    <row>
      <c>
        <is>
          <t>1576852</t>
        </is>
      </c>
      <c>
        <v>1</v>
      </c>
      <c>
        <is>
          <t>MANİSA</t>
        </is>
      </c>
      <c>
        <v>SOMA</v>
      </c>
      <c>
        <is>
          <t>SOMA KÖYLER DM-2 45-82-M00125_KÖYLER 34.5-M08 M08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07.11.2020 00:45:25</t>
        </is>
      </c>
      <c>
        <is>
          <t>07.11.2020 00:46:49</t>
        </is>
      </c>
      <c>
        <v>0.023333333</v>
      </c>
      <c>
        <v>0</v>
      </c>
      <c>
        <v>0</v>
      </c>
      <c>
        <v>50</v>
      </c>
      <c>
        <v>1009</v>
      </c>
      <c>
        <v>0</v>
      </c>
      <c>
        <v>0</v>
      </c>
      <c>
        <v>1.166667</v>
      </c>
      <c>
        <v>23.543333</v>
      </c>
    </row>
    <row>
      <c>
        <is>
          <t>1596122</t>
        </is>
      </c>
      <c>
        <v>1</v>
      </c>
      <c>
        <is>
          <t>MANİSA</t>
        </is>
      </c>
      <c>
        <v>SOMA</v>
      </c>
      <c>
        <is>
          <t>SOMA KÖYLER DM-2 45-82-M00125_KÖYLER 34.5 M08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25.11.2020 10:00:58</t>
        </is>
      </c>
      <c>
        <is>
          <t>25.11.2020 10:18:45</t>
        </is>
      </c>
      <c>
        <v>0.296388888</v>
      </c>
      <c>
        <v>0</v>
      </c>
      <c>
        <v>0</v>
      </c>
      <c>
        <v>50</v>
      </c>
      <c>
        <v>1009</v>
      </c>
      <c>
        <v>0</v>
      </c>
      <c>
        <v>0</v>
      </c>
      <c>
        <v>14.819444</v>
      </c>
      <c>
        <v>299.056388</v>
      </c>
    </row>
    <row>
      <c>
        <is>
          <t>1596533</t>
        </is>
      </c>
      <c>
        <v>1</v>
      </c>
      <c>
        <is>
          <t>MANİSA</t>
        </is>
      </c>
      <c>
        <v>SOMA</v>
      </c>
      <c>
        <is>
          <t>SOMA KÖYLER DM-2 45-82-M00125_SAVAŞTEPE 34.5-M09 M09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25.11.2020 22:16:58</t>
        </is>
      </c>
      <c>
        <is>
          <t>25.11.2020 22:30:59</t>
        </is>
      </c>
      <c>
        <v>0.233611111</v>
      </c>
      <c>
        <v>2</v>
      </c>
      <c>
        <v>284</v>
      </c>
      <c>
        <v>62</v>
      </c>
      <c>
        <v>163</v>
      </c>
      <c>
        <v>0.467222</v>
      </c>
      <c>
        <v>66.345556</v>
      </c>
      <c>
        <v>14.483889</v>
      </c>
      <c>
        <v>38.078611</v>
      </c>
    </row>
    <row>
      <c>
        <is>
          <t>1577475</t>
        </is>
      </c>
      <c>
        <v>1</v>
      </c>
      <c>
        <is>
          <t>MANİSA</t>
        </is>
      </c>
      <c>
        <v>KULA</v>
      </c>
      <c>
        <is>
          <t>TR-31 45-77-L00031_TR-33 L02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08.11.2020 09:02:45</t>
        </is>
      </c>
      <c>
        <is>
          <t>08.11.2020 15:54:19</t>
        </is>
      </c>
      <c>
        <v>6.859444444</v>
      </c>
      <c>
        <v>5</v>
      </c>
      <c>
        <v>361</v>
      </c>
      <c>
        <v>0</v>
      </c>
      <c>
        <v>0</v>
      </c>
      <c>
        <v>34.297222</v>
      </c>
      <c>
        <v>2476.259444</v>
      </c>
      <c>
        <v>0</v>
      </c>
      <c>
        <v>0</v>
      </c>
    </row>
    <row>
      <c>
        <is>
          <t>1576918</t>
        </is>
      </c>
      <c>
        <v>1</v>
      </c>
      <c>
        <is>
          <t>MANİSA</t>
        </is>
      </c>
      <c>
        <v>SELENDİ</v>
      </c>
      <c>
        <is>
          <t>DUMANLAR KÖK 45-81-M00044_DUMANLAR-M03 M03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07.11.2020 08:20:04</t>
        </is>
      </c>
      <c>
        <is>
          <t>07.11.2020 08:20:28</t>
        </is>
      </c>
      <c>
        <v>0.006666666</v>
      </c>
      <c>
        <v>0</v>
      </c>
      <c>
        <v>0</v>
      </c>
      <c>
        <v>57</v>
      </c>
      <c>
        <v>1066</v>
      </c>
      <c>
        <v>0</v>
      </c>
      <c>
        <v>0</v>
      </c>
      <c>
        <v>0.38</v>
      </c>
      <c>
        <v>7.106666</v>
      </c>
    </row>
    <row>
      <c>
        <is>
          <t>1575821</t>
        </is>
      </c>
      <c>
        <v>1</v>
      </c>
      <c>
        <is>
          <t>MANİSA</t>
        </is>
      </c>
      <c>
        <v>SELENDİ</v>
      </c>
      <c>
        <is>
          <t>DUMANLAR KÖK 45-81-M00044_DUMANLAR-M03 M03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05.11.2020 14:12:36</t>
        </is>
      </c>
      <c>
        <is>
          <t>05.11.2020 14:13:02</t>
        </is>
      </c>
      <c>
        <v>0.007222222</v>
      </c>
      <c>
        <v>0</v>
      </c>
      <c>
        <v>0</v>
      </c>
      <c>
        <v>57</v>
      </c>
      <c>
        <v>1066</v>
      </c>
      <c>
        <v>0</v>
      </c>
      <c>
        <v>0</v>
      </c>
      <c>
        <v>0.411667</v>
      </c>
      <c>
        <v>7.698889</v>
      </c>
    </row>
    <row>
      <c>
        <is>
          <t>1573529</t>
        </is>
      </c>
      <c>
        <v>1</v>
      </c>
      <c>
        <is>
          <t>MANİSA</t>
        </is>
      </c>
      <c>
        <v>SELENDİ</v>
      </c>
      <c>
        <is>
          <t>DUMANLAR KÖK 45-81-M00044_DUMANLAR-M03 M03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01.11.2020 09:18:11</t>
        </is>
      </c>
      <c>
        <is>
          <t>01.11.2020 09:18:41</t>
        </is>
      </c>
      <c>
        <v>0.008333333</v>
      </c>
      <c>
        <v>0</v>
      </c>
      <c>
        <v>0</v>
      </c>
      <c>
        <v>57</v>
      </c>
      <c>
        <v>1066</v>
      </c>
      <c>
        <v>0</v>
      </c>
      <c>
        <v>0</v>
      </c>
      <c>
        <v>0.475</v>
      </c>
      <c>
        <v>8.883333</v>
      </c>
    </row>
    <row>
      <c>
        <is>
          <t>1574500</t>
        </is>
      </c>
      <c>
        <v>1</v>
      </c>
      <c>
        <is>
          <t>MANİSA</t>
        </is>
      </c>
      <c>
        <v>SELENDİ</v>
      </c>
      <c>
        <is>
          <t>DUMANLAR KÖK 45-81-M00044_DUMANLAR-M03 M03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03.11.2020 08:47:53</t>
        </is>
      </c>
      <c>
        <is>
          <t>03.11.2020 08:48:19</t>
        </is>
      </c>
      <c>
        <v>0.007222222</v>
      </c>
      <c>
        <v>0</v>
      </c>
      <c>
        <v>0</v>
      </c>
      <c>
        <v>57</v>
      </c>
      <c>
        <v>1066</v>
      </c>
      <c>
        <v>0</v>
      </c>
      <c>
        <v>0</v>
      </c>
      <c>
        <v>0.411667</v>
      </c>
      <c>
        <v>7.698889</v>
      </c>
    </row>
    <row>
      <c>
        <is>
          <t>1578016</t>
        </is>
      </c>
      <c>
        <v>1</v>
      </c>
      <c>
        <is>
          <t>MANİSA</t>
        </is>
      </c>
      <c>
        <v>SELENDİ</v>
      </c>
      <c>
        <is>
          <t>DUMANLAR KÖK 45-81-M00044_HatBaşıAyırıcı_53134861 M02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09.11.2020 11:56:46</t>
        </is>
      </c>
      <c>
        <is>
          <t>09.11.2020 16:12:35</t>
        </is>
      </c>
      <c>
        <v>4.263611111</v>
      </c>
      <c>
        <v>0</v>
      </c>
      <c>
        <v>0</v>
      </c>
      <c>
        <v>3</v>
      </c>
      <c>
        <v>62</v>
      </c>
      <c>
        <v>0</v>
      </c>
      <c>
        <v>0</v>
      </c>
      <c>
        <v>12.790833</v>
      </c>
      <c>
        <v>264.343889</v>
      </c>
    </row>
    <row>
      <c>
        <is>
          <t>1596682</t>
        </is>
      </c>
      <c>
        <v>1</v>
      </c>
      <c>
        <is>
          <t>MANİSA</t>
        </is>
      </c>
      <c>
        <v>SELENDİ</v>
      </c>
      <c>
        <is>
          <t>DUMANLAR KÖK 45-81-M00044_DUMANLAR M03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26.11.2020 09:29:58</t>
        </is>
      </c>
      <c>
        <is>
          <t>26.11.2020 17:33:02</t>
        </is>
      </c>
      <c>
        <v>8.051111111</v>
      </c>
      <c>
        <v>0</v>
      </c>
      <c>
        <v>0</v>
      </c>
      <c>
        <v>57</v>
      </c>
      <c>
        <v>1066</v>
      </c>
      <c>
        <v>0</v>
      </c>
      <c>
        <v>0</v>
      </c>
      <c>
        <v>458.913333</v>
      </c>
      <c>
        <v>8582.484444</v>
      </c>
    </row>
    <row>
      <c>
        <is>
          <t>1597107</t>
        </is>
      </c>
      <c>
        <v>1</v>
      </c>
      <c>
        <is>
          <t>MANİSA</t>
        </is>
      </c>
      <c>
        <v>SELENDİ</v>
      </c>
      <c>
        <is>
          <t>DUMANLAR KÖK 45-81-M00044_DUMANLAR M03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27.11.2020 09:06:20</t>
        </is>
      </c>
      <c>
        <is>
          <t>27.11.2020 17:40:12</t>
        </is>
      </c>
      <c>
        <v>8.564444444</v>
      </c>
      <c>
        <v>0</v>
      </c>
      <c>
        <v>0</v>
      </c>
      <c>
        <v>57</v>
      </c>
      <c>
        <v>1066</v>
      </c>
      <c>
        <v>0</v>
      </c>
      <c>
        <v>0</v>
      </c>
      <c>
        <v>488.173333</v>
      </c>
      <c>
        <v>9129.697777</v>
      </c>
    </row>
    <row>
      <c>
        <is>
          <t>1598651</t>
        </is>
      </c>
      <c>
        <v>1</v>
      </c>
      <c>
        <is>
          <t>MANİSA</t>
        </is>
      </c>
      <c>
        <v>SELENDİ</v>
      </c>
      <c>
        <is>
          <t>DUMANLAR KÖK 45-81-M00044_DUMANLAR-M03 M03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30.11.2020 13:25:02</t>
        </is>
      </c>
      <c>
        <is>
          <t>30.11.2020 13:25:22</t>
        </is>
      </c>
      <c>
        <v>0.005555555</v>
      </c>
      <c>
        <v>0</v>
      </c>
      <c>
        <v>0</v>
      </c>
      <c>
        <v>57</v>
      </c>
      <c>
        <v>1066</v>
      </c>
      <c>
        <v>0</v>
      </c>
      <c>
        <v>0</v>
      </c>
      <c>
        <v>0.316667</v>
      </c>
      <c>
        <v>5.922222</v>
      </c>
    </row>
    <row>
      <c>
        <is>
          <t>1597539</t>
        </is>
      </c>
      <c>
        <v>1</v>
      </c>
      <c>
        <is>
          <t>İZMİR</t>
        </is>
      </c>
      <c>
        <v>TORBALI</v>
      </c>
      <c>
        <is>
          <t>DM-5/8 35-26-M00806_7100543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27.11.2020 21:15:44</t>
        </is>
      </c>
      <c>
        <is>
          <t>27.11.2020 22:15:32</t>
        </is>
      </c>
      <c>
        <v>0.996666666</v>
      </c>
      <c>
        <v>0</v>
      </c>
      <c>
        <v>97</v>
      </c>
      <c>
        <v>0</v>
      </c>
      <c>
        <v>0</v>
      </c>
      <c>
        <v>0</v>
      </c>
      <c>
        <v>96.676667</v>
      </c>
      <c>
        <v>0</v>
      </c>
      <c>
        <v>0</v>
      </c>
    </row>
    <row>
      <c>
        <is>
          <t>1579462</t>
        </is>
      </c>
      <c>
        <v>1</v>
      </c>
      <c>
        <is>
          <t>İZMİR</t>
        </is>
      </c>
      <c>
        <v>TORBALI</v>
      </c>
      <c>
        <is>
          <t>AYRANCILAR DM-5 35-26-M00807_DEMİRCİ M03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12.11.2020 09:18:35</t>
        </is>
      </c>
      <c>
        <is>
          <t>12.11.2020 10:45:42</t>
        </is>
      </c>
      <c>
        <v>1.451944444</v>
      </c>
      <c>
        <v>0</v>
      </c>
      <c>
        <v>12</v>
      </c>
      <c>
        <v>132</v>
      </c>
      <c>
        <v>3050</v>
      </c>
      <c>
        <v>0</v>
      </c>
      <c>
        <v>17.423333</v>
      </c>
      <c>
        <v>191.656667</v>
      </c>
      <c>
        <v>4428.430554</v>
      </c>
    </row>
    <row>
      <c>
        <is>
          <t>1598189</t>
        </is>
      </c>
      <c>
        <v>1</v>
      </c>
      <c>
        <is>
          <t>MANİSA</t>
        </is>
      </c>
      <c>
        <v>ALAŞEHİR</v>
      </c>
      <c>
        <is>
          <t>ŞAHYAR TR-1 45-73-M00189_945664089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29.11.2020 14:49:32</t>
        </is>
      </c>
      <c>
        <is>
          <t>29.11.2020 16:59:25</t>
        </is>
      </c>
      <c>
        <v>2.164722222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2.164722</v>
      </c>
    </row>
    <row>
      <c>
        <is>
          <t>1596723</t>
        </is>
      </c>
      <c>
        <v>1</v>
      </c>
      <c>
        <is>
          <t>MANİSA</t>
        </is>
      </c>
      <c>
        <v>ALAŞEHİR</v>
      </c>
      <c>
        <is>
          <t>PİYADELER KÖK 45-73-M00136_ÖRNEKKÖY-M04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26.11.2020 11:11:53</t>
        </is>
      </c>
      <c>
        <is>
          <t>26.11.2020 11:42:00</t>
        </is>
      </c>
      <c>
        <v>0.501944444</v>
      </c>
      <c>
        <v>0</v>
      </c>
      <c>
        <v>0</v>
      </c>
      <c>
        <v>37</v>
      </c>
      <c>
        <v>734</v>
      </c>
      <c>
        <v>0</v>
      </c>
      <c>
        <v>0</v>
      </c>
      <c>
        <v>18.571944</v>
      </c>
      <c>
        <v>368.427222</v>
      </c>
    </row>
    <row>
      <c>
        <is>
          <t>1577919</t>
        </is>
      </c>
      <c>
        <v>1</v>
      </c>
      <c>
        <is>
          <t>İZMİR</t>
        </is>
      </c>
      <c>
        <v>MENDERES</v>
      </c>
      <c>
        <is>
          <t>KARAKUYU TR-3 35-22-M00291_955259404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09.11.2020 10:03:45</t>
        </is>
      </c>
      <c>
        <is>
          <t>09.11.2020 14:52:16</t>
        </is>
      </c>
      <c>
        <v>4.808611111</v>
      </c>
      <c>
        <v>0</v>
      </c>
      <c>
        <v>1</v>
      </c>
      <c>
        <v>0</v>
      </c>
      <c>
        <v>0</v>
      </c>
      <c>
        <v>0</v>
      </c>
      <c>
        <v>4.808611</v>
      </c>
      <c>
        <v>0</v>
      </c>
      <c>
        <v>0</v>
      </c>
    </row>
    <row>
      <c>
        <is>
          <t>1575523</t>
        </is>
      </c>
      <c>
        <v>1</v>
      </c>
      <c>
        <is>
          <t>İZMİR</t>
        </is>
      </c>
      <c>
        <v>MENDERES</v>
      </c>
      <c>
        <is>
          <t>KARAKUYU KÖK 35-22-M00091_NOHUT GÖLÜ(KÖY SULAMA)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05.11.2020 06:52:21</t>
        </is>
      </c>
      <c>
        <is>
          <t>05.11.2020 07:51:12</t>
        </is>
      </c>
      <c>
        <v>0.980833333</v>
      </c>
      <c>
        <v>0</v>
      </c>
      <c>
        <v>70</v>
      </c>
      <c>
        <v>17</v>
      </c>
      <c>
        <v>7</v>
      </c>
      <c>
        <v>0</v>
      </c>
      <c>
        <v>68.658333</v>
      </c>
      <c>
        <v>16.674167</v>
      </c>
      <c>
        <v>6.865833</v>
      </c>
    </row>
    <row>
      <c>
        <is>
          <t>1580585</t>
        </is>
      </c>
      <c>
        <v>1</v>
      </c>
      <c>
        <is>
          <t>İZMİR</t>
        </is>
      </c>
      <c>
        <v>KARABURUN</v>
      </c>
      <c>
        <is>
          <t>KARABURUN TR-15 35-21-L00013_953360267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14.11.2020 10:06:14</t>
        </is>
      </c>
      <c>
        <is>
          <t>14.11.2020 12:57:23</t>
        </is>
      </c>
      <c>
        <v>2.8525</v>
      </c>
      <c>
        <v>0</v>
      </c>
      <c>
        <v>1</v>
      </c>
      <c>
        <v>0</v>
      </c>
      <c>
        <v>0</v>
      </c>
      <c>
        <v>0</v>
      </c>
      <c>
        <v>2.8525</v>
      </c>
      <c>
        <v>0</v>
      </c>
      <c>
        <v>0</v>
      </c>
    </row>
    <row>
      <c>
        <is>
          <t>1598337</t>
        </is>
      </c>
      <c>
        <v>1</v>
      </c>
      <c>
        <is>
          <t>İZMİR</t>
        </is>
      </c>
      <c>
        <v>MENDERES</v>
      </c>
      <c>
        <is>
          <t>PERLİT KÖK 35-22-M00094_YENİKÖY TR-1/TR-2/TR-3 M02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29.11.2020 20:37:53</t>
        </is>
      </c>
      <c>
        <is>
          <t>29.11.2020 20:44:00</t>
        </is>
      </c>
      <c>
        <v>0.101944444</v>
      </c>
      <c>
        <v>0</v>
      </c>
      <c>
        <v>518</v>
      </c>
      <c>
        <v>30</v>
      </c>
      <c>
        <v>93</v>
      </c>
      <c>
        <v>0</v>
      </c>
      <c>
        <v>52.807222</v>
      </c>
      <c>
        <v>3.058333</v>
      </c>
      <c>
        <v>9.480833</v>
      </c>
    </row>
    <row>
      <c>
        <is>
          <t>1583711</t>
        </is>
      </c>
      <c>
        <v>1</v>
      </c>
      <c>
        <is>
          <t>İZMİR</t>
        </is>
      </c>
      <c>
        <v>MENDERES</v>
      </c>
      <c>
        <is>
          <t>ÇİLE DM 35-22-M00086_ÇAKALTEPE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20.11.2020 10:14:41</t>
        </is>
      </c>
      <c>
        <is>
          <t>20.11.2020 11:24:02</t>
        </is>
      </c>
      <c>
        <v>1.155833333</v>
      </c>
      <c>
        <v>0</v>
      </c>
      <c>
        <v>521</v>
      </c>
      <c>
        <v>58</v>
      </c>
      <c>
        <v>109</v>
      </c>
      <c>
        <v>0</v>
      </c>
      <c>
        <v>602.189166</v>
      </c>
      <c>
        <v>67.038333</v>
      </c>
      <c>
        <v>125.985833</v>
      </c>
    </row>
    <row>
      <c>
        <is>
          <t>1596251</t>
        </is>
      </c>
      <c>
        <v>1</v>
      </c>
      <c>
        <is>
          <t>İZMİR</t>
        </is>
      </c>
      <c>
        <v>KİRAZ</v>
      </c>
      <c>
        <is>
          <t>SULUDERE KÖK 35-31-L00057_SARISU-L06 L06</t>
        </is>
      </c>
      <c>
        <v>OG İletken Kopması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25.11.2020 11:54:48</t>
        </is>
      </c>
      <c>
        <is>
          <t>25.11.2020 16:10:20</t>
        </is>
      </c>
      <c>
        <v>4.258888888</v>
      </c>
      <c>
        <v>0</v>
      </c>
      <c>
        <v>0</v>
      </c>
      <c>
        <v>33</v>
      </c>
      <c>
        <v>567</v>
      </c>
      <c>
        <v>0</v>
      </c>
      <c>
        <v>0</v>
      </c>
      <c>
        <v>140.543333</v>
      </c>
      <c>
        <v>2414.789999</v>
      </c>
    </row>
    <row>
      <c>
        <is>
          <t>1575815</t>
        </is>
      </c>
      <c>
        <v>1</v>
      </c>
      <c>
        <is>
          <t>İZMİR</t>
        </is>
      </c>
      <c>
        <v>KEMALPAŞA</v>
      </c>
      <c>
        <is>
          <t>OVACIK KÖYÜ TR-5 35-27-L00268_98954024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05.11.2020 13:58:30</t>
        </is>
      </c>
      <c>
        <is>
          <t>05.11.2020 17:42:19</t>
        </is>
      </c>
      <c>
        <v>3.730277777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3.730278</v>
      </c>
    </row>
    <row>
      <c>
        <is>
          <t>1574402</t>
        </is>
      </c>
      <c>
        <v>1</v>
      </c>
      <c>
        <is>
          <t>İZMİR</t>
        </is>
      </c>
      <c>
        <v>MENEMEN</v>
      </c>
      <c>
        <is>
          <t>SÜLEYMANLI KÖK 35-28-M00606_BOZALAN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02.11.2020 20:12:00</t>
        </is>
      </c>
      <c>
        <is>
          <t>02.11.2020 20:43:01</t>
        </is>
      </c>
      <c>
        <v>0.516944444</v>
      </c>
      <c>
        <v>0</v>
      </c>
      <c>
        <v>0</v>
      </c>
      <c>
        <v>49</v>
      </c>
      <c>
        <v>982</v>
      </c>
      <c>
        <v>0</v>
      </c>
      <c>
        <v>0</v>
      </c>
      <c>
        <v>25.330278</v>
      </c>
      <c>
        <v>507.639444</v>
      </c>
    </row>
    <row>
      <c>
        <is>
          <t>1574269</t>
        </is>
      </c>
      <c>
        <v>1</v>
      </c>
      <c>
        <is>
          <t>İZMİR</t>
        </is>
      </c>
      <c>
        <v>MENEMEN</v>
      </c>
      <c>
        <is>
          <t>SÜLEYMANLI KÖK 35-28-M00606_HatBaşıAyırıcı_53133875 M04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02.11.2020 16:09:47</t>
        </is>
      </c>
      <c>
        <is>
          <t>02.11.2020 20:42:15</t>
        </is>
      </c>
      <c>
        <v>4.541111111</v>
      </c>
      <c>
        <v>0</v>
      </c>
      <c>
        <v>0</v>
      </c>
      <c>
        <v>1</v>
      </c>
      <c>
        <v>0</v>
      </c>
      <c>
        <v>0</v>
      </c>
      <c>
        <v>0</v>
      </c>
      <c>
        <v>4.541111</v>
      </c>
      <c>
        <v>0</v>
      </c>
    </row>
    <row>
      <c>
        <is>
          <t>1580384</t>
        </is>
      </c>
      <c>
        <v>1</v>
      </c>
      <c>
        <is>
          <t>İZMİR</t>
        </is>
      </c>
      <c>
        <v>TORBALI</v>
      </c>
      <c>
        <is>
          <t>YAZIBAŞI DM-5 35-26-M00550_BATI BGETON/KUŞÇUBURUN TR-1 TR-2 TR-3-M16 M16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13.11.2020 18:09:44</t>
        </is>
      </c>
      <c>
        <is>
          <t>13.11.2020 18:21:06</t>
        </is>
      </c>
      <c>
        <v>0.189444444</v>
      </c>
      <c>
        <v>14</v>
      </c>
      <c>
        <v>50</v>
      </c>
      <c>
        <v>7</v>
      </c>
      <c>
        <v>721</v>
      </c>
      <c>
        <v>2.652222</v>
      </c>
      <c>
        <v>9.472222</v>
      </c>
      <c>
        <v>1.326111</v>
      </c>
      <c>
        <v>136.589444</v>
      </c>
    </row>
    <row>
      <c>
        <is>
          <t>1578756</t>
        </is>
      </c>
      <c>
        <v>1</v>
      </c>
      <c>
        <is>
          <t>İZMİR</t>
        </is>
      </c>
      <c>
        <v>TORBALI</v>
      </c>
      <c>
        <is>
          <t>YAZIBAŞI DM-5 35-26-M00550_BATI BGETON/KUŞÇUBURUN TR-1 TR-2 TR-3-M16 M16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10.11.2020 19:39:04</t>
        </is>
      </c>
      <c>
        <is>
          <t>10.11.2020 20:27:22</t>
        </is>
      </c>
      <c>
        <v>0.805</v>
      </c>
      <c>
        <v>14</v>
      </c>
      <c>
        <v>50</v>
      </c>
      <c>
        <v>7</v>
      </c>
      <c>
        <v>721</v>
      </c>
      <c>
        <v>11.27</v>
      </c>
      <c>
        <v>40.25</v>
      </c>
      <c>
        <v>5.635</v>
      </c>
      <c>
        <v>580.405</v>
      </c>
    </row>
    <row>
      <c>
        <is>
          <t>1580225</t>
        </is>
      </c>
      <c>
        <v>1</v>
      </c>
      <c>
        <is>
          <t>İZMİR</t>
        </is>
      </c>
      <c>
        <v>ÖDEMİŞ</v>
      </c>
      <c>
        <is>
          <t>EMİRLİ TR-1 35-15-L00857_950406570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13.11.2020 14:05:14</t>
        </is>
      </c>
      <c>
        <is>
          <t>13.11.2020 20:23:08</t>
        </is>
      </c>
      <c>
        <v>6.298333333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6.298333</v>
      </c>
    </row>
    <row>
      <c>
        <is>
          <t>1574274</t>
        </is>
      </c>
      <c>
        <v>1</v>
      </c>
      <c>
        <is>
          <t>İZMİR</t>
        </is>
      </c>
      <c>
        <v>ÖDEMİŞ</v>
      </c>
      <c>
        <is>
          <t>EMİRLİ TR-2 35-15-L00858_950351089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02.11.2020 16:26:04</t>
        </is>
      </c>
      <c>
        <is>
          <t>02.11.2020 17:43:05</t>
        </is>
      </c>
      <c>
        <v>1.283611111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1.283611</v>
      </c>
    </row>
    <row>
      <c>
        <is>
          <t>1577637</t>
        </is>
      </c>
      <c>
        <v>1</v>
      </c>
      <c>
        <is>
          <t>İZMİR</t>
        </is>
      </c>
      <c>
        <v>ÖDEMİŞ</v>
      </c>
      <c>
        <is>
          <t>EMİRLİ TR-11 35-15-L01143_72373620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08.11.2020 14:03:19</t>
        </is>
      </c>
      <c>
        <is>
          <t>08.11.2020 16:05:57</t>
        </is>
      </c>
      <c>
        <v>2.043888888</v>
      </c>
      <c>
        <v>0</v>
      </c>
      <c>
        <v>0</v>
      </c>
      <c>
        <v>0</v>
      </c>
      <c>
        <v>9</v>
      </c>
      <c>
        <v>0</v>
      </c>
      <c>
        <v>0</v>
      </c>
      <c>
        <v>0</v>
      </c>
      <c>
        <v>18.395</v>
      </c>
    </row>
    <row>
      <c>
        <is>
          <t>1579203</t>
        </is>
      </c>
      <c>
        <v>1</v>
      </c>
      <c>
        <is>
          <t>İZMİR</t>
        </is>
      </c>
      <c>
        <v>TORBALI</v>
      </c>
      <c>
        <is>
          <t>YAZIBAŞI DM-5 35-26-M00550_KUŞÇUBURUN TR-8 M21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11.11.2020 15:54:06</t>
        </is>
      </c>
      <c>
        <is>
          <t>11.11.2020 16:48:40</t>
        </is>
      </c>
      <c>
        <v>0.909444444</v>
      </c>
      <c>
        <v>0</v>
      </c>
      <c>
        <v>8</v>
      </c>
      <c>
        <v>0</v>
      </c>
      <c>
        <v>0</v>
      </c>
      <c>
        <v>0</v>
      </c>
      <c>
        <v>7.275556</v>
      </c>
      <c>
        <v>0</v>
      </c>
      <c>
        <v>0</v>
      </c>
    </row>
    <row>
      <c>
        <is>
          <t>1574755</t>
        </is>
      </c>
      <c>
        <v>1</v>
      </c>
      <c>
        <is>
          <t>İZMİR</t>
        </is>
      </c>
      <c>
        <v>URLA</v>
      </c>
      <c>
        <is>
          <t>BARBAROS TR-3 (TR-306) 35-19-M00484_72374214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03.11.2020 14:49:39</t>
        </is>
      </c>
      <c>
        <is>
          <t>03.11.2020 15:05:42</t>
        </is>
      </c>
      <c>
        <v>0.267254444</v>
      </c>
      <c>
        <v>0</v>
      </c>
      <c>
        <v>0</v>
      </c>
      <c>
        <v>0</v>
      </c>
      <c>
        <v>6</v>
      </c>
      <c>
        <v>0</v>
      </c>
      <c>
        <v>0</v>
      </c>
      <c>
        <v>0</v>
      </c>
      <c>
        <v>1.603527</v>
      </c>
    </row>
    <row>
      <c>
        <is>
          <t>1574838</t>
        </is>
      </c>
      <c>
        <v>1</v>
      </c>
      <c>
        <is>
          <t>MANİSA</t>
        </is>
      </c>
      <c>
        <v>SOMA</v>
      </c>
      <c>
        <is>
          <t>SOMA TR-31 45-82-M00031_945523831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03.11.2020 16:53:28</t>
        </is>
      </c>
      <c>
        <is>
          <t>03.11.2020 17:39:56</t>
        </is>
      </c>
      <c>
        <v>0.774444444</v>
      </c>
      <c>
        <v>0</v>
      </c>
      <c>
        <v>10</v>
      </c>
      <c>
        <v>0</v>
      </c>
      <c>
        <v>0</v>
      </c>
      <c>
        <v>0</v>
      </c>
      <c>
        <v>7.744444</v>
      </c>
      <c>
        <v>0</v>
      </c>
      <c>
        <v>0</v>
      </c>
    </row>
    <row>
      <c>
        <is>
          <t>1582280</t>
        </is>
      </c>
      <c>
        <v>1</v>
      </c>
      <c>
        <is>
          <t>MANİSA</t>
        </is>
      </c>
      <c>
        <v>SOMA</v>
      </c>
      <c>
        <is>
          <t>SOMA TR-27/4 45-82-M00107_945524784</t>
        </is>
      </c>
      <c>
        <v>AG Box / Sdk Abone Çıkış Faz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18.11.2020 06:24:24</t>
        </is>
      </c>
      <c>
        <is>
          <t>18.11.2020 07:47:37</t>
        </is>
      </c>
      <c>
        <v>1.386944444</v>
      </c>
      <c>
        <v>0</v>
      </c>
      <c>
        <v>1</v>
      </c>
      <c>
        <v>0</v>
      </c>
      <c>
        <v>0</v>
      </c>
      <c>
        <v>0</v>
      </c>
      <c>
        <v>1.386944</v>
      </c>
      <c>
        <v>0</v>
      </c>
      <c>
        <v>0</v>
      </c>
    </row>
    <row>
      <c>
        <is>
          <t>1598769</t>
        </is>
      </c>
      <c>
        <v>1</v>
      </c>
      <c>
        <is>
          <t>MANİSA</t>
        </is>
      </c>
      <c>
        <v>SOMA</v>
      </c>
      <c>
        <is>
          <t>SOMA TR-26/1 45-82-M00118_93541649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30.11.2020 16:43:00</t>
        </is>
      </c>
      <c>
        <is>
          <t>30.11.2020 17:08:07</t>
        </is>
      </c>
      <c>
        <v>0.418611111</v>
      </c>
      <c>
        <v>1</v>
      </c>
      <c>
        <v>0</v>
      </c>
      <c>
        <v>0</v>
      </c>
      <c>
        <v>0</v>
      </c>
      <c>
        <v>0.418611</v>
      </c>
      <c>
        <v>0</v>
      </c>
      <c>
        <v>0</v>
      </c>
      <c>
        <v>0</v>
      </c>
    </row>
    <row>
      <c>
        <is>
          <t>1597453</t>
        </is>
      </c>
      <c>
        <v>1</v>
      </c>
      <c>
        <is>
          <t>MANİSA</t>
        </is>
      </c>
      <c>
        <v>SOMA</v>
      </c>
      <c>
        <is>
          <t>SOMA TR-27/4 45-82-M00107_C C1b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27.11.2020 17:55:26</t>
        </is>
      </c>
      <c>
        <is>
          <t>27.11.2020 18:34:19</t>
        </is>
      </c>
      <c>
        <v>0.648055555</v>
      </c>
      <c>
        <v>0</v>
      </c>
      <c>
        <v>133</v>
      </c>
      <c>
        <v>0</v>
      </c>
      <c>
        <v>0</v>
      </c>
      <c>
        <v>0</v>
      </c>
      <c>
        <v>86.191389</v>
      </c>
      <c>
        <v>0</v>
      </c>
      <c>
        <v>0</v>
      </c>
    </row>
    <row>
      <c>
        <is>
          <t>1580735</t>
        </is>
      </c>
      <c>
        <v>1</v>
      </c>
      <c>
        <is>
          <t>MANİSA</t>
        </is>
      </c>
      <c>
        <v>SOMA</v>
      </c>
      <c>
        <is>
          <t>SOMA TR-27/4 45-82-M00107_B b2b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14.11.2020 15:10:01</t>
        </is>
      </c>
      <c>
        <is>
          <t>14.11.2020 18:37:41</t>
        </is>
      </c>
      <c>
        <v>3.461111111</v>
      </c>
      <c>
        <v>0</v>
      </c>
      <c>
        <v>53</v>
      </c>
      <c>
        <v>0</v>
      </c>
      <c>
        <v>0</v>
      </c>
      <c>
        <v>0</v>
      </c>
      <c>
        <v>183.438889</v>
      </c>
      <c>
        <v>0</v>
      </c>
      <c>
        <v>0</v>
      </c>
    </row>
    <row>
      <c>
        <is>
          <t>1576822</t>
        </is>
      </c>
      <c>
        <v>1</v>
      </c>
      <c>
        <is>
          <t>İZMİR</t>
        </is>
      </c>
      <c>
        <v>TİRE</v>
      </c>
      <c>
        <is>
          <t>TOPARLAR KARŞI MAH.TR-2 35-29-L00324_B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06.11.2020 21:43:17</t>
        </is>
      </c>
      <c>
        <is>
          <t>07.11.2020 02:43:24</t>
        </is>
      </c>
      <c>
        <v>5.001944444</v>
      </c>
      <c>
        <v>0</v>
      </c>
      <c>
        <v>0</v>
      </c>
      <c>
        <v>0</v>
      </c>
      <c>
        <v>14</v>
      </c>
      <c>
        <v>0</v>
      </c>
      <c>
        <v>0</v>
      </c>
      <c>
        <v>0</v>
      </c>
      <c>
        <v>70.027222</v>
      </c>
    </row>
    <row>
      <c>
        <is>
          <t>1581617</t>
        </is>
      </c>
      <c>
        <v>1</v>
      </c>
      <c>
        <is>
          <t>İZMİR</t>
        </is>
      </c>
      <c>
        <v>TİRE</v>
      </c>
      <c>
        <is>
          <t>BELİĞ ŞİŞİKOĞLU SULAMA GRUBU 35-29-M00182_Ayırıcı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16.11.2020 16:58:48</t>
        </is>
      </c>
      <c>
        <is>
          <t>16.11.2020 18:37:16</t>
        </is>
      </c>
      <c>
        <v>1.641111111</v>
      </c>
      <c>
        <v>0</v>
      </c>
      <c>
        <v>0</v>
      </c>
      <c>
        <v>0</v>
      </c>
      <c>
        <v>16</v>
      </c>
      <c>
        <v>0</v>
      </c>
      <c>
        <v>0</v>
      </c>
      <c>
        <v>0</v>
      </c>
      <c>
        <v>26.257778</v>
      </c>
    </row>
    <row>
      <c>
        <is>
          <t>1584185</t>
        </is>
      </c>
      <c>
        <v>1</v>
      </c>
      <c>
        <is>
          <t>İZMİR</t>
        </is>
      </c>
      <c>
        <v>TİRE</v>
      </c>
      <c>
        <is>
          <t>KİRELLİ KÖK 35-29-L00809_PEŞREVLİ-L04 L04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21.11.2020 08:45:23</t>
        </is>
      </c>
      <c>
        <is>
          <t>21.11.2020 09:19:00</t>
        </is>
      </c>
      <c>
        <v>0.560277777</v>
      </c>
      <c>
        <v>0</v>
      </c>
      <c>
        <v>0</v>
      </c>
      <c>
        <v>65</v>
      </c>
      <c>
        <v>353</v>
      </c>
      <c>
        <v>0</v>
      </c>
      <c>
        <v>0</v>
      </c>
      <c>
        <v>36.418056</v>
      </c>
      <c>
        <v>197.778055</v>
      </c>
    </row>
    <row>
      <c>
        <is>
          <t>1594740</t>
        </is>
      </c>
      <c>
        <v>1</v>
      </c>
      <c>
        <is>
          <t>İZMİR</t>
        </is>
      </c>
      <c>
        <v>TİRE</v>
      </c>
      <c>
        <is>
          <t>KİRELLİ KÖK 35-29-L00809_PEŞREVLİ-L04 L04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22.11.2020 10:36:03</t>
        </is>
      </c>
      <c>
        <is>
          <t>22.11.2020 11:39:22</t>
        </is>
      </c>
      <c>
        <v>1.055277777</v>
      </c>
      <c>
        <v>0</v>
      </c>
      <c>
        <v>0</v>
      </c>
      <c>
        <v>65</v>
      </c>
      <c>
        <v>353</v>
      </c>
      <c>
        <v>0</v>
      </c>
      <c>
        <v>0</v>
      </c>
      <c>
        <v>68.593056</v>
      </c>
      <c>
        <v>372.513055</v>
      </c>
    </row>
    <row>
      <c>
        <is>
          <t>1573674</t>
        </is>
      </c>
      <c>
        <v>1</v>
      </c>
      <c>
        <is>
          <t>İZMİR</t>
        </is>
      </c>
      <c>
        <v>TİRE</v>
      </c>
      <c>
        <is>
          <t>TİRE TR-8 35-29-L00008_950336594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01.11.2020 13:28:13</t>
        </is>
      </c>
      <c>
        <is>
          <t>02.11.2020 19:04:20</t>
        </is>
      </c>
      <c>
        <v>29.601944444</v>
      </c>
      <c>
        <v>0</v>
      </c>
      <c>
        <v>18</v>
      </c>
      <c>
        <v>0</v>
      </c>
      <c>
        <v>0</v>
      </c>
      <c>
        <v>0</v>
      </c>
      <c>
        <v>532.835</v>
      </c>
      <c>
        <v>0</v>
      </c>
      <c>
        <v>0</v>
      </c>
    </row>
    <row>
      <c>
        <is>
          <t>1574808</t>
        </is>
      </c>
      <c>
        <v>1</v>
      </c>
      <c>
        <is>
          <t>İZMİR</t>
        </is>
      </c>
      <c>
        <v>TİRE</v>
      </c>
      <c>
        <is>
          <t>TİRE TR-8 35-29-L00008_950336947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03.11.2020 15:59:17</t>
        </is>
      </c>
      <c>
        <is>
          <t>03.11.2020 18:12:24</t>
        </is>
      </c>
      <c>
        <v>2.218611111</v>
      </c>
      <c>
        <v>0</v>
      </c>
      <c>
        <v>1</v>
      </c>
      <c>
        <v>0</v>
      </c>
      <c>
        <v>0</v>
      </c>
      <c>
        <v>0</v>
      </c>
      <c>
        <v>2.218611</v>
      </c>
      <c>
        <v>0</v>
      </c>
      <c>
        <v>0</v>
      </c>
    </row>
    <row>
      <c>
        <is>
          <t>1597830</t>
        </is>
      </c>
      <c>
        <v>1</v>
      </c>
      <c>
        <is>
          <t>MANİSA</t>
        </is>
      </c>
      <c>
        <v>KULA</v>
      </c>
      <c>
        <is>
          <t>TR-67 45-77-L00067_945493555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28.11.2020 14:36:31</t>
        </is>
      </c>
      <c>
        <is>
          <t>28.11.2020 15:33:45</t>
        </is>
      </c>
      <c>
        <v>0.953888888</v>
      </c>
      <c>
        <v>0</v>
      </c>
      <c>
        <v>1</v>
      </c>
      <c>
        <v>0</v>
      </c>
      <c>
        <v>0</v>
      </c>
      <c>
        <v>0</v>
      </c>
      <c>
        <v>0.953889</v>
      </c>
      <c>
        <v>0</v>
      </c>
      <c>
        <v>0</v>
      </c>
    </row>
    <row>
      <c>
        <is>
          <t>1574144</t>
        </is>
      </c>
      <c>
        <v>1</v>
      </c>
      <c>
        <is>
          <t>MANİSA</t>
        </is>
      </c>
      <c>
        <v>SELENDİ</v>
      </c>
      <c>
        <is>
          <t>SELENDİ TR-3 45-81-M00003_TR-30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02.11.2020 13:06:18</t>
        </is>
      </c>
      <c>
        <is>
          <t>02.11.2020 13:24:08</t>
        </is>
      </c>
      <c>
        <v>0.297222222</v>
      </c>
      <c>
        <v>18</v>
      </c>
      <c>
        <v>1349</v>
      </c>
      <c>
        <v>17</v>
      </c>
      <c>
        <v>243</v>
      </c>
      <c>
        <v>5.35</v>
      </c>
      <c>
        <v>400.952777</v>
      </c>
      <c>
        <v>5.052778</v>
      </c>
      <c>
        <v>72.225</v>
      </c>
    </row>
    <row>
      <c>
        <is>
          <t>1598694</t>
        </is>
      </c>
      <c>
        <v>1</v>
      </c>
      <c>
        <is>
          <t>MANİSA</t>
        </is>
      </c>
      <c>
        <v>SELENDİ</v>
      </c>
      <c>
        <is>
          <t>SELENDİ TR-2 45-81-M00002_945634734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30.11.2020 14:31:00</t>
        </is>
      </c>
      <c>
        <is>
          <t>30.11.2020 16:07:14</t>
        </is>
      </c>
      <c>
        <v>1.603888888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1.603889</v>
      </c>
    </row>
    <row>
      <c>
        <is>
          <t>1577214</t>
        </is>
      </c>
      <c>
        <v>1</v>
      </c>
      <c>
        <is>
          <t>MANİSA</t>
        </is>
      </c>
      <c>
        <v>DEMİRCİ</v>
      </c>
      <c>
        <is>
          <t>TR-22 45-74-M00022_945584621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07.11.2020 15:48:15</t>
        </is>
      </c>
      <c>
        <is>
          <t>07.11.2020 16:58:56</t>
        </is>
      </c>
      <c>
        <v>1.178055555</v>
      </c>
      <c>
        <v>0</v>
      </c>
      <c>
        <v>1</v>
      </c>
      <c>
        <v>0</v>
      </c>
      <c>
        <v>0</v>
      </c>
      <c>
        <v>0</v>
      </c>
      <c>
        <v>1.178056</v>
      </c>
      <c>
        <v>0</v>
      </c>
      <c>
        <v>0</v>
      </c>
    </row>
    <row>
      <c>
        <is>
          <t>1580396</t>
        </is>
      </c>
      <c>
        <v>1</v>
      </c>
      <c>
        <is>
          <t>MANİSA</t>
        </is>
      </c>
      <c>
        <v>DEMİRCİ</v>
      </c>
      <c>
        <is>
          <t>TR-3 45-74-M00003_B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13.11.2020 18:25:23</t>
        </is>
      </c>
      <c>
        <is>
          <t>13.11.2020 19:33:45</t>
        </is>
      </c>
      <c>
        <v>1.139444444</v>
      </c>
      <c>
        <v>0</v>
      </c>
      <c>
        <v>13</v>
      </c>
      <c>
        <v>0</v>
      </c>
      <c>
        <v>0</v>
      </c>
      <c>
        <v>0</v>
      </c>
      <c>
        <v>14.812778</v>
      </c>
      <c>
        <v>0</v>
      </c>
      <c>
        <v>0</v>
      </c>
    </row>
    <row>
      <c>
        <is>
          <t>1580800</t>
        </is>
      </c>
      <c>
        <v>1</v>
      </c>
      <c>
        <is>
          <t>MANİSA</t>
        </is>
      </c>
      <c>
        <v>KULA</v>
      </c>
      <c>
        <is>
          <t>TR-7/B 45-77-L00353_945490542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14.11.2020 17:12:17</t>
        </is>
      </c>
      <c>
        <is>
          <t>14.11.2020 18:22:33</t>
        </is>
      </c>
      <c>
        <v>1.171111111</v>
      </c>
      <c>
        <v>0</v>
      </c>
      <c>
        <v>7</v>
      </c>
      <c>
        <v>0</v>
      </c>
      <c>
        <v>0</v>
      </c>
      <c>
        <v>0</v>
      </c>
      <c>
        <v>8.197778</v>
      </c>
      <c>
        <v>0</v>
      </c>
      <c>
        <v>0</v>
      </c>
    </row>
    <row>
      <c>
        <is>
          <t>1580802</t>
        </is>
      </c>
      <c>
        <v>1</v>
      </c>
      <c>
        <is>
          <t>MANİSA</t>
        </is>
      </c>
      <c>
        <v>KULA</v>
      </c>
      <c>
        <is>
          <t>TR-37/A 45-77-L00095_945487142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14.11.2020 17:15:54</t>
        </is>
      </c>
      <c>
        <is>
          <t>14.11.2020 19:08:00</t>
        </is>
      </c>
      <c>
        <v>1.868333333</v>
      </c>
      <c>
        <v>0</v>
      </c>
      <c>
        <v>1</v>
      </c>
      <c>
        <v>0</v>
      </c>
      <c>
        <v>0</v>
      </c>
      <c>
        <v>0</v>
      </c>
      <c>
        <v>1.868333</v>
      </c>
      <c>
        <v>0</v>
      </c>
      <c>
        <v>0</v>
      </c>
    </row>
    <row>
      <c>
        <is>
          <t>1598448</t>
        </is>
      </c>
      <c>
        <v>1</v>
      </c>
      <c>
        <is>
          <t>MANİSA</t>
        </is>
      </c>
      <c>
        <v>KULA</v>
      </c>
      <c>
        <is>
          <t>TR-3 45-77-L00003_Ayırıcı H01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30.11.2020 09:03:02</t>
        </is>
      </c>
      <c>
        <is>
          <t>30.11.2020 17:06:53</t>
        </is>
      </c>
      <c>
        <v>8.064166666</v>
      </c>
      <c>
        <v>1</v>
      </c>
      <c>
        <v>270</v>
      </c>
      <c>
        <v>0</v>
      </c>
      <c>
        <v>0</v>
      </c>
      <c>
        <v>8.064167</v>
      </c>
      <c>
        <v>2177.325</v>
      </c>
      <c>
        <v>0</v>
      </c>
      <c>
        <v>0</v>
      </c>
    </row>
    <row>
      <c>
        <is>
          <t>1597691</t>
        </is>
      </c>
      <c>
        <v>1</v>
      </c>
      <c>
        <is>
          <t>İZMİR</t>
        </is>
      </c>
      <c>
        <v>KİRAZ</v>
      </c>
      <c>
        <is>
          <t>ÖRENCİK KAPAN TR-1 35-31-L00224_A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28.11.2020 10:23:00</t>
        </is>
      </c>
      <c>
        <is>
          <t>28.11.2020 12:12:16</t>
        </is>
      </c>
      <c>
        <v>1.821111111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9.105556</v>
      </c>
    </row>
    <row>
      <c>
        <is>
          <t>1580978</t>
        </is>
      </c>
      <c>
        <v>1</v>
      </c>
      <c>
        <is>
          <t>İZMİR</t>
        </is>
      </c>
      <c>
        <v>KİRAZ</v>
      </c>
      <c>
        <is>
          <t>SULUDERE KÖK 35-31-L00057_SULUDERE-1 L02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15.11.2020 09:06:10</t>
        </is>
      </c>
      <c>
        <is>
          <t>15.11.2020 09:34:31</t>
        </is>
      </c>
      <c>
        <v>0.4725</v>
      </c>
      <c>
        <v>0</v>
      </c>
      <c>
        <v>0</v>
      </c>
      <c>
        <v>11</v>
      </c>
      <c>
        <v>310</v>
      </c>
      <c>
        <v>0</v>
      </c>
      <c>
        <v>0</v>
      </c>
      <c>
        <v>5.1975</v>
      </c>
      <c>
        <v>146.475</v>
      </c>
    </row>
    <row>
      <c>
        <is>
          <t>1578259</t>
        </is>
      </c>
      <c>
        <v>1</v>
      </c>
      <c>
        <is>
          <t>İZMİR</t>
        </is>
      </c>
      <c>
        <v>MENDERES</v>
      </c>
      <c>
        <is>
          <t>M-35 MOBİL KÖK 35-25-M00105_35-25-M00105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09.11.2020 22:05:23</t>
        </is>
      </c>
      <c>
        <is>
          <t>09.11.2020 22:32:24</t>
        </is>
      </c>
      <c>
        <v>0.450277777</v>
      </c>
      <c>
        <v>2</v>
      </c>
      <c>
        <v>92</v>
      </c>
      <c>
        <v>0</v>
      </c>
      <c>
        <v>0</v>
      </c>
      <c>
        <v>0.900556</v>
      </c>
      <c>
        <v>41.425555</v>
      </c>
      <c>
        <v>0</v>
      </c>
      <c>
        <v>0</v>
      </c>
    </row>
    <row>
      <c>
        <is>
          <t>1594923</t>
        </is>
      </c>
      <c>
        <v>1</v>
      </c>
      <c>
        <is>
          <t>İZMİR</t>
        </is>
      </c>
      <c>
        <v>MENDERES</v>
      </c>
      <c>
        <is>
          <t>CUMHURİYET M-31 35-25-M00090_95000080596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22.11.2020 18:44:12</t>
        </is>
      </c>
      <c>
        <is>
          <t>22.11.2020 19:31:19</t>
        </is>
      </c>
      <c>
        <v>0.785277777</v>
      </c>
      <c>
        <v>0</v>
      </c>
      <c>
        <v>1</v>
      </c>
      <c>
        <v>0</v>
      </c>
      <c>
        <v>0</v>
      </c>
      <c>
        <v>0</v>
      </c>
      <c>
        <v>0.785278</v>
      </c>
      <c>
        <v>0</v>
      </c>
      <c>
        <v>0</v>
      </c>
    </row>
    <row>
      <c>
        <is>
          <t>1584310</t>
        </is>
      </c>
      <c>
        <v>1</v>
      </c>
      <c>
        <is>
          <t>İZMİR</t>
        </is>
      </c>
      <c>
        <v>MENDERES</v>
      </c>
      <c>
        <is>
          <t>CUMHURİYET M-31 35-25-M00090_955254139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21.11.2020 10:40:34</t>
        </is>
      </c>
      <c>
        <is>
          <t>21.11.2020 13:08:37</t>
        </is>
      </c>
      <c>
        <v>2.4675</v>
      </c>
      <c>
        <v>0</v>
      </c>
      <c>
        <v>3</v>
      </c>
      <c>
        <v>0</v>
      </c>
      <c>
        <v>0</v>
      </c>
      <c>
        <v>0</v>
      </c>
      <c>
        <v>7.4025</v>
      </c>
      <c>
        <v>0</v>
      </c>
      <c>
        <v>0</v>
      </c>
    </row>
    <row>
      <c>
        <is>
          <t>1583779</t>
        </is>
      </c>
      <c>
        <v>1</v>
      </c>
      <c>
        <is>
          <t>MANİSA</t>
        </is>
      </c>
      <c>
        <v>ALAŞEHİR</v>
      </c>
      <c>
        <is>
          <t>AKKEÇİLİ KÖK 45-73-M00239_AKKEÇİLİ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20.11.2020 11:19:16</t>
        </is>
      </c>
      <c>
        <is>
          <t>20.11.2020 11:46:00</t>
        </is>
      </c>
      <c>
        <v>0.445555555</v>
      </c>
      <c>
        <v>0</v>
      </c>
      <c>
        <v>0</v>
      </c>
      <c>
        <v>69</v>
      </c>
      <c>
        <v>1098</v>
      </c>
      <c>
        <v>0</v>
      </c>
      <c>
        <v>0</v>
      </c>
      <c>
        <v>30.743333</v>
      </c>
      <c>
        <v>489.219999</v>
      </c>
    </row>
    <row>
      <c>
        <is>
          <t>1583833</t>
        </is>
      </c>
      <c>
        <v>1</v>
      </c>
      <c>
        <is>
          <t>MANİSA</t>
        </is>
      </c>
      <c>
        <v>ALAŞEHİR</v>
      </c>
      <c>
        <is>
          <t>AKKEÇİLİ KÖK 45-73-M00239_AKKEÇİLİ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20.11.2020 12:50:00</t>
        </is>
      </c>
      <c>
        <is>
          <t>20.11.2020 13:15:51</t>
        </is>
      </c>
      <c>
        <v>0.430833333</v>
      </c>
      <c>
        <v>0</v>
      </c>
      <c>
        <v>0</v>
      </c>
      <c>
        <v>11</v>
      </c>
      <c>
        <v>533</v>
      </c>
      <c>
        <v>0</v>
      </c>
      <c>
        <v>0</v>
      </c>
      <c>
        <v>4.739167</v>
      </c>
      <c>
        <v>229.634166</v>
      </c>
    </row>
    <row>
      <c>
        <is>
          <t>1583845</t>
        </is>
      </c>
      <c>
        <v>1</v>
      </c>
      <c>
        <is>
          <t>MANİSA</t>
        </is>
      </c>
      <c>
        <v>GÖLMARMARA</v>
      </c>
      <c>
        <is>
          <t>GÖLMARMARA TR-17 45-85-L00017_945465831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20.11.2020 13:16:12</t>
        </is>
      </c>
      <c>
        <is>
          <t>20.11.2020 13:59:09</t>
        </is>
      </c>
      <c>
        <v>0.715833333</v>
      </c>
      <c>
        <v>0</v>
      </c>
      <c>
        <v>1</v>
      </c>
      <c>
        <v>0</v>
      </c>
      <c>
        <v>0</v>
      </c>
      <c>
        <v>0</v>
      </c>
      <c>
        <v>0.715833</v>
      </c>
      <c>
        <v>0</v>
      </c>
      <c>
        <v>0</v>
      </c>
    </row>
    <row>
      <c>
        <is>
          <t>1576515</t>
        </is>
      </c>
      <c>
        <v>1</v>
      </c>
      <c>
        <is>
          <t>İZMİR</t>
        </is>
      </c>
      <c>
        <v>ÇİĞLİ</v>
      </c>
      <c>
        <is>
          <t>K-4597 35-09-K04597_A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06.11.2020 14:15:40</t>
        </is>
      </c>
      <c>
        <is>
          <t>06.11.2020 17:39:22</t>
        </is>
      </c>
      <c>
        <v>3.395</v>
      </c>
      <c>
        <v>0</v>
      </c>
      <c>
        <v>120</v>
      </c>
      <c>
        <v>0</v>
      </c>
      <c>
        <v>0</v>
      </c>
      <c>
        <v>0</v>
      </c>
      <c>
        <v>407.4</v>
      </c>
      <c>
        <v>0</v>
      </c>
      <c>
        <v>0</v>
      </c>
    </row>
    <row>
      <c>
        <is>
          <t>1575801</t>
        </is>
      </c>
      <c>
        <v>1</v>
      </c>
      <c>
        <is>
          <t>MANİSA</t>
        </is>
      </c>
      <c>
        <v>SARUHANLI</v>
      </c>
      <c>
        <is>
          <t>KEMİKLİDERE KÖK 45-80-M00108_ESKİ KEMİKLİDERE AKHİSAR FİDERİ M06</t>
        </is>
      </c>
      <c>
        <v>OG İletken Kopması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05.11.2020 13:54:00</t>
        </is>
      </c>
      <c>
        <is>
          <t>05.11.2020 14:56:21</t>
        </is>
      </c>
      <c>
        <v>1.039166666</v>
      </c>
      <c>
        <v>0</v>
      </c>
      <c>
        <v>0</v>
      </c>
      <c>
        <v>29</v>
      </c>
      <c>
        <v>3</v>
      </c>
      <c>
        <v>0</v>
      </c>
      <c>
        <v>0</v>
      </c>
      <c>
        <v>30.135833</v>
      </c>
      <c>
        <v>3.1175</v>
      </c>
    </row>
    <row>
      <c>
        <is>
          <t>1573558</t>
        </is>
      </c>
      <c>
        <v>1</v>
      </c>
      <c>
        <is>
          <t>MANİSA</t>
        </is>
      </c>
      <c>
        <v>DEMİRCİ</v>
      </c>
      <c>
        <is>
          <t>ÇATALOLUK DM 45-74-M00227_KÖPRÜBAŞI-M09 M09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01.11.2020 10:10:06</t>
        </is>
      </c>
      <c>
        <is>
          <t>01.11.2020 10:24:46</t>
        </is>
      </c>
      <c>
        <v>0.244444444</v>
      </c>
      <c>
        <v>16</v>
      </c>
      <c>
        <v>1112</v>
      </c>
      <c>
        <v>305</v>
      </c>
      <c>
        <v>9052</v>
      </c>
      <c>
        <v>3.911111</v>
      </c>
      <c>
        <v>271.822222</v>
      </c>
      <c>
        <v>74.555555</v>
      </c>
      <c>
        <v>2212.711107</v>
      </c>
    </row>
    <row>
      <c>
        <is>
          <t>1575501</t>
        </is>
      </c>
      <c>
        <v>1</v>
      </c>
      <c>
        <is>
          <t>MANİSA</t>
        </is>
      </c>
      <c>
        <v>DEMİRCİ</v>
      </c>
      <c>
        <is>
          <t>ÇATALOLUK DM 45-74-M00227_AYVAALAN-M03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05.11.2020 00:44:58</t>
        </is>
      </c>
      <c>
        <is>
          <t>05.11.2020 00:49:00</t>
        </is>
      </c>
      <c>
        <v>0.067222222</v>
      </c>
      <c>
        <v>4</v>
      </c>
      <c>
        <v>262</v>
      </c>
      <c>
        <v>31</v>
      </c>
      <c>
        <v>610</v>
      </c>
      <c>
        <v>0.268889</v>
      </c>
      <c>
        <v>17.612222</v>
      </c>
      <c>
        <v>2.083889</v>
      </c>
      <c>
        <v>41.005555</v>
      </c>
    </row>
    <row>
      <c>
        <is>
          <t>1575502</t>
        </is>
      </c>
      <c>
        <v>1</v>
      </c>
      <c>
        <is>
          <t>MANİSA</t>
        </is>
      </c>
      <c>
        <v>DEMİRCİ</v>
      </c>
      <c>
        <is>
          <t>ÇATALOLUK DM 45-74-M00227_AYVAALAN-M03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05.11.2020 00:50:00</t>
        </is>
      </c>
      <c>
        <is>
          <t>05.11.2020 04:32:43</t>
        </is>
      </c>
      <c>
        <v>3.711944444</v>
      </c>
      <c>
        <v>4</v>
      </c>
      <c>
        <v>262</v>
      </c>
      <c>
        <v>31</v>
      </c>
      <c>
        <v>610</v>
      </c>
      <c>
        <v>14.847778</v>
      </c>
      <c>
        <v>972.529444</v>
      </c>
      <c>
        <v>115.070278</v>
      </c>
      <c>
        <v>2264.286111</v>
      </c>
    </row>
    <row>
      <c>
        <is>
          <t>1598217</t>
        </is>
      </c>
      <c>
        <v>1</v>
      </c>
      <c>
        <is>
          <t>MANİSA</t>
        </is>
      </c>
      <c>
        <v>DEMİRCİ</v>
      </c>
      <c>
        <is>
          <t>ÇATALOLUK DM 45-74-M00227_GÜVELİ-M05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29.11.2020 16:10:47</t>
        </is>
      </c>
      <c>
        <is>
          <t>29.11.2020 16:19:30</t>
        </is>
      </c>
      <c>
        <v>0.145277777</v>
      </c>
      <c>
        <v>5</v>
      </c>
      <c>
        <v>519</v>
      </c>
      <c>
        <v>36</v>
      </c>
      <c>
        <v>1289</v>
      </c>
      <c>
        <v>0.726389</v>
      </c>
      <c>
        <v>75.399166</v>
      </c>
      <c>
        <v>5.23</v>
      </c>
      <c>
        <v>187.263055</v>
      </c>
    </row>
    <row>
      <c>
        <is>
          <t>1578689</t>
        </is>
      </c>
      <c>
        <v>1</v>
      </c>
      <c>
        <is>
          <t>MANİSA</t>
        </is>
      </c>
      <c>
        <v>DEMİRCİ</v>
      </c>
      <c>
        <is>
          <t>AZİZBEY TR-1 45-74-M00140_72374651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10.11.2020 17:03:26</t>
        </is>
      </c>
      <c>
        <is>
          <t>10.11.2020 19:12:21</t>
        </is>
      </c>
      <c>
        <v>2.148611111</v>
      </c>
      <c>
        <v>0</v>
      </c>
      <c>
        <v>0</v>
      </c>
      <c>
        <v>0</v>
      </c>
      <c>
        <v>7</v>
      </c>
      <c>
        <v>0</v>
      </c>
      <c>
        <v>0</v>
      </c>
      <c>
        <v>0</v>
      </c>
      <c>
        <v>15.040278</v>
      </c>
    </row>
    <row>
      <c>
        <is>
          <t>1573978</t>
        </is>
      </c>
      <c>
        <v>1</v>
      </c>
      <c>
        <is>
          <t>MANİSA</t>
        </is>
      </c>
      <c>
        <v>DEMİRCİ</v>
      </c>
      <c>
        <is>
          <t>YARBASAN KÖK 45-74-M00119_MİNNETLER M03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02.11.2020 09:13:58</t>
        </is>
      </c>
      <c>
        <is>
          <t>02.11.2020 16:56:24</t>
        </is>
      </c>
      <c>
        <v>7.707222222</v>
      </c>
      <c>
        <v>0</v>
      </c>
      <c>
        <v>0</v>
      </c>
      <c>
        <v>18</v>
      </c>
      <c>
        <v>997</v>
      </c>
      <c>
        <v>0</v>
      </c>
      <c>
        <v>0</v>
      </c>
      <c>
        <v>138.73</v>
      </c>
      <c>
        <v>7684.100555</v>
      </c>
    </row>
    <row>
      <c>
        <is>
          <t>1576659</t>
        </is>
      </c>
      <c>
        <v>1</v>
      </c>
      <c>
        <is>
          <t>İZMİR</t>
        </is>
      </c>
      <c>
        <v>KONAK</v>
      </c>
      <c>
        <is>
          <t>K-270 35-01-K00270_910671524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06.11.2020 17:05:25</t>
        </is>
      </c>
      <c>
        <is>
          <t>06.11.2020 17:42:55</t>
        </is>
      </c>
      <c>
        <v>0.625</v>
      </c>
      <c>
        <v>0</v>
      </c>
      <c>
        <v>2</v>
      </c>
      <c>
        <v>0</v>
      </c>
      <c>
        <v>0</v>
      </c>
      <c>
        <v>0</v>
      </c>
      <c>
        <v>1.25</v>
      </c>
      <c>
        <v>0</v>
      </c>
      <c>
        <v>0</v>
      </c>
    </row>
    <row>
      <c>
        <is>
          <t>1597448</t>
        </is>
      </c>
      <c>
        <v>1</v>
      </c>
      <c>
        <is>
          <t>İZMİR</t>
        </is>
      </c>
      <c>
        <v>TİRE</v>
      </c>
      <c>
        <is>
          <t>AKKOYUNLU TR-2 35-29-L00270_B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27.11.2020 17:40:12</t>
        </is>
      </c>
      <c>
        <is>
          <t>27.11.2020 21:24:17</t>
        </is>
      </c>
      <c>
        <v>3.734722222</v>
      </c>
      <c>
        <v>0</v>
      </c>
      <c>
        <v>0</v>
      </c>
      <c>
        <v>0</v>
      </c>
      <c>
        <v>9</v>
      </c>
      <c>
        <v>0</v>
      </c>
      <c>
        <v>0</v>
      </c>
      <c>
        <v>0</v>
      </c>
      <c>
        <v>33.6125</v>
      </c>
    </row>
    <row>
      <c>
        <is>
          <t>1597119</t>
        </is>
      </c>
      <c>
        <v>1</v>
      </c>
      <c>
        <is>
          <t>İZMİR</t>
        </is>
      </c>
      <c>
        <v>SELÇUK</v>
      </c>
      <c>
        <is>
          <t>BELEVİ TR-3 35-13-L00062_A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27.11.2020 09:18:06</t>
        </is>
      </c>
      <c>
        <is>
          <t>27.11.2020 17:15:38</t>
        </is>
      </c>
      <c>
        <v>7.958685</v>
      </c>
      <c>
        <v>0</v>
      </c>
      <c>
        <v>43</v>
      </c>
      <c>
        <v>0</v>
      </c>
      <c>
        <v>0</v>
      </c>
      <c>
        <v>0</v>
      </c>
      <c>
        <v>342.223455</v>
      </c>
      <c>
        <v>0</v>
      </c>
      <c>
        <v>0</v>
      </c>
    </row>
    <row>
      <c>
        <is>
          <t>1597138</t>
        </is>
      </c>
      <c>
        <v>1</v>
      </c>
      <c>
        <is>
          <t>İZMİR</t>
        </is>
      </c>
      <c>
        <v>SELÇUK</v>
      </c>
      <c>
        <is>
          <t>BELEVİ TR4 35-13-L00063_A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27.11.2020 09:34:01</t>
        </is>
      </c>
      <c>
        <is>
          <t>27.11.2020 17:13:26</t>
        </is>
      </c>
      <c>
        <v>7.656829444</v>
      </c>
      <c>
        <v>0</v>
      </c>
      <c>
        <v>83</v>
      </c>
      <c>
        <v>0</v>
      </c>
      <c>
        <v>0</v>
      </c>
      <c>
        <v>0</v>
      </c>
      <c>
        <v>635.516844</v>
      </c>
      <c>
        <v>0</v>
      </c>
      <c>
        <v>0</v>
      </c>
    </row>
    <row>
      <c>
        <is>
          <t>1579437</t>
        </is>
      </c>
      <c>
        <v>1</v>
      </c>
      <c>
        <is>
          <t>İZMİR</t>
        </is>
      </c>
      <c>
        <v>SELÇUK</v>
      </c>
      <c>
        <is>
          <t>BELEVİ TR-3 35-13-L00062_A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12.11.2020 09:03:18</t>
        </is>
      </c>
      <c>
        <is>
          <t>12.11.2020 16:46:31</t>
        </is>
      </c>
      <c>
        <v>7.720051666</v>
      </c>
      <c>
        <v>0</v>
      </c>
      <c>
        <v>43</v>
      </c>
      <c>
        <v>0</v>
      </c>
      <c>
        <v>0</v>
      </c>
      <c>
        <v>0</v>
      </c>
      <c>
        <v>331.962222</v>
      </c>
      <c>
        <v>0</v>
      </c>
      <c>
        <v>0</v>
      </c>
    </row>
    <row>
      <c>
        <is>
          <t>1579981</t>
        </is>
      </c>
      <c>
        <v>1</v>
      </c>
      <c>
        <is>
          <t>İZMİR</t>
        </is>
      </c>
      <c>
        <v>SELÇUK</v>
      </c>
      <c>
        <is>
          <t>BELEVİ TR-3 35-13-L00062_A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13.11.2020 11:01:51</t>
        </is>
      </c>
      <c>
        <is>
          <t>13.11.2020 17:37:43</t>
        </is>
      </c>
      <c>
        <v>6.597777777</v>
      </c>
      <c>
        <v>0</v>
      </c>
      <c>
        <v>43</v>
      </c>
      <c>
        <v>0</v>
      </c>
      <c>
        <v>0</v>
      </c>
      <c>
        <v>0</v>
      </c>
      <c>
        <v>283.704444</v>
      </c>
      <c>
        <v>0</v>
      </c>
      <c>
        <v>0</v>
      </c>
    </row>
    <row>
      <c>
        <is>
          <t>1576739</t>
        </is>
      </c>
      <c>
        <v>1</v>
      </c>
      <c>
        <is>
          <t>İZMİR</t>
        </is>
      </c>
      <c>
        <v>SELÇUK</v>
      </c>
      <c>
        <is>
          <t>BELEVİ TR-2 35-13-L00061_946418478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06.11.2020 18:35:47</t>
        </is>
      </c>
      <c>
        <is>
          <t>06.11.2020 19:59:18</t>
        </is>
      </c>
      <c>
        <v>1.391944444</v>
      </c>
      <c>
        <v>0</v>
      </c>
      <c>
        <v>1</v>
      </c>
      <c>
        <v>0</v>
      </c>
      <c>
        <v>0</v>
      </c>
      <c>
        <v>0</v>
      </c>
      <c>
        <v>1.391944</v>
      </c>
      <c>
        <v>0</v>
      </c>
      <c>
        <v>0</v>
      </c>
    </row>
    <row>
      <c>
        <is>
          <t>1584208</t>
        </is>
      </c>
      <c>
        <v>1</v>
      </c>
      <c>
        <is>
          <t>İZMİR</t>
        </is>
      </c>
      <c>
        <v>SELÇUK</v>
      </c>
      <c>
        <is>
          <t>BELEVİ TR-3 35-13-L00062_A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21.11.2020 09:10:32</t>
        </is>
      </c>
      <c>
        <is>
          <t>21.11.2020 16:52:09</t>
        </is>
      </c>
      <c>
        <v>7.693508333</v>
      </c>
      <c>
        <v>0</v>
      </c>
      <c>
        <v>43</v>
      </c>
      <c>
        <v>0</v>
      </c>
      <c>
        <v>0</v>
      </c>
      <c>
        <v>0</v>
      </c>
      <c>
        <v>330.820858</v>
      </c>
      <c>
        <v>0</v>
      </c>
      <c>
        <v>0</v>
      </c>
    </row>
    <row>
      <c>
        <is>
          <t>1582366</t>
        </is>
      </c>
      <c>
        <v>1</v>
      </c>
      <c>
        <is>
          <t>İZMİR</t>
        </is>
      </c>
      <c>
        <v>SELÇUK</v>
      </c>
      <c>
        <is>
          <t>BELEVİ TR-2 35-13-L00061_A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18.11.2020 09:41:00</t>
        </is>
      </c>
      <c>
        <is>
          <t>18.11.2020 10:28:13</t>
        </is>
      </c>
      <c>
        <v>0.786944444</v>
      </c>
      <c>
        <v>0</v>
      </c>
      <c>
        <v>85</v>
      </c>
      <c>
        <v>0</v>
      </c>
      <c>
        <v>0</v>
      </c>
      <c>
        <v>0</v>
      </c>
      <c>
        <v>66.890278</v>
      </c>
      <c>
        <v>0</v>
      </c>
      <c>
        <v>0</v>
      </c>
    </row>
    <row>
      <c>
        <is>
          <t>1595078</t>
        </is>
      </c>
      <c>
        <v>1</v>
      </c>
      <c>
        <is>
          <t>İZMİR</t>
        </is>
      </c>
      <c>
        <v>SELÇUK</v>
      </c>
      <c>
        <is>
          <t>BELEVİ TR-3 35-13-L00062_A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23.11.2020 09:33:46</t>
        </is>
      </c>
      <c>
        <is>
          <t>23.11.2020 17:01:13</t>
        </is>
      </c>
      <c>
        <v>7.457322222</v>
      </c>
      <c>
        <v>0</v>
      </c>
      <c>
        <v>43</v>
      </c>
      <c>
        <v>0</v>
      </c>
      <c>
        <v>0</v>
      </c>
      <c>
        <v>0</v>
      </c>
      <c>
        <v>320.664856</v>
      </c>
      <c>
        <v>0</v>
      </c>
      <c>
        <v>0</v>
      </c>
    </row>
    <row>
      <c>
        <is>
          <t>1583657</t>
        </is>
      </c>
      <c>
        <v>1</v>
      </c>
      <c>
        <is>
          <t>İZMİR</t>
        </is>
      </c>
      <c>
        <v>SELÇUK</v>
      </c>
      <c>
        <is>
          <t>BELEVİ TR-3 35-13-L00062_A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20.11.2020 09:26:26</t>
        </is>
      </c>
      <c>
        <is>
          <t>20.11.2020 17:18:38</t>
        </is>
      </c>
      <c>
        <v>7.87</v>
      </c>
      <c>
        <v>0</v>
      </c>
      <c>
        <v>43</v>
      </c>
      <c>
        <v>0</v>
      </c>
      <c>
        <v>0</v>
      </c>
      <c>
        <v>0</v>
      </c>
      <c>
        <v>338.41</v>
      </c>
      <c>
        <v>0</v>
      </c>
      <c>
        <v>0</v>
      </c>
    </row>
    <row>
      <c>
        <is>
          <t>1598435</t>
        </is>
      </c>
      <c>
        <v>1</v>
      </c>
      <c>
        <is>
          <t>İZMİR</t>
        </is>
      </c>
      <c>
        <v>SELÇUK</v>
      </c>
      <c>
        <is>
          <t>BELEVİ TR-3 35-13-L00062_A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30.11.2020 09:07:28</t>
        </is>
      </c>
      <c>
        <is>
          <t>30.11.2020 17:20:13</t>
        </is>
      </c>
      <c>
        <v>8.212483333</v>
      </c>
      <c>
        <v>0</v>
      </c>
      <c>
        <v>43</v>
      </c>
      <c>
        <v>0</v>
      </c>
      <c>
        <v>0</v>
      </c>
      <c>
        <v>0</v>
      </c>
      <c>
        <v>353.136783</v>
      </c>
      <c>
        <v>0</v>
      </c>
      <c>
        <v>0</v>
      </c>
    </row>
    <row>
      <c>
        <is>
          <t>1581330</t>
        </is>
      </c>
      <c>
        <v>1</v>
      </c>
      <c>
        <is>
          <t>İZMİR</t>
        </is>
      </c>
      <c>
        <v>SELÇUK</v>
      </c>
      <c>
        <is>
          <t>BELEVİ TR-3 35-13-L00062_A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16.11.2020 09:21:14</t>
        </is>
      </c>
      <c>
        <is>
          <t>16.11.2020 10:30:00</t>
        </is>
      </c>
      <c>
        <v>1.146080555</v>
      </c>
      <c>
        <v>0</v>
      </c>
      <c>
        <v>43</v>
      </c>
      <c>
        <v>0</v>
      </c>
      <c>
        <v>0</v>
      </c>
      <c>
        <v>0</v>
      </c>
      <c>
        <v>49.281464</v>
      </c>
      <c>
        <v>0</v>
      </c>
      <c>
        <v>0</v>
      </c>
    </row>
    <row>
      <c>
        <is>
          <t>1581457</t>
        </is>
      </c>
      <c>
        <v>1</v>
      </c>
      <c>
        <is>
          <t>İZMİR</t>
        </is>
      </c>
      <c>
        <v>SELÇUK</v>
      </c>
      <c>
        <is>
          <t>BELEVİ TR-3 35-13-L00062_B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16.11.2020 10:30:00</t>
        </is>
      </c>
      <c>
        <is>
          <t>16.11.2020 17:00:00</t>
        </is>
      </c>
      <c>
        <v>6.5</v>
      </c>
      <c>
        <v>0</v>
      </c>
      <c>
        <v>96</v>
      </c>
      <c>
        <v>0</v>
      </c>
      <c>
        <v>0</v>
      </c>
      <c>
        <v>0</v>
      </c>
      <c>
        <v>624</v>
      </c>
      <c>
        <v>0</v>
      </c>
      <c>
        <v>0</v>
      </c>
    </row>
    <row>
      <c>
        <is>
          <t>1581792</t>
        </is>
      </c>
      <c>
        <v>1</v>
      </c>
      <c>
        <is>
          <t>İZMİR</t>
        </is>
      </c>
      <c>
        <v>SELÇUK</v>
      </c>
      <c>
        <is>
          <t>BELEVİ TR-3 35-13-L00062_A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17.11.2020 09:18:33</t>
        </is>
      </c>
      <c>
        <is>
          <t>17.11.2020 16:51:16</t>
        </is>
      </c>
      <c>
        <v>7.545253611</v>
      </c>
      <c>
        <v>0</v>
      </c>
      <c>
        <v>43</v>
      </c>
      <c>
        <v>0</v>
      </c>
      <c>
        <v>0</v>
      </c>
      <c>
        <v>0</v>
      </c>
      <c>
        <v>324.445905</v>
      </c>
      <c>
        <v>0</v>
      </c>
      <c>
        <v>0</v>
      </c>
    </row>
    <row>
      <c>
        <is>
          <t>1595538</t>
        </is>
      </c>
      <c>
        <v>1</v>
      </c>
      <c>
        <is>
          <t>İZMİR</t>
        </is>
      </c>
      <c>
        <v>SELÇUK</v>
      </c>
      <c>
        <is>
          <t>BELEVİ TR-3 35-13-L00062_A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24.11.2020 09:07:34</t>
        </is>
      </c>
      <c>
        <is>
          <t>24.11.2020 16:54:15</t>
        </is>
      </c>
      <c>
        <v>7.777879444</v>
      </c>
      <c>
        <v>0</v>
      </c>
      <c>
        <v>43</v>
      </c>
      <c>
        <v>0</v>
      </c>
      <c>
        <v>0</v>
      </c>
      <c>
        <v>0</v>
      </c>
      <c>
        <v>334.448816</v>
      </c>
      <c>
        <v>0</v>
      </c>
      <c>
        <v>0</v>
      </c>
    </row>
    <row>
      <c>
        <is>
          <t>1595102</t>
        </is>
      </c>
      <c>
        <v>1</v>
      </c>
      <c>
        <is>
          <t>İZMİR</t>
        </is>
      </c>
      <c>
        <v>SELÇUK</v>
      </c>
      <c>
        <is>
          <t>BELEVİ TR4 35-13-L00063_A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23.11.2020 10:03:56</t>
        </is>
      </c>
      <c>
        <is>
          <t>23.11.2020 17:08:10</t>
        </is>
      </c>
      <c>
        <v>7.070294444</v>
      </c>
      <c>
        <v>0</v>
      </c>
      <c>
        <v>83</v>
      </c>
      <c>
        <v>0</v>
      </c>
      <c>
        <v>0</v>
      </c>
      <c>
        <v>0</v>
      </c>
      <c>
        <v>586.834439</v>
      </c>
      <c>
        <v>0</v>
      </c>
      <c>
        <v>0</v>
      </c>
    </row>
    <row>
      <c>
        <is>
          <t>1598443</t>
        </is>
      </c>
      <c>
        <v>1</v>
      </c>
      <c>
        <is>
          <t>İZMİR</t>
        </is>
      </c>
      <c>
        <v>SELÇUK</v>
      </c>
      <c>
        <is>
          <t>BELEVİ TR4 35-13-L00063_A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30.11.2020 09:16:42</t>
        </is>
      </c>
      <c>
        <is>
          <t>30.11.2020 17:19:04</t>
        </is>
      </c>
      <c>
        <v>8.039444444</v>
      </c>
      <c>
        <v>0</v>
      </c>
      <c>
        <v>83</v>
      </c>
      <c>
        <v>0</v>
      </c>
      <c>
        <v>0</v>
      </c>
      <c>
        <v>0</v>
      </c>
      <c>
        <v>667.273889</v>
      </c>
      <c>
        <v>0</v>
      </c>
      <c>
        <v>0</v>
      </c>
    </row>
    <row>
      <c>
        <is>
          <t>1595466</t>
        </is>
      </c>
      <c>
        <v>1</v>
      </c>
      <c>
        <is>
          <t>İZMİR</t>
        </is>
      </c>
      <c>
        <v>SELÇUK</v>
      </c>
      <c>
        <is>
          <t>BELEVİ TR-5 35-13-L00064_946418688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23.11.2020 21:35:16</t>
        </is>
      </c>
      <c>
        <is>
          <t>24.11.2020 15:48:18</t>
        </is>
      </c>
      <c>
        <v>18.217222222</v>
      </c>
      <c>
        <v>0</v>
      </c>
      <c>
        <v>5</v>
      </c>
      <c>
        <v>0</v>
      </c>
      <c>
        <v>0</v>
      </c>
      <c>
        <v>0</v>
      </c>
      <c>
        <v>91.086111</v>
      </c>
      <c>
        <v>0</v>
      </c>
      <c>
        <v>0</v>
      </c>
    </row>
    <row>
      <c>
        <is>
          <t>1576737</t>
        </is>
      </c>
      <c>
        <v>1</v>
      </c>
      <c>
        <is>
          <t>İZMİR</t>
        </is>
      </c>
      <c>
        <v>SELÇUK</v>
      </c>
      <c>
        <is>
          <t>BELEVİ TR-2 35-13-L00061_946418487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06.11.2020 18:35:02</t>
        </is>
      </c>
      <c>
        <is>
          <t>06.11.2020 19:56:25</t>
        </is>
      </c>
      <c>
        <v>1.356388888</v>
      </c>
      <c>
        <v>0</v>
      </c>
      <c>
        <v>1</v>
      </c>
      <c>
        <v>0</v>
      </c>
      <c>
        <v>0</v>
      </c>
      <c>
        <v>0</v>
      </c>
      <c>
        <v>1.356389</v>
      </c>
      <c>
        <v>0</v>
      </c>
      <c>
        <v>0</v>
      </c>
    </row>
    <row>
      <c>
        <is>
          <t>1579865</t>
        </is>
      </c>
      <c>
        <v>1</v>
      </c>
      <c>
        <is>
          <t>MANİSA</t>
        </is>
      </c>
      <c>
        <v>SOMA</v>
      </c>
      <c>
        <is>
          <t>TURGUTALP TR-1 45-82-M00051_B</t>
        </is>
      </c>
      <c>
        <v>AG Klemens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12.11.2020 19:56:35</t>
        </is>
      </c>
      <c>
        <is>
          <t>12.11.2020 21:21:49</t>
        </is>
      </c>
      <c>
        <v>1.420555555</v>
      </c>
      <c>
        <v>0</v>
      </c>
      <c>
        <v>206</v>
      </c>
      <c>
        <v>0</v>
      </c>
      <c>
        <v>0</v>
      </c>
      <c>
        <v>0</v>
      </c>
      <c>
        <v>292.634444</v>
      </c>
      <c>
        <v>0</v>
      </c>
      <c>
        <v>0</v>
      </c>
    </row>
    <row>
      <c>
        <is>
          <t>1583146</t>
        </is>
      </c>
      <c>
        <v>1</v>
      </c>
      <c>
        <is>
          <t>MANİSA</t>
        </is>
      </c>
      <c>
        <v>DEMİRCİ</v>
      </c>
      <c>
        <is>
          <t>OYUKARASI TR-1 45-74-M00158_45-74-M00158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19.11.2020 11:53:25</t>
        </is>
      </c>
      <c>
        <is>
          <t>19.11.2020 14:36:18</t>
        </is>
      </c>
      <c>
        <v>2.714722222</v>
      </c>
      <c>
        <v>0</v>
      </c>
      <c>
        <v>0</v>
      </c>
      <c>
        <v>1</v>
      </c>
      <c>
        <v>20</v>
      </c>
      <c>
        <v>0</v>
      </c>
      <c>
        <v>0</v>
      </c>
      <c>
        <v>2.714722</v>
      </c>
      <c>
        <v>54.294444</v>
      </c>
    </row>
    <row>
      <c>
        <is>
          <t>1596428</t>
        </is>
      </c>
      <c>
        <v>1</v>
      </c>
      <c>
        <is>
          <t>MANİSA</t>
        </is>
      </c>
      <c>
        <v>DEMİRCİ</v>
      </c>
      <c>
        <is>
          <t>TR-10 45-74-M00010_B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25.11.2020 17:00:02</t>
        </is>
      </c>
      <c>
        <is>
          <t>25.11.2020 18:02:30</t>
        </is>
      </c>
      <c>
        <v>1.041111111</v>
      </c>
      <c>
        <v>0</v>
      </c>
      <c>
        <v>2</v>
      </c>
      <c>
        <v>0</v>
      </c>
      <c>
        <v>0</v>
      </c>
      <c>
        <v>0</v>
      </c>
      <c>
        <v>2.082222</v>
      </c>
      <c>
        <v>0</v>
      </c>
      <c>
        <v>0</v>
      </c>
    </row>
    <row>
      <c>
        <is>
          <t>1574268</t>
        </is>
      </c>
      <c>
        <v>1</v>
      </c>
      <c>
        <is>
          <t>MANİSA</t>
        </is>
      </c>
      <c>
        <v>DEMİRCİ</v>
      </c>
      <c>
        <is>
          <t>KIRÜSTÜ TR-1 45-74-M00318_966512769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02.11.2020 16:24:00</t>
        </is>
      </c>
      <c>
        <is>
          <t>02.11.2020 17:06:45</t>
        </is>
      </c>
      <c>
        <v>0.7125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0.7125</v>
      </c>
    </row>
    <row>
      <c>
        <is>
          <t>1577917</t>
        </is>
      </c>
      <c>
        <v>1</v>
      </c>
      <c>
        <is>
          <t>MANİSA</t>
        </is>
      </c>
      <c>
        <v>ALAŞEHİR</v>
      </c>
      <c>
        <is>
          <t>ALAŞEHİR TR-83 45-73-M00083_945680488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09.11.2020 10:02:45</t>
        </is>
      </c>
      <c>
        <is>
          <t>09.11.2020 10:50:33</t>
        </is>
      </c>
      <c>
        <v>0.796666666</v>
      </c>
      <c>
        <v>0</v>
      </c>
      <c>
        <v>1</v>
      </c>
      <c>
        <v>0</v>
      </c>
      <c>
        <v>0</v>
      </c>
      <c>
        <v>0</v>
      </c>
      <c>
        <v>0.796667</v>
      </c>
      <c>
        <v>0</v>
      </c>
      <c>
        <v>0</v>
      </c>
    </row>
    <row>
      <c>
        <is>
          <t>1578387</t>
        </is>
      </c>
      <c>
        <v>1</v>
      </c>
      <c>
        <is>
          <t>İZMİR</t>
        </is>
      </c>
      <c>
        <v>TİRE</v>
      </c>
      <c>
        <is>
          <t>ARMUTLU TR-1 35-29-L00215_35-29-L00215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10.11.2020 09:50:05</t>
        </is>
      </c>
      <c>
        <is>
          <t>10.11.2020 14:53:07</t>
        </is>
      </c>
      <c>
        <v>5.050488888</v>
      </c>
      <c>
        <v>0</v>
      </c>
      <c>
        <v>0</v>
      </c>
      <c>
        <v>1</v>
      </c>
      <c>
        <v>24</v>
      </c>
      <c>
        <v>0</v>
      </c>
      <c>
        <v>0</v>
      </c>
      <c>
        <v>5.050489</v>
      </c>
      <c>
        <v>121.211733</v>
      </c>
    </row>
    <row>
      <c>
        <is>
          <t>1581620</t>
        </is>
      </c>
      <c>
        <v>1</v>
      </c>
      <c>
        <is>
          <t>MANİSA</t>
        </is>
      </c>
      <c>
        <v>SELENDİ</v>
      </c>
      <c>
        <is>
          <t>KAZIKLI TR-1 45-81-M00200_A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16.11.2020 17:01:10</t>
        </is>
      </c>
      <c>
        <is>
          <t>16.11.2020 18:31:59</t>
        </is>
      </c>
      <c>
        <v>1.513611111</v>
      </c>
      <c>
        <v>0</v>
      </c>
      <c>
        <v>0</v>
      </c>
      <c>
        <v>0</v>
      </c>
      <c>
        <v>30</v>
      </c>
      <c>
        <v>0</v>
      </c>
      <c>
        <v>0</v>
      </c>
      <c>
        <v>0</v>
      </c>
      <c>
        <v>45.408333</v>
      </c>
    </row>
    <row>
      <c>
        <is>
          <t>1578915</t>
        </is>
      </c>
      <c>
        <v>1</v>
      </c>
      <c>
        <is>
          <t>İZMİR</t>
        </is>
      </c>
      <c>
        <v>TİRE</v>
      </c>
      <c>
        <is>
          <t>YEMİŞLER TR-1 35-29-L00216_Ayırıcı H01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11.11.2020 09:11:32</t>
        </is>
      </c>
      <c>
        <is>
          <t>11.11.2020 17:17:47</t>
        </is>
      </c>
      <c>
        <v>8.104166666</v>
      </c>
      <c>
        <v>0</v>
      </c>
      <c>
        <v>0</v>
      </c>
      <c>
        <v>1</v>
      </c>
      <c>
        <v>55</v>
      </c>
      <c>
        <v>0</v>
      </c>
      <c>
        <v>0</v>
      </c>
      <c>
        <v>8.104167</v>
      </c>
      <c>
        <v>445.729167</v>
      </c>
    </row>
    <row>
      <c>
        <is>
          <t>1597906</t>
        </is>
      </c>
      <c>
        <v>1</v>
      </c>
      <c>
        <is>
          <t>İZMİR</t>
        </is>
      </c>
      <c>
        <v>TİRE</v>
      </c>
      <c>
        <is>
          <t>YENİÇİFTLİK TR-1 35-20-L00399_Ayırıcı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28.11.2020 17:48:29</t>
        </is>
      </c>
      <c>
        <is>
          <t>28.11.2020 19:32:12</t>
        </is>
      </c>
      <c>
        <v>1.728611111</v>
      </c>
      <c>
        <v>0</v>
      </c>
      <c>
        <v>0</v>
      </c>
      <c>
        <v>1</v>
      </c>
      <c>
        <v>99</v>
      </c>
      <c>
        <v>0</v>
      </c>
      <c>
        <v>0</v>
      </c>
      <c>
        <v>1.728611</v>
      </c>
      <c>
        <v>171.1325</v>
      </c>
    </row>
    <row>
      <c>
        <is>
          <t>1594782</t>
        </is>
      </c>
      <c>
        <v>1</v>
      </c>
      <c>
        <is>
          <t>İZMİR</t>
        </is>
      </c>
      <c>
        <v>TİRE</v>
      </c>
      <c>
        <is>
          <t>KÜÇÜKKÖMÜRCÜ TR-1 35-29-L00336_950331351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22.11.2020 12:42:00</t>
        </is>
      </c>
      <c>
        <is>
          <t>22.11.2020 14:06:08</t>
        </is>
      </c>
      <c>
        <v>1.402222222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1.402222</v>
      </c>
    </row>
    <row>
      <c>
        <is>
          <t>1580841</t>
        </is>
      </c>
      <c>
        <v>1</v>
      </c>
      <c>
        <is>
          <t>İZMİR</t>
        </is>
      </c>
      <c>
        <v>TİRE</v>
      </c>
      <c>
        <is>
          <t>ADEM AS SULAMA GRUBU 35-29-L00471_A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14.11.2020 18:27:51</t>
        </is>
      </c>
      <c>
        <is>
          <t>14.11.2020 20:32:22</t>
        </is>
      </c>
      <c>
        <v>2.075277777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6.225833</v>
      </c>
    </row>
    <row>
      <c>
        <is>
          <t>1573535</t>
        </is>
      </c>
      <c>
        <v>1</v>
      </c>
      <c>
        <is>
          <t>İZMİR</t>
        </is>
      </c>
      <c>
        <v>TİRE</v>
      </c>
      <c>
        <is>
          <t>TİRE DM-2 35-29-M00002_DM-1/50-M17 M17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01.11.2020 09:31:15</t>
        </is>
      </c>
      <c>
        <is>
          <t>01.11.2020 09:56:31</t>
        </is>
      </c>
      <c>
        <v>0.421111111</v>
      </c>
      <c>
        <v>15</v>
      </c>
      <c>
        <v>3642</v>
      </c>
      <c>
        <v>0</v>
      </c>
      <c>
        <v>0</v>
      </c>
      <c>
        <v>6.316667</v>
      </c>
      <c>
        <v>1533.686666</v>
      </c>
      <c>
        <v>0</v>
      </c>
      <c>
        <v>0</v>
      </c>
    </row>
    <row>
      <c>
        <is>
          <t>1596419</t>
        </is>
      </c>
      <c>
        <v>1</v>
      </c>
      <c>
        <is>
          <t>İZMİR</t>
        </is>
      </c>
      <c>
        <v>TİRE</v>
      </c>
      <c>
        <is>
          <t>TİRE DM-2 35-29-M00002_DM-1/33 M18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25.11.2020 16:51:39</t>
        </is>
      </c>
      <c>
        <is>
          <t>25.11.2020 17:02:00</t>
        </is>
      </c>
      <c>
        <v>0.1725</v>
      </c>
      <c>
        <v>8</v>
      </c>
      <c>
        <v>1782</v>
      </c>
      <c>
        <v>0</v>
      </c>
      <c>
        <v>0</v>
      </c>
      <c>
        <v>1.38</v>
      </c>
      <c>
        <v>307.395</v>
      </c>
      <c>
        <v>0</v>
      </c>
      <c>
        <v>0</v>
      </c>
    </row>
    <row>
      <c>
        <is>
          <t>1596916</t>
        </is>
      </c>
      <c>
        <v>1</v>
      </c>
      <c>
        <is>
          <t>İZMİR</t>
        </is>
      </c>
      <c>
        <v>TİRE</v>
      </c>
      <c>
        <is>
          <t>TİRE DM-2 35-29-M00002_DM-1/23-M16 M16</t>
        </is>
      </c>
      <c>
        <v>OG Yeraltı Kablo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26.11.2020 16:49:20</t>
        </is>
      </c>
      <c>
        <is>
          <t>26.11.2020 17:25:00</t>
        </is>
      </c>
      <c>
        <v>0.594444444</v>
      </c>
      <c>
        <v>9</v>
      </c>
      <c>
        <v>2237</v>
      </c>
      <c>
        <v>0</v>
      </c>
      <c>
        <v>2</v>
      </c>
      <c>
        <v>5.35</v>
      </c>
      <c>
        <v>1329.772221</v>
      </c>
      <c>
        <v>0</v>
      </c>
      <c>
        <v>1.188889</v>
      </c>
    </row>
    <row>
      <c>
        <is>
          <t>1582393</t>
        </is>
      </c>
      <c>
        <v>1</v>
      </c>
      <c>
        <is>
          <t>İZMİR</t>
        </is>
      </c>
      <c>
        <v>TİRE</v>
      </c>
      <c>
        <is>
          <t>TİRE TR-3 35-29-L00003_Ayırıcı H01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18.11.2020 09:23:03</t>
        </is>
      </c>
      <c>
        <is>
          <t>18.11.2020 17:01:28</t>
        </is>
      </c>
      <c>
        <v>7.640277777</v>
      </c>
      <c>
        <v>2</v>
      </c>
      <c>
        <v>354</v>
      </c>
      <c>
        <v>0</v>
      </c>
      <c>
        <v>0</v>
      </c>
      <c>
        <v>15.280556</v>
      </c>
      <c>
        <v>2704.658333</v>
      </c>
      <c>
        <v>0</v>
      </c>
      <c>
        <v>0</v>
      </c>
    </row>
    <row>
      <c>
        <is>
          <t>1581167</t>
        </is>
      </c>
      <c>
        <v>1</v>
      </c>
      <c>
        <is>
          <t>İZMİR</t>
        </is>
      </c>
      <c>
        <v>TİRE</v>
      </c>
      <c>
        <is>
          <t>DM-1/50 35-29-M00050_950331071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15.11.2020 17:21:54</t>
        </is>
      </c>
      <c>
        <is>
          <t>15.11.2020 18:23:01</t>
        </is>
      </c>
      <c>
        <v>1.018611111</v>
      </c>
      <c>
        <v>0</v>
      </c>
      <c>
        <v>3</v>
      </c>
      <c>
        <v>0</v>
      </c>
      <c>
        <v>0</v>
      </c>
      <c>
        <v>0</v>
      </c>
      <c>
        <v>3.055833</v>
      </c>
      <c>
        <v>0</v>
      </c>
      <c>
        <v>0</v>
      </c>
    </row>
    <row>
      <c>
        <is>
          <t>1584095</t>
        </is>
      </c>
      <c>
        <v>1</v>
      </c>
      <c>
        <is>
          <t>MANİSA</t>
        </is>
      </c>
      <c>
        <v>ALAŞEHİR</v>
      </c>
      <c>
        <is>
          <t>YEŞİLYURT TR-9 45-73-M00486_945641168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20.11.2020 20:37:42</t>
        </is>
      </c>
      <c>
        <is>
          <t>20.11.2020 22:04:31</t>
        </is>
      </c>
      <c>
        <v>1.446944444</v>
      </c>
      <c>
        <v>0</v>
      </c>
      <c>
        <v>1</v>
      </c>
      <c>
        <v>0</v>
      </c>
      <c>
        <v>0</v>
      </c>
      <c>
        <v>0</v>
      </c>
      <c>
        <v>1.446944</v>
      </c>
      <c>
        <v>0</v>
      </c>
      <c>
        <v>0</v>
      </c>
    </row>
    <row>
      <c>
        <is>
          <t>1595409</t>
        </is>
      </c>
      <c>
        <v>1</v>
      </c>
      <c>
        <is>
          <t>MANİSA</t>
        </is>
      </c>
      <c>
        <v>ALAŞEHİR</v>
      </c>
      <c>
        <is>
          <t>YEŞİLYURT TR-10 45-73-M00485_945640179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23.11.2020 18:33:09</t>
        </is>
      </c>
      <c>
        <is>
          <t>23.11.2020 19:24:20</t>
        </is>
      </c>
      <c>
        <v>0.853055555</v>
      </c>
      <c>
        <v>0</v>
      </c>
      <c>
        <v>1</v>
      </c>
      <c>
        <v>0</v>
      </c>
      <c>
        <v>0</v>
      </c>
      <c>
        <v>0</v>
      </c>
      <c>
        <v>0.853056</v>
      </c>
      <c>
        <v>0</v>
      </c>
      <c>
        <v>0</v>
      </c>
    </row>
    <row>
      <c>
        <is>
          <t>1577675</t>
        </is>
      </c>
      <c>
        <v>1</v>
      </c>
      <c>
        <is>
          <t>MANİSA</t>
        </is>
      </c>
      <c>
        <v>ALAŞEHİR</v>
      </c>
      <c>
        <is>
          <t>YEŞİLYURT TR-12 45-73-M00487_945640146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08.11.2020 15:51:11</t>
        </is>
      </c>
      <c>
        <is>
          <t>08.11.2020 17:11:53</t>
        </is>
      </c>
      <c>
        <v>1.345</v>
      </c>
      <c>
        <v>0</v>
      </c>
      <c>
        <v>1</v>
      </c>
      <c>
        <v>0</v>
      </c>
      <c>
        <v>0</v>
      </c>
      <c>
        <v>0</v>
      </c>
      <c>
        <v>1.345</v>
      </c>
      <c>
        <v>0</v>
      </c>
      <c>
        <v>0</v>
      </c>
    </row>
    <row>
      <c>
        <is>
          <t>1577783</t>
        </is>
      </c>
      <c>
        <v>1</v>
      </c>
      <c>
        <is>
          <t>MANİSA</t>
        </is>
      </c>
      <c>
        <v>ALAŞEHİR</v>
      </c>
      <c>
        <is>
          <t>HACIALİLER OKUL YANI 45-73-M00734_45-73-M00734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08.11.2020 20:47:06</t>
        </is>
      </c>
      <c>
        <is>
          <t>08.11.2020 21:42:03</t>
        </is>
      </c>
      <c>
        <v>0.915833333</v>
      </c>
      <c>
        <v>0</v>
      </c>
      <c>
        <v>0</v>
      </c>
      <c>
        <v>1</v>
      </c>
      <c>
        <v>45</v>
      </c>
      <c>
        <v>0</v>
      </c>
      <c>
        <v>0</v>
      </c>
      <c>
        <v>0.915833</v>
      </c>
      <c>
        <v>41.2125</v>
      </c>
    </row>
    <row>
      <c>
        <is>
          <t>1577405</t>
        </is>
      </c>
      <c>
        <v>1</v>
      </c>
      <c>
        <is>
          <t>MANİSA</t>
        </is>
      </c>
      <c>
        <v>ALAŞEHİR</v>
      </c>
      <c>
        <is>
          <t>HACIALİLER TR-1 45-73-M00732_945645132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07.11.2020 22:11:00</t>
        </is>
      </c>
      <c>
        <is>
          <t>07.11.2020 23:11:02</t>
        </is>
      </c>
      <c>
        <v>1.000555555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1.000556</v>
      </c>
    </row>
    <row>
      <c>
        <is>
          <t>1579117</t>
        </is>
      </c>
      <c>
        <v>1</v>
      </c>
      <c>
        <is>
          <t>MANİSA</t>
        </is>
      </c>
      <c>
        <v>SALİHLİ</v>
      </c>
      <c>
        <is>
          <t>KAPANCI TR-2 45-78-L00381_49316248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11.11.2020 13:35:23</t>
        </is>
      </c>
      <c>
        <is>
          <t>11.11.2020 15:56:57</t>
        </is>
      </c>
      <c>
        <v>2.359444444</v>
      </c>
      <c>
        <v>0</v>
      </c>
      <c>
        <v>0</v>
      </c>
      <c>
        <v>0</v>
      </c>
      <c>
        <v>55</v>
      </c>
      <c>
        <v>0</v>
      </c>
      <c>
        <v>0</v>
      </c>
      <c>
        <v>0</v>
      </c>
      <c>
        <v>129.769444</v>
      </c>
    </row>
    <row>
      <c>
        <is>
          <t>1580418</t>
        </is>
      </c>
      <c>
        <v>1</v>
      </c>
      <c>
        <is>
          <t>MANİSA</t>
        </is>
      </c>
      <c>
        <v>SALİHLİ</v>
      </c>
      <c>
        <is>
          <t>KAPANCI KÖK 45-78-L00229_HatBaşıAyırıcı_53139774 L03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13.11.2020 20:06:10</t>
        </is>
      </c>
      <c>
        <is>
          <t>13.11.2020 22:42:55</t>
        </is>
      </c>
      <c>
        <v>2.6125</v>
      </c>
      <c>
        <v>0</v>
      </c>
      <c>
        <v>0</v>
      </c>
      <c>
        <v>4</v>
      </c>
      <c>
        <v>14</v>
      </c>
      <c>
        <v>0</v>
      </c>
      <c>
        <v>0</v>
      </c>
      <c>
        <v>10.45</v>
      </c>
      <c>
        <v>36.575</v>
      </c>
    </row>
    <row>
      <c>
        <is>
          <t>1596664</t>
        </is>
      </c>
      <c>
        <v>1</v>
      </c>
      <c>
        <is>
          <t>MANİSA</t>
        </is>
      </c>
      <c>
        <v>SALİHLİ</v>
      </c>
      <c>
        <is>
          <t>KAPANCI KÖK 45-78-L00229_KENDİRLİ-YARAŞLI L04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26.11.2020 10:00:49</t>
        </is>
      </c>
      <c>
        <is>
          <t>26.11.2020 12:58:25</t>
        </is>
      </c>
      <c>
        <v>2.96</v>
      </c>
      <c>
        <v>0</v>
      </c>
      <c>
        <v>141</v>
      </c>
      <c>
        <v>81</v>
      </c>
      <c>
        <v>8</v>
      </c>
      <c>
        <v>0</v>
      </c>
      <c>
        <v>417.36</v>
      </c>
      <c>
        <v>239.76</v>
      </c>
      <c>
        <v>23.68</v>
      </c>
    </row>
    <row>
      <c>
        <is>
          <t>1580817</t>
        </is>
      </c>
      <c>
        <v>1</v>
      </c>
      <c>
        <is>
          <t>MANİSA</t>
        </is>
      </c>
      <c>
        <v>SOMA</v>
      </c>
      <c>
        <is>
          <t>KÜÇÜK GÜNEY TR-1 45-82-M00338_45-82-M00338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14.11.2020 17:32:19</t>
        </is>
      </c>
      <c>
        <is>
          <t>14.11.2020 18:26:31</t>
        </is>
      </c>
      <c>
        <v>0.903333333</v>
      </c>
      <c>
        <v>0</v>
      </c>
      <c>
        <v>0</v>
      </c>
      <c>
        <v>1</v>
      </c>
      <c>
        <v>57</v>
      </c>
      <c>
        <v>0</v>
      </c>
      <c>
        <v>0</v>
      </c>
      <c>
        <v>0.903333</v>
      </c>
      <c>
        <v>51.49</v>
      </c>
    </row>
    <row>
      <c>
        <is>
          <t>1575929</t>
        </is>
      </c>
      <c>
        <v>1</v>
      </c>
      <c>
        <is>
          <t>MANİSA</t>
        </is>
      </c>
      <c>
        <v>SOMA</v>
      </c>
      <c>
        <is>
          <t>KÜÇÜK GÜNEY TR-1 45-82-M00338_45-82-M00338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05.11.2020 17:01:06</t>
        </is>
      </c>
      <c>
        <is>
          <t>05.11.2020 18:34:51</t>
        </is>
      </c>
      <c>
        <v>1.5625</v>
      </c>
      <c>
        <v>0</v>
      </c>
      <c>
        <v>0</v>
      </c>
      <c>
        <v>1</v>
      </c>
      <c>
        <v>57</v>
      </c>
      <c>
        <v>0</v>
      </c>
      <c>
        <v>0</v>
      </c>
      <c>
        <v>1.5625</v>
      </c>
      <c>
        <v>89.0625</v>
      </c>
    </row>
    <row>
      <c>
        <is>
          <t>1575849</t>
        </is>
      </c>
      <c>
        <v>1</v>
      </c>
      <c>
        <is>
          <t>MANİSA</t>
        </is>
      </c>
      <c>
        <v>SOMA</v>
      </c>
      <c>
        <is>
          <t>SOMA TR-44/1 45-82-M00076_945523290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05.11.2020 15:04:38</t>
        </is>
      </c>
      <c>
        <is>
          <t>05.11.2020 15:39:23</t>
        </is>
      </c>
      <c>
        <v>0.579166666</v>
      </c>
      <c>
        <v>0</v>
      </c>
      <c>
        <v>2</v>
      </c>
      <c>
        <v>0</v>
      </c>
      <c>
        <v>0</v>
      </c>
      <c>
        <v>0</v>
      </c>
      <c>
        <v>1.158333</v>
      </c>
      <c>
        <v>0</v>
      </c>
      <c>
        <v>0</v>
      </c>
    </row>
    <row>
      <c>
        <is>
          <t>1596969</t>
        </is>
      </c>
      <c>
        <v>1</v>
      </c>
      <c>
        <is>
          <t>MANİSA</t>
        </is>
      </c>
      <c>
        <v>SOMA</v>
      </c>
      <c>
        <is>
          <t>SOMA TR-11/3 45-82-M00035_945543111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26.11.2020 17:50:00</t>
        </is>
      </c>
      <c>
        <is>
          <t>26.11.2020 18:09:08</t>
        </is>
      </c>
      <c>
        <v>0.318888888</v>
      </c>
      <c>
        <v>0</v>
      </c>
      <c>
        <v>2</v>
      </c>
      <c>
        <v>0</v>
      </c>
      <c>
        <v>0</v>
      </c>
      <c>
        <v>0</v>
      </c>
      <c>
        <v>0.637778</v>
      </c>
      <c>
        <v>0</v>
      </c>
      <c>
        <v>0</v>
      </c>
    </row>
    <row>
      <c>
        <is>
          <t>1598326</t>
        </is>
      </c>
      <c>
        <v>1</v>
      </c>
      <c>
        <is>
          <t>MANİSA</t>
        </is>
      </c>
      <c>
        <v>SOMA</v>
      </c>
      <c>
        <is>
          <t>SOMA TR-16/1 45-82-M00016_45-82-M00016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29.11.2020 19:33:53</t>
        </is>
      </c>
      <c>
        <is>
          <t>29.11.2020 19:51:00</t>
        </is>
      </c>
      <c>
        <v>0.285277777</v>
      </c>
      <c>
        <v>1</v>
      </c>
      <c>
        <v>611</v>
      </c>
      <c>
        <v>0</v>
      </c>
      <c>
        <v>0</v>
      </c>
      <c>
        <v>0.285278</v>
      </c>
      <c>
        <v>174.304722</v>
      </c>
      <c>
        <v>0</v>
      </c>
      <c>
        <v>0</v>
      </c>
    </row>
    <row>
      <c>
        <is>
          <t>1598212</t>
        </is>
      </c>
      <c>
        <v>1</v>
      </c>
      <c>
        <is>
          <t>MANİSA</t>
        </is>
      </c>
      <c>
        <v>SOMA</v>
      </c>
      <c>
        <is>
          <t>SOMA TR-16/1 45-82-M00016_45-82-M00016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29.11.2020 15:43:03</t>
        </is>
      </c>
      <c>
        <is>
          <t>29.11.2020 16:53:04</t>
        </is>
      </c>
      <c>
        <v>1.166944444</v>
      </c>
      <c>
        <v>1</v>
      </c>
      <c>
        <v>611</v>
      </c>
      <c>
        <v>0</v>
      </c>
      <c>
        <v>0</v>
      </c>
      <c>
        <v>1.166944</v>
      </c>
      <c>
        <v>713.003055</v>
      </c>
      <c>
        <v>0</v>
      </c>
      <c>
        <v>0</v>
      </c>
    </row>
    <row>
      <c>
        <is>
          <t>1574660</t>
        </is>
      </c>
      <c>
        <v>1</v>
      </c>
      <c>
        <is>
          <t>MANİSA</t>
        </is>
      </c>
      <c>
        <v>SOMA</v>
      </c>
      <c>
        <is>
          <t>SOMA TR-16/8 (DM3/19) LABELLA ÜSTÜ 45-82-M00100_C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03.11.2020 12:27:00</t>
        </is>
      </c>
      <c>
        <is>
          <t>03.11.2020 14:11:29</t>
        </is>
      </c>
      <c>
        <v>1.741388888</v>
      </c>
      <c>
        <v>0</v>
      </c>
      <c>
        <v>87</v>
      </c>
      <c>
        <v>0</v>
      </c>
      <c>
        <v>0</v>
      </c>
      <c>
        <v>0</v>
      </c>
      <c>
        <v>151.500833</v>
      </c>
      <c>
        <v>0</v>
      </c>
      <c>
        <v>0</v>
      </c>
    </row>
    <row>
      <c>
        <is>
          <t>1597140</t>
        </is>
      </c>
      <c>
        <v>1</v>
      </c>
      <c>
        <is>
          <t>MANİSA</t>
        </is>
      </c>
      <c>
        <v>SARIGÖL</v>
      </c>
      <c>
        <is>
          <t>BAĞLICA TR-7 45-79-M00292_Ayırıcı H01</t>
        </is>
      </c>
      <c>
        <v>OG Trafo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27.11.2020 09:34:00</t>
        </is>
      </c>
      <c>
        <is>
          <t>27.11.2020 10:31:39</t>
        </is>
      </c>
      <c>
        <v>0.960833333</v>
      </c>
      <c>
        <v>0</v>
      </c>
      <c>
        <v>0</v>
      </c>
      <c>
        <v>1</v>
      </c>
      <c>
        <v>70</v>
      </c>
      <c>
        <v>0</v>
      </c>
      <c>
        <v>0</v>
      </c>
      <c>
        <v>0.960833</v>
      </c>
      <c>
        <v>67.258333</v>
      </c>
    </row>
    <row>
      <c>
        <is>
          <t>1580761</t>
        </is>
      </c>
      <c>
        <v>1</v>
      </c>
      <c>
        <is>
          <t>MANİSA</t>
        </is>
      </c>
      <c>
        <v>SARIGÖL</v>
      </c>
      <c>
        <is>
          <t>BAĞLICA TR-5 45-79-M00290_B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14.11.2020 16:02:33</t>
        </is>
      </c>
      <c>
        <is>
          <t>14.11.2020 17:02:22</t>
        </is>
      </c>
      <c>
        <v>0.996944444</v>
      </c>
      <c>
        <v>0</v>
      </c>
      <c>
        <v>0</v>
      </c>
      <c>
        <v>0</v>
      </c>
      <c>
        <v>15</v>
      </c>
      <c>
        <v>0</v>
      </c>
      <c>
        <v>0</v>
      </c>
      <c>
        <v>0</v>
      </c>
      <c>
        <v>14.954167</v>
      </c>
    </row>
    <row>
      <c>
        <is>
          <t>1595840</t>
        </is>
      </c>
      <c>
        <v>1</v>
      </c>
      <c>
        <is>
          <t>MANİSA</t>
        </is>
      </c>
      <c>
        <v>SARIGÖL</v>
      </c>
      <c>
        <is>
          <t>BAĞLICA TR-1 45-79-M00286_B</t>
        </is>
      </c>
      <c>
        <v>AG Atlama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24.11.2020 15:29:56</t>
        </is>
      </c>
      <c>
        <is>
          <t>24.11.2020 17:17:15</t>
        </is>
      </c>
      <c>
        <v>1.788611111</v>
      </c>
      <c>
        <v>0</v>
      </c>
      <c>
        <v>0</v>
      </c>
      <c>
        <v>0</v>
      </c>
      <c>
        <v>28</v>
      </c>
      <c>
        <v>0</v>
      </c>
      <c>
        <v>0</v>
      </c>
      <c>
        <v>0</v>
      </c>
      <c>
        <v>50.081111</v>
      </c>
    </row>
    <row>
      <c>
        <is>
          <t>1582086</t>
        </is>
      </c>
      <c>
        <v>1</v>
      </c>
      <c>
        <is>
          <t>MANİSA</t>
        </is>
      </c>
      <c>
        <v>SOMA</v>
      </c>
      <c>
        <is>
          <t>SOMA TR-30 45-82-M00030_945526210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17.11.2020 15:10:55</t>
        </is>
      </c>
      <c>
        <is>
          <t>17.11.2020 18:05:54</t>
        </is>
      </c>
      <c>
        <v>2.916388888</v>
      </c>
      <c>
        <v>0</v>
      </c>
      <c>
        <v>1</v>
      </c>
      <c>
        <v>0</v>
      </c>
      <c>
        <v>0</v>
      </c>
      <c>
        <v>0</v>
      </c>
      <c>
        <v>2.916389</v>
      </c>
      <c>
        <v>0</v>
      </c>
      <c>
        <v>0</v>
      </c>
    </row>
    <row>
      <c>
        <is>
          <t>1583314</t>
        </is>
      </c>
      <c>
        <v>1</v>
      </c>
      <c>
        <is>
          <t>MANİSA</t>
        </is>
      </c>
      <c>
        <v>ALAŞEHİR</v>
      </c>
      <c>
        <is>
          <t>ALAŞEHİR DM-13/1 45-73-M01121_915891656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19.11.2020 15:57:43</t>
        </is>
      </c>
      <c>
        <is>
          <t>19.11.2020 16:51:18</t>
        </is>
      </c>
      <c>
        <v>0.893055555</v>
      </c>
      <c>
        <v>0</v>
      </c>
      <c>
        <v>1</v>
      </c>
      <c>
        <v>0</v>
      </c>
      <c>
        <v>0</v>
      </c>
      <c>
        <v>0</v>
      </c>
      <c>
        <v>0.893056</v>
      </c>
      <c>
        <v>0</v>
      </c>
      <c>
        <v>0</v>
      </c>
    </row>
    <row>
      <c>
        <is>
          <t>1582213</t>
        </is>
      </c>
      <c>
        <v>1</v>
      </c>
      <c>
        <is>
          <t>MANİSA</t>
        </is>
      </c>
      <c>
        <v>ALAŞEHİR</v>
      </c>
      <c>
        <is>
          <t>DM06/TR-5A 45-73-M00090_957830608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17.11.2020 19:10:54</t>
        </is>
      </c>
      <c>
        <is>
          <t>17.11.2020 20:43:36</t>
        </is>
      </c>
      <c>
        <v>1.545</v>
      </c>
      <c>
        <v>0</v>
      </c>
      <c>
        <v>12</v>
      </c>
      <c>
        <v>0</v>
      </c>
      <c>
        <v>0</v>
      </c>
      <c>
        <v>0</v>
      </c>
      <c>
        <v>18.54</v>
      </c>
      <c>
        <v>0</v>
      </c>
      <c>
        <v>0</v>
      </c>
    </row>
    <row>
      <c>
        <is>
          <t>1595693</t>
        </is>
      </c>
      <c>
        <v>1</v>
      </c>
      <c>
        <is>
          <t>MANİSA</t>
        </is>
      </c>
      <c>
        <v>SOMA</v>
      </c>
      <c>
        <is>
          <t>SOMA TR-16/4 45-82-M00096_A</t>
        </is>
      </c>
      <c>
        <v>AG Box / Sdk Giriş Faz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24.11.2020 11:50:27</t>
        </is>
      </c>
      <c>
        <is>
          <t>24.11.2020 13:01:04</t>
        </is>
      </c>
      <c>
        <v>1.176944444</v>
      </c>
      <c>
        <v>0</v>
      </c>
      <c>
        <v>118</v>
      </c>
      <c>
        <v>0</v>
      </c>
      <c>
        <v>0</v>
      </c>
      <c>
        <v>0</v>
      </c>
      <c>
        <v>138.879444</v>
      </c>
      <c>
        <v>0</v>
      </c>
      <c>
        <v>0</v>
      </c>
    </row>
    <row>
      <c>
        <is>
          <t>1574863</t>
        </is>
      </c>
      <c>
        <v>1</v>
      </c>
      <c>
        <is>
          <t>İZMİR</t>
        </is>
      </c>
      <c>
        <v>TİRE</v>
      </c>
      <c>
        <is>
          <t>YENİOBA TR-1 35-29-L00073_Ayırıcı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03.11.2020 17:21:45</t>
        </is>
      </c>
      <c>
        <is>
          <t>03.11.2020 20:22:09</t>
        </is>
      </c>
      <c>
        <v>3.006666666</v>
      </c>
      <c>
        <v>0</v>
      </c>
      <c>
        <v>0</v>
      </c>
      <c>
        <v>1</v>
      </c>
      <c>
        <v>72</v>
      </c>
      <c>
        <v>0</v>
      </c>
      <c>
        <v>0</v>
      </c>
      <c>
        <v>3.006667</v>
      </c>
      <c>
        <v>216.48</v>
      </c>
    </row>
    <row>
      <c>
        <is>
          <t>1577945</t>
        </is>
      </c>
      <c>
        <v>1</v>
      </c>
      <c>
        <is>
          <t>İZMİR</t>
        </is>
      </c>
      <c>
        <v>TİRE</v>
      </c>
      <c>
        <is>
          <t>YENİOBA TR-1 35-29-L00073_Ayırıcı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09.11.2020 10:27:23</t>
        </is>
      </c>
      <c>
        <is>
          <t>09.11.2020 11:45:03</t>
        </is>
      </c>
      <c>
        <v>1.294444444</v>
      </c>
      <c>
        <v>0</v>
      </c>
      <c>
        <v>0</v>
      </c>
      <c>
        <v>1</v>
      </c>
      <c>
        <v>72</v>
      </c>
      <c>
        <v>0</v>
      </c>
      <c>
        <v>0</v>
      </c>
      <c>
        <v>1.294444</v>
      </c>
      <c>
        <v>93.2</v>
      </c>
    </row>
    <row>
      <c>
        <is>
          <t>1581546</t>
        </is>
      </c>
      <c>
        <v>1</v>
      </c>
      <c>
        <is>
          <t>İZMİR</t>
        </is>
      </c>
      <c>
        <v>TİRE</v>
      </c>
      <c>
        <is>
          <t>YENİOBA KÖK 35-29-M00125_HatBaşıAyırıcı_53138815 M06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16.11.2020 14:47:33</t>
        </is>
      </c>
      <c>
        <is>
          <t>16.11.2020 17:44:53</t>
        </is>
      </c>
      <c>
        <v>2.955555555</v>
      </c>
      <c>
        <v>0</v>
      </c>
      <c>
        <v>0</v>
      </c>
      <c>
        <v>6</v>
      </c>
      <c>
        <v>0</v>
      </c>
      <c>
        <v>0</v>
      </c>
      <c>
        <v>0</v>
      </c>
      <c>
        <v>17.733333</v>
      </c>
      <c>
        <v>0</v>
      </c>
    </row>
    <row>
      <c>
        <is>
          <t>1573509</t>
        </is>
      </c>
      <c>
        <v>1</v>
      </c>
      <c>
        <is>
          <t>İZMİR</t>
        </is>
      </c>
      <c>
        <v>TİRE</v>
      </c>
      <c>
        <is>
          <t>YENİOBA KÖK 35-29-M00125_YENİOBA M013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01.11.2020 08:17:30</t>
        </is>
      </c>
      <c>
        <is>
          <t>01.11.2020 09:34:50</t>
        </is>
      </c>
      <c>
        <v>1.288888888</v>
      </c>
      <c>
        <v>0</v>
      </c>
      <c>
        <v>0</v>
      </c>
      <c>
        <v>48</v>
      </c>
      <c>
        <v>107</v>
      </c>
      <c>
        <v>0</v>
      </c>
      <c>
        <v>0</v>
      </c>
      <c>
        <v>61.866667</v>
      </c>
      <c>
        <v>137.911111</v>
      </c>
    </row>
    <row>
      <c>
        <is>
          <t>1576422</t>
        </is>
      </c>
      <c>
        <v>1</v>
      </c>
      <c>
        <is>
          <t>İZMİR</t>
        </is>
      </c>
      <c>
        <v>TİRE</v>
      </c>
      <c>
        <is>
          <t>YENİOBA KÖK 35-29-M00125_İBRAHİM SEZEN M015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06.11.2020 12:43:00</t>
        </is>
      </c>
      <c>
        <is>
          <t>06.11.2020 13:07:32</t>
        </is>
      </c>
      <c>
        <v>0.408888888</v>
      </c>
      <c>
        <v>0</v>
      </c>
      <c>
        <v>68</v>
      </c>
      <c>
        <v>0</v>
      </c>
      <c>
        <v>21</v>
      </c>
      <c>
        <v>0</v>
      </c>
      <c>
        <v>27.804444</v>
      </c>
      <c>
        <v>0</v>
      </c>
      <c>
        <v>8.586667</v>
      </c>
    </row>
    <row>
      <c>
        <is>
          <t>1595951</t>
        </is>
      </c>
      <c>
        <v>1</v>
      </c>
      <c>
        <is>
          <t>İZMİR</t>
        </is>
      </c>
      <c>
        <v>TİRE</v>
      </c>
      <c>
        <is>
          <t>MAHMUTLAR TR-2 35-29-L00119_950341202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24.11.2020 18:56:00</t>
        </is>
      </c>
      <c>
        <is>
          <t>24.11.2020 19:43:05</t>
        </is>
      </c>
      <c>
        <v>0.784722222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0.784722</v>
      </c>
    </row>
    <row>
      <c>
        <is>
          <t>1580603</t>
        </is>
      </c>
      <c>
        <v>1</v>
      </c>
      <c>
        <is>
          <t>İZMİR</t>
        </is>
      </c>
      <c>
        <v>TİRE</v>
      </c>
      <c>
        <is>
          <t>AHMET USLU SULAMA GRUBU 35-29-M00217_950345117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14.11.2020 10:23:22</t>
        </is>
      </c>
      <c>
        <is>
          <t>14.11.2020 12:07:49</t>
        </is>
      </c>
      <c>
        <v>1.740833333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1.740833</v>
      </c>
    </row>
    <row>
      <c>
        <is>
          <t>1577174</t>
        </is>
      </c>
      <c>
        <v>1</v>
      </c>
      <c>
        <is>
          <t>İZMİR</t>
        </is>
      </c>
      <c>
        <v>TİRE</v>
      </c>
      <c>
        <is>
          <t>DM-2/1 35-29-M00092_-M02 M02</t>
        </is>
      </c>
      <c>
        <v>Üçüncü Şahısların Vermiş Olduğu Hasarlar</v>
      </c>
      <c>
        <is>
          <t>Dağıtım-OG</t>
        </is>
      </c>
      <c>
        <v>Uzun</v>
      </c>
      <c>
        <v>Dışsal</v>
      </c>
      <c>
        <v>Bildirimsiz</v>
      </c>
      <c>
        <is>
          <t>07.11.2020 14:27:49</t>
        </is>
      </c>
      <c>
        <is>
          <t>07.11.2020 15:11:16</t>
        </is>
      </c>
      <c>
        <v>0.724166666</v>
      </c>
      <c>
        <v>2</v>
      </c>
      <c>
        <v>1012</v>
      </c>
      <c>
        <v>0</v>
      </c>
      <c>
        <v>0</v>
      </c>
      <c>
        <v>1.448333</v>
      </c>
      <c>
        <v>732.856666</v>
      </c>
      <c>
        <v>0</v>
      </c>
      <c>
        <v>0</v>
      </c>
    </row>
    <row>
      <c>
        <is>
          <t>1575299</t>
        </is>
      </c>
      <c>
        <v>1</v>
      </c>
      <c>
        <is>
          <t>MANİSA</t>
        </is>
      </c>
      <c>
        <v>SALİHLİ</v>
      </c>
      <c>
        <is>
          <t>ÇAVLU TR-3 45-78-L00626_953278808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04.11.2020 15:24:11</t>
        </is>
      </c>
      <c>
        <is>
          <t>04.11.2020 16:28:41</t>
        </is>
      </c>
      <c>
        <v>1.075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1.075</v>
      </c>
    </row>
    <row>
      <c>
        <is>
          <t>1581790</t>
        </is>
      </c>
      <c>
        <v>1</v>
      </c>
      <c>
        <is>
          <t>MANİSA</t>
        </is>
      </c>
      <c>
        <v>SALİHLİ</v>
      </c>
      <c>
        <is>
          <t>SALİHLİ TM 45-78-A00004_DEMİRKÖPRÜ-1 M07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17.11.2020 09:03:29</t>
        </is>
      </c>
      <c>
        <is>
          <t>17.11.2020 16:20:54</t>
        </is>
      </c>
      <c>
        <v>7.290277777</v>
      </c>
      <c>
        <v>117</v>
      </c>
      <c>
        <v>3789</v>
      </c>
      <c>
        <v>489</v>
      </c>
      <c>
        <v>3954</v>
      </c>
      <c>
        <v>852.9625</v>
      </c>
      <c>
        <v>27622.862497</v>
      </c>
      <c>
        <v>3564.945833</v>
      </c>
      <c>
        <v>28825.75833</v>
      </c>
    </row>
    <row>
      <c>
        <is>
          <t>1595586</t>
        </is>
      </c>
      <c>
        <v>1</v>
      </c>
      <c>
        <is>
          <t>MANİSA</t>
        </is>
      </c>
      <c>
        <v>SALİHLİ</v>
      </c>
      <c>
        <is>
          <t>SALİHLİ TM 45-78-A00004_ÇAPAKLI M14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24.11.2020 09:56:28</t>
        </is>
      </c>
      <c>
        <is>
          <t>24.11.2020 13:15:31</t>
        </is>
      </c>
      <c>
        <v>3.317255555</v>
      </c>
      <c>
        <v>13</v>
      </c>
      <c>
        <v>797</v>
      </c>
      <c>
        <v>635</v>
      </c>
      <c>
        <v>3163</v>
      </c>
      <c>
        <v>43.124322</v>
      </c>
      <c>
        <v>2643.852677</v>
      </c>
      <c>
        <v>2106.457277</v>
      </c>
      <c>
        <v>10492.47932</v>
      </c>
    </row>
    <row>
      <c>
        <is>
          <t>1582203</t>
        </is>
      </c>
      <c>
        <v>1</v>
      </c>
      <c>
        <is>
          <t>MANİSA</t>
        </is>
      </c>
      <c>
        <v>SALİHLİ</v>
      </c>
      <c>
        <is>
          <t>ÇAPAKLI KÖK 45-78-M01161_HatBaşıAyırıcı_53140096 M01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17.11.2020 18:51:19</t>
        </is>
      </c>
      <c>
        <is>
          <t>17.11.2020 19:59:25</t>
        </is>
      </c>
      <c>
        <v>1.135</v>
      </c>
      <c>
        <v>0</v>
      </c>
      <c>
        <v>0</v>
      </c>
      <c>
        <v>2</v>
      </c>
      <c>
        <v>38</v>
      </c>
      <c>
        <v>0</v>
      </c>
      <c>
        <v>0</v>
      </c>
      <c>
        <v>2.27</v>
      </c>
      <c>
        <v>43.13</v>
      </c>
    </row>
    <row>
      <c>
        <is>
          <t>1574211</t>
        </is>
      </c>
      <c>
        <v>1</v>
      </c>
      <c>
        <is>
          <t>MANİSA</t>
        </is>
      </c>
      <c>
        <v>SALİHLİ</v>
      </c>
      <c>
        <is>
          <t>BURHAN ÇATAK HAHALLESİ TR 45-78-M00747_49300082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02.11.2020 14:41:00</t>
        </is>
      </c>
      <c>
        <is>
          <t>02.11.2020 15:29:56</t>
        </is>
      </c>
      <c>
        <v>0.815555555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2.446667</v>
      </c>
    </row>
    <row>
      <c>
        <is>
          <t>1583464</t>
        </is>
      </c>
      <c>
        <v>1</v>
      </c>
      <c>
        <is>
          <t>MANİSA</t>
        </is>
      </c>
      <c>
        <v>SALİHLİ</v>
      </c>
      <c>
        <is>
          <t>BAHÇECİK MAH. TR-8 45-78-L00502_953281555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19.11.2020 18:50:10</t>
        </is>
      </c>
      <c>
        <is>
          <t>19.11.2020 21:15:42</t>
        </is>
      </c>
      <c>
        <v>2.425555555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4.851111</v>
      </c>
    </row>
    <row>
      <c>
        <is>
          <t>1576122</t>
        </is>
      </c>
      <c>
        <v>1</v>
      </c>
      <c>
        <is>
          <t>MANİSA</t>
        </is>
      </c>
      <c>
        <v>SALİHLİ</v>
      </c>
      <c>
        <is>
          <t>ÇAPAKLI KÖK 45-78-M01161_YAĞBASAN-M03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06.11.2020 06:16:31</t>
        </is>
      </c>
      <c>
        <is>
          <t>06.11.2020 09:33:55</t>
        </is>
      </c>
      <c>
        <v>3.29</v>
      </c>
      <c>
        <v>0</v>
      </c>
      <c>
        <v>0</v>
      </c>
      <c>
        <v>119</v>
      </c>
      <c>
        <v>291</v>
      </c>
      <c>
        <v>0</v>
      </c>
      <c>
        <v>0</v>
      </c>
      <c>
        <v>391.51</v>
      </c>
      <c>
        <v>957.39</v>
      </c>
    </row>
    <row>
      <c>
        <is>
          <t>1576985</t>
        </is>
      </c>
      <c>
        <v>1</v>
      </c>
      <c>
        <is>
          <t>MANİSA</t>
        </is>
      </c>
      <c>
        <v>SALİHLİ</v>
      </c>
      <c>
        <is>
          <t>GÖKEYÜP BAĞKUZU TR 45-78-M00797_49203032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07.11.2020 09:34:54</t>
        </is>
      </c>
      <c>
        <is>
          <t>07.11.2020 12:25:36</t>
        </is>
      </c>
      <c>
        <v>2.845</v>
      </c>
      <c>
        <v>0</v>
      </c>
      <c>
        <v>0</v>
      </c>
      <c>
        <v>0</v>
      </c>
      <c>
        <v>7</v>
      </c>
      <c>
        <v>0</v>
      </c>
      <c>
        <v>0</v>
      </c>
      <c>
        <v>0</v>
      </c>
      <c>
        <v>19.915</v>
      </c>
    </row>
    <row>
      <c>
        <is>
          <t>1573499</t>
        </is>
      </c>
      <c>
        <v>1</v>
      </c>
      <c>
        <is>
          <t>MANİSA</t>
        </is>
      </c>
      <c>
        <v>SALİHLİ</v>
      </c>
      <c>
        <is>
          <t>ÇAPAKLI KÖK 45-78-M01161_ÇAPAKLI MERKEZ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01.11.2020 08:08:27</t>
        </is>
      </c>
      <c>
        <is>
          <t>01.11.2020 08:53:45</t>
        </is>
      </c>
      <c>
        <v>0.755</v>
      </c>
      <c>
        <v>0</v>
      </c>
      <c>
        <v>0</v>
      </c>
      <c>
        <v>8</v>
      </c>
      <c>
        <v>388</v>
      </c>
      <c>
        <v>0</v>
      </c>
      <c>
        <v>0</v>
      </c>
      <c>
        <v>6.04</v>
      </c>
      <c>
        <v>292.94</v>
      </c>
    </row>
    <row>
      <c>
        <is>
          <t>1598056</t>
        </is>
      </c>
      <c>
        <v>1</v>
      </c>
      <c>
        <is>
          <t>MANİSA</t>
        </is>
      </c>
      <c>
        <v>SALİHLİ</v>
      </c>
      <c>
        <is>
          <t>ÇAPAKLI KÖK 45-78-M01161_ÇAPAKLI MERKEZ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29.11.2020 09:31:23</t>
        </is>
      </c>
      <c>
        <is>
          <t>29.11.2020 09:54:00</t>
        </is>
      </c>
      <c>
        <v>0.376944444</v>
      </c>
      <c>
        <v>0</v>
      </c>
      <c>
        <v>0</v>
      </c>
      <c>
        <v>8</v>
      </c>
      <c>
        <v>388</v>
      </c>
      <c>
        <v>0</v>
      </c>
      <c>
        <v>0</v>
      </c>
      <c>
        <v>3.015556</v>
      </c>
      <c>
        <v>146.254444</v>
      </c>
    </row>
    <row>
      <c>
        <is>
          <t>1584512</t>
        </is>
      </c>
      <c>
        <v>1</v>
      </c>
      <c>
        <is>
          <t>MANİSA</t>
        </is>
      </c>
      <c>
        <v>SALİHLİ</v>
      </c>
      <c>
        <is>
          <t>DURASILLI TARIMSAL SULAMA-13 TR 45-78-M00997_Ayırıcı H01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21.11.2020 17:38:51</t>
        </is>
      </c>
      <c>
        <is>
          <t>21.11.2020 22:42:33</t>
        </is>
      </c>
      <c>
        <v>5.061666666</v>
      </c>
      <c>
        <v>0</v>
      </c>
      <c>
        <v>0</v>
      </c>
      <c>
        <v>0</v>
      </c>
      <c>
        <v>12</v>
      </c>
      <c>
        <v>0</v>
      </c>
      <c>
        <v>0</v>
      </c>
      <c>
        <v>0</v>
      </c>
      <c>
        <v>60.74</v>
      </c>
    </row>
    <row>
      <c>
        <is>
          <t>1574462</t>
        </is>
      </c>
      <c>
        <v>1</v>
      </c>
      <c>
        <is>
          <t>MANİSA</t>
        </is>
      </c>
      <c>
        <v>SALİHLİ</v>
      </c>
      <c>
        <is>
          <t>TAYTAN OFİS KÖK 45-78-M00314_ÜLKÜ FABRİKALAR M014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03.11.2020 01:39:11</t>
        </is>
      </c>
      <c>
        <is>
          <t>03.11.2020 02:17:21</t>
        </is>
      </c>
      <c>
        <v>0.636111111</v>
      </c>
      <c>
        <v>7</v>
      </c>
      <c>
        <v>0</v>
      </c>
      <c>
        <v>38</v>
      </c>
      <c>
        <v>9</v>
      </c>
      <c>
        <v>4.452778</v>
      </c>
      <c>
        <v>0</v>
      </c>
      <c>
        <v>24.172222</v>
      </c>
      <c>
        <v>5.725</v>
      </c>
    </row>
    <row>
      <c>
        <is>
          <t>1574472</t>
        </is>
      </c>
      <c>
        <v>1</v>
      </c>
      <c>
        <is>
          <t>MANİSA</t>
        </is>
      </c>
      <c>
        <v>SALİHLİ</v>
      </c>
      <c>
        <is>
          <t>TAYTAN OFİS KÖK 45-78-M00314_HatBaşıAyırıcı_53140331 M014</t>
        </is>
      </c>
      <c>
        <v>OG İletken Kopması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03.11.2020 02:04:33</t>
        </is>
      </c>
      <c>
        <is>
          <t>03.11.2020 06:00:02</t>
        </is>
      </c>
      <c>
        <v>3.924722222</v>
      </c>
      <c>
        <v>0</v>
      </c>
      <c>
        <v>0</v>
      </c>
      <c>
        <v>28</v>
      </c>
      <c>
        <v>0</v>
      </c>
      <c>
        <v>0</v>
      </c>
      <c>
        <v>0</v>
      </c>
      <c>
        <v>109.892222</v>
      </c>
      <c>
        <v>0</v>
      </c>
    </row>
    <row>
      <c>
        <is>
          <t>1579148</t>
        </is>
      </c>
      <c>
        <v>1</v>
      </c>
      <c>
        <is>
          <t>MANİSA</t>
        </is>
      </c>
      <c>
        <v>SALİHLİ</v>
      </c>
      <c>
        <is>
          <t>BASRİ AKSOY ÖZEL 45-78-M00973Ö_45-78-M00973Ö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11.11.2020 14:17:27</t>
        </is>
      </c>
      <c>
        <is>
          <t>11.11.2020 16:54:34</t>
        </is>
      </c>
      <c>
        <v>2.618611111</v>
      </c>
      <c>
        <v>0</v>
      </c>
      <c>
        <v>0</v>
      </c>
      <c>
        <v>1</v>
      </c>
      <c>
        <v>0</v>
      </c>
      <c>
        <v>0</v>
      </c>
      <c>
        <v>0</v>
      </c>
      <c>
        <v>2.618611</v>
      </c>
      <c>
        <v>0</v>
      </c>
    </row>
    <row>
      <c>
        <is>
          <t>1595916</t>
        </is>
      </c>
      <c>
        <v>1</v>
      </c>
      <c>
        <is>
          <t>MANİSA</t>
        </is>
      </c>
      <c>
        <v>SALİHLİ</v>
      </c>
      <c>
        <is>
          <t>TR-162 45-78-L00162_49415012 B3b</t>
        </is>
      </c>
      <c>
        <v>AG Yük Ayırıcı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24.11.2020 17:42:27</t>
        </is>
      </c>
      <c>
        <is>
          <t>24.11.2020 20:44:15</t>
        </is>
      </c>
      <c>
        <v>3.03</v>
      </c>
      <c>
        <v>0</v>
      </c>
      <c>
        <v>84</v>
      </c>
      <c>
        <v>0</v>
      </c>
      <c>
        <v>0</v>
      </c>
      <c>
        <v>0</v>
      </c>
      <c>
        <v>254.52</v>
      </c>
      <c>
        <v>0</v>
      </c>
      <c>
        <v>0</v>
      </c>
    </row>
    <row>
      <c>
        <is>
          <t>1578871</t>
        </is>
      </c>
      <c>
        <v>1</v>
      </c>
      <c>
        <is>
          <t>MANİSA</t>
        </is>
      </c>
      <c>
        <v>SALİHLİ</v>
      </c>
      <c>
        <is>
          <t>ŞİRİNYER MAH. TR-1 45-78-L00284_45-78-L00284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11.11.2020 09:02:08</t>
        </is>
      </c>
      <c>
        <is>
          <t>11.11.2020 17:16:47</t>
        </is>
      </c>
      <c>
        <v>8.243972222</v>
      </c>
      <c>
        <v>0</v>
      </c>
      <c>
        <v>0</v>
      </c>
      <c>
        <v>1</v>
      </c>
      <c>
        <v>77</v>
      </c>
      <c>
        <v>0</v>
      </c>
      <c>
        <v>0</v>
      </c>
      <c>
        <v>8.243972</v>
      </c>
      <c>
        <v>634.785861</v>
      </c>
    </row>
    <row>
      <c>
        <is>
          <t>1579903</t>
        </is>
      </c>
      <c>
        <v>1</v>
      </c>
      <c>
        <is>
          <t>MANİSA</t>
        </is>
      </c>
      <c>
        <v>ALAŞEHİR</v>
      </c>
      <c>
        <is>
          <t>DM08/TR01 45-73-M00017_DM-2 M07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Bildirimli</v>
      </c>
      <c>
        <is>
          <t>13.11.2020 00:01:54</t>
        </is>
      </c>
      <c>
        <is>
          <t>13.11.2020 00:29:56</t>
        </is>
      </c>
      <c>
        <v>0.467222222</v>
      </c>
      <c>
        <v>22</v>
      </c>
      <c>
        <v>4641</v>
      </c>
      <c>
        <v>16</v>
      </c>
      <c>
        <v>240</v>
      </c>
      <c>
        <v>10.278889</v>
      </c>
      <c>
        <v>2168.378332</v>
      </c>
      <c>
        <v>7.475556</v>
      </c>
      <c>
        <v>112.133333</v>
      </c>
    </row>
    <row>
      <c>
        <is>
          <t>1580864</t>
        </is>
      </c>
      <c>
        <v>1</v>
      </c>
      <c>
        <is>
          <t>MANİSA</t>
        </is>
      </c>
      <c>
        <v>SOMA</v>
      </c>
      <c>
        <is>
          <t>SOMA TR-11/4 45-82-M00036_945543355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14.11.2020 19:32:04</t>
        </is>
      </c>
      <c>
        <is>
          <t>14.11.2020 21:09:35</t>
        </is>
      </c>
      <c>
        <v>1.625277777</v>
      </c>
      <c>
        <v>0</v>
      </c>
      <c>
        <v>4</v>
      </c>
      <c>
        <v>0</v>
      </c>
      <c>
        <v>0</v>
      </c>
      <c>
        <v>0</v>
      </c>
      <c>
        <v>6.501111</v>
      </c>
      <c>
        <v>0</v>
      </c>
      <c>
        <v>0</v>
      </c>
    </row>
    <row>
      <c>
        <is>
          <t>1581032</t>
        </is>
      </c>
      <c>
        <v>1</v>
      </c>
      <c>
        <is>
          <t>MANİSA</t>
        </is>
      </c>
      <c>
        <v>KULA</v>
      </c>
      <c>
        <is>
          <t>TR-7/B 45-77-L00353_945488032</t>
        </is>
      </c>
      <c>
        <v>AG Box / Sdk Abone Çıkış Faz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15.11.2020 10:55:00</t>
        </is>
      </c>
      <c>
        <is>
          <t>15.11.2020 12:44:56</t>
        </is>
      </c>
      <c>
        <v>1.832222222</v>
      </c>
      <c>
        <v>0</v>
      </c>
      <c>
        <v>4</v>
      </c>
      <c>
        <v>0</v>
      </c>
      <c>
        <v>0</v>
      </c>
      <c>
        <v>0</v>
      </c>
      <c>
        <v>7.328889</v>
      </c>
      <c>
        <v>0</v>
      </c>
      <c>
        <v>0</v>
      </c>
    </row>
    <row>
      <c>
        <is>
          <t>1581878</t>
        </is>
      </c>
      <c>
        <v>1</v>
      </c>
      <c>
        <is>
          <t>İZMİR</t>
        </is>
      </c>
      <c>
        <v>ALİAĞA</v>
      </c>
      <c>
        <is>
          <t>TR-38 35-17-M00038_D d//5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17.11.2020 10:35:00</t>
        </is>
      </c>
      <c>
        <is>
          <t>17.11.2020 10:48:52</t>
        </is>
      </c>
      <c>
        <v>0.231111111</v>
      </c>
      <c>
        <v>0</v>
      </c>
      <c>
        <v>18</v>
      </c>
      <c>
        <v>0</v>
      </c>
      <c>
        <v>0</v>
      </c>
      <c>
        <v>0</v>
      </c>
      <c>
        <v>4.16</v>
      </c>
      <c>
        <v>0</v>
      </c>
      <c>
        <v>0</v>
      </c>
    </row>
    <row>
      <c>
        <is>
          <t>1576569</t>
        </is>
      </c>
      <c>
        <v>1</v>
      </c>
      <c>
        <is>
          <t>İZMİR</t>
        </is>
      </c>
      <c>
        <v>BORNOVA</v>
      </c>
      <c>
        <is>
          <t>M-2008 35-02-M02008_56362362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06.11.2020 15:05:31</t>
        </is>
      </c>
      <c>
        <is>
          <t>06.11.2020 16:35:11</t>
        </is>
      </c>
      <c>
        <v>1.494444444</v>
      </c>
      <c>
        <v>0</v>
      </c>
      <c>
        <v>171</v>
      </c>
      <c>
        <v>0</v>
      </c>
      <c>
        <v>0</v>
      </c>
      <c>
        <v>0</v>
      </c>
      <c>
        <v>255.55</v>
      </c>
      <c>
        <v>0</v>
      </c>
      <c>
        <v>0</v>
      </c>
    </row>
    <row>
      <c>
        <is>
          <t>1581816</t>
        </is>
      </c>
      <c>
        <v>1</v>
      </c>
      <c>
        <is>
          <t>MANİSA</t>
        </is>
      </c>
      <c>
        <v>GÖRDES</v>
      </c>
      <c>
        <is>
          <t>BÖREZ TR-1 45-75-M00288_45-75-M00288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17.11.2020 09:43:00</t>
        </is>
      </c>
      <c>
        <is>
          <t>17.11.2020 16:40:53</t>
        </is>
      </c>
      <c>
        <v>6.964634166</v>
      </c>
      <c>
        <v>0</v>
      </c>
      <c>
        <v>0</v>
      </c>
      <c>
        <v>1</v>
      </c>
      <c>
        <v>152</v>
      </c>
      <c>
        <v>0</v>
      </c>
      <c>
        <v>0</v>
      </c>
      <c>
        <v>6.964634</v>
      </c>
      <c>
        <v>1058.624393</v>
      </c>
    </row>
    <row>
      <c>
        <is>
          <t>1581794</t>
        </is>
      </c>
      <c>
        <v>1</v>
      </c>
      <c>
        <is>
          <t>MANİSA</t>
        </is>
      </c>
      <c>
        <v>SOMA</v>
      </c>
      <c>
        <is>
          <t>SOMA DM-1 45-82-M00050_TR-7/2-M11 M11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17.11.2020 09:18:59</t>
        </is>
      </c>
      <c>
        <is>
          <t>17.11.2020 09:21:33</t>
        </is>
      </c>
      <c>
        <v>0.042777777</v>
      </c>
      <c>
        <v>20</v>
      </c>
      <c>
        <v>4728</v>
      </c>
      <c>
        <v>0</v>
      </c>
      <c>
        <v>144</v>
      </c>
      <c>
        <v>0.855556</v>
      </c>
      <c>
        <v>202.25333</v>
      </c>
      <c>
        <v>0</v>
      </c>
      <c>
        <v>6.16</v>
      </c>
    </row>
    <row>
      <c>
        <is>
          <t>1580811</t>
        </is>
      </c>
      <c>
        <v>1</v>
      </c>
      <c>
        <is>
          <t>MANİSA</t>
        </is>
      </c>
      <c>
        <v>SOMA</v>
      </c>
      <c>
        <is>
          <t>SOMA A SANTRALİ İM/DM 45-82-A00001_AKHİSAR M08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14.11.2020 17:20:19</t>
        </is>
      </c>
      <c>
        <is>
          <t>14.11.2020 17:52:00</t>
        </is>
      </c>
      <c>
        <v>0.528055555</v>
      </c>
      <c>
        <v>83</v>
      </c>
      <c>
        <v>16825</v>
      </c>
      <c>
        <v>703</v>
      </c>
      <c>
        <v>146</v>
      </c>
      <c>
        <v>43.828611</v>
      </c>
      <c>
        <v>8884.534713</v>
      </c>
      <c>
        <v>371.223055</v>
      </c>
      <c>
        <v>77.096111</v>
      </c>
    </row>
    <row>
      <c>
        <is>
          <t>1580812</t>
        </is>
      </c>
      <c>
        <v>1</v>
      </c>
      <c>
        <is>
          <t>MANİSA</t>
        </is>
      </c>
      <c>
        <v>SOMA</v>
      </c>
      <c>
        <is>
          <t>SOMA A SANTRALİ İM/DM 45-82-A00001_DENİŞ-2 M12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14.11.2020 17:32:08</t>
        </is>
      </c>
      <c>
        <is>
          <t>14.11.2020 17:56:09</t>
        </is>
      </c>
      <c>
        <v>0.400432222</v>
      </c>
      <c>
        <v>0</v>
      </c>
      <c>
        <v>0</v>
      </c>
      <c>
        <v>24</v>
      </c>
      <c>
        <v>117</v>
      </c>
      <c>
        <v>0</v>
      </c>
      <c>
        <v>0</v>
      </c>
      <c>
        <v>9.610373</v>
      </c>
      <c>
        <v>46.85057</v>
      </c>
    </row>
    <row>
      <c>
        <is>
          <t>1579116</t>
        </is>
      </c>
      <c>
        <v>1</v>
      </c>
      <c>
        <is>
          <t>MANİSA</t>
        </is>
      </c>
      <c>
        <v>SOMA</v>
      </c>
      <c>
        <is>
          <t>SOMA DM-1 45-82-M00050_TR-7/2-M11 M11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11.11.2020 14:09:30</t>
        </is>
      </c>
      <c>
        <is>
          <t>11.11.2020 14:14:53</t>
        </is>
      </c>
      <c>
        <v>0.089722222</v>
      </c>
      <c>
        <v>20</v>
      </c>
      <c>
        <v>4605</v>
      </c>
      <c>
        <v>0</v>
      </c>
      <c>
        <v>58</v>
      </c>
      <c>
        <v>1.794444</v>
      </c>
      <c>
        <v>413.170832</v>
      </c>
      <c>
        <v>0</v>
      </c>
      <c>
        <v>5.203889</v>
      </c>
    </row>
    <row>
      <c>
        <is>
          <t>1579025</t>
        </is>
      </c>
      <c>
        <v>1</v>
      </c>
      <c>
        <is>
          <t>MANİSA</t>
        </is>
      </c>
      <c>
        <v>SOMA</v>
      </c>
      <c>
        <is>
          <t>SOMA DM-1 45-82-M00050_TR-7/2-M11 M11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11.11.2020 11:15:41</t>
        </is>
      </c>
      <c>
        <is>
          <t>11.11.2020 11:47:15</t>
        </is>
      </c>
      <c>
        <v>0.526111111</v>
      </c>
      <c>
        <v>20</v>
      </c>
      <c>
        <v>4728</v>
      </c>
      <c>
        <v>0</v>
      </c>
      <c>
        <v>144</v>
      </c>
      <c>
        <v>10.522222</v>
      </c>
      <c>
        <v>2487.453333</v>
      </c>
      <c>
        <v>0</v>
      </c>
      <c>
        <v>75.76</v>
      </c>
    </row>
    <row>
      <c>
        <is>
          <t>1579026</t>
        </is>
      </c>
      <c>
        <v>1</v>
      </c>
      <c>
        <is>
          <t>MANİSA</t>
        </is>
      </c>
      <c>
        <v>SOMA</v>
      </c>
      <c>
        <is>
          <t>SOMA DM-1 45-82-M00050_DM-4-M13 M13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11.11.2020 11:15:41</t>
        </is>
      </c>
      <c>
        <is>
          <t>11.11.2020 11:33:13</t>
        </is>
      </c>
      <c>
        <v>0.292222222</v>
      </c>
      <c>
        <v>100</v>
      </c>
      <c>
        <v>21380</v>
      </c>
      <c>
        <v>1</v>
      </c>
      <c>
        <v>0</v>
      </c>
      <c>
        <v>29.222222</v>
      </c>
      <c>
        <v>6247.711106</v>
      </c>
      <c>
        <v>0.292222</v>
      </c>
      <c>
        <v>0</v>
      </c>
    </row>
    <row>
      <c>
        <is>
          <t>1578194</t>
        </is>
      </c>
      <c>
        <v>1</v>
      </c>
      <c>
        <is>
          <t>MANİSA</t>
        </is>
      </c>
      <c>
        <v>SOMA</v>
      </c>
      <c>
        <is>
          <t>SEVİŞLER TR-1 45-82-L00003_Ayırıcı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09.11.2020 18:19:52</t>
        </is>
      </c>
      <c>
        <is>
          <t>09.11.2020 19:32:00</t>
        </is>
      </c>
      <c>
        <v>1.202222222</v>
      </c>
      <c>
        <v>0</v>
      </c>
      <c>
        <v>0</v>
      </c>
      <c>
        <v>3</v>
      </c>
      <c>
        <v>106</v>
      </c>
      <c>
        <v>0</v>
      </c>
      <c>
        <v>0</v>
      </c>
      <c>
        <v>3.606667</v>
      </c>
      <c>
        <v>127.435556</v>
      </c>
    </row>
    <row>
      <c>
        <is>
          <t>1578312</t>
        </is>
      </c>
      <c>
        <v>1</v>
      </c>
      <c>
        <is>
          <t>MANİSA</t>
        </is>
      </c>
      <c>
        <v>SOMA</v>
      </c>
      <c>
        <is>
          <t>SOMA DM-1 45-82-M00050_DM-4-M13 M13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10.11.2020 08:44:40</t>
        </is>
      </c>
      <c>
        <is>
          <t>10.11.2020 08:57:15</t>
        </is>
      </c>
      <c>
        <v>0.209722222</v>
      </c>
      <c>
        <v>100</v>
      </c>
      <c>
        <v>21380</v>
      </c>
      <c>
        <v>1</v>
      </c>
      <c>
        <v>0</v>
      </c>
      <c>
        <v>20.972222</v>
      </c>
      <c>
        <v>4483.861106</v>
      </c>
      <c>
        <v>0.209722</v>
      </c>
      <c>
        <v>0</v>
      </c>
    </row>
    <row>
      <c>
        <is>
          <t>1576872</t>
        </is>
      </c>
      <c>
        <v>1</v>
      </c>
      <c>
        <is>
          <t>MANİSA</t>
        </is>
      </c>
      <c>
        <v>SOMA</v>
      </c>
      <c>
        <is>
          <t>SOMA DM-1 45-82-M00050_TR-1-M12 M12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07.11.2020 04:49:19</t>
        </is>
      </c>
      <c>
        <is>
          <t>07.11.2020 04:55:44</t>
        </is>
      </c>
      <c>
        <v>0.106944444</v>
      </c>
      <c>
        <v>10</v>
      </c>
      <c>
        <v>2522</v>
      </c>
      <c>
        <v>0</v>
      </c>
      <c>
        <v>0</v>
      </c>
      <c>
        <v>1.069444</v>
      </c>
      <c>
        <v>269.713888</v>
      </c>
      <c>
        <v>0</v>
      </c>
      <c>
        <v>0</v>
      </c>
    </row>
    <row>
      <c>
        <is>
          <t>1576865</t>
        </is>
      </c>
      <c>
        <v>1</v>
      </c>
      <c>
        <is>
          <t>MANİSA</t>
        </is>
      </c>
      <c>
        <v>SOMA</v>
      </c>
      <c>
        <is>
          <t>SOMA DM-1 45-82-M00050_TR-1-M12 M12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07.11.2020 04:02:31</t>
        </is>
      </c>
      <c>
        <is>
          <t>07.11.2020 04:22:56</t>
        </is>
      </c>
      <c>
        <v>0.340277777</v>
      </c>
      <c>
        <v>10</v>
      </c>
      <c>
        <v>2522</v>
      </c>
      <c>
        <v>0</v>
      </c>
      <c>
        <v>0</v>
      </c>
      <c>
        <v>3.402778</v>
      </c>
      <c>
        <v>858.180554</v>
      </c>
      <c>
        <v>0</v>
      </c>
      <c>
        <v>0</v>
      </c>
    </row>
    <row>
      <c>
        <is>
          <t>1583589</t>
        </is>
      </c>
      <c>
        <v>1</v>
      </c>
      <c>
        <is>
          <t>MANİSA</t>
        </is>
      </c>
      <c>
        <v>SOMA</v>
      </c>
      <c>
        <is>
          <t>SOMA A SANTRALİ İM/DM 45-82-A00001_SAVAŞTEPE 15.8-L14 L14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20.11.2020 05:58:44</t>
        </is>
      </c>
      <c>
        <is>
          <t>20.11.2020 07:23:00</t>
        </is>
      </c>
      <c>
        <v>1.404444444</v>
      </c>
      <c>
        <v>0</v>
      </c>
      <c>
        <v>0</v>
      </c>
      <c>
        <v>141</v>
      </c>
      <c>
        <v>948</v>
      </c>
      <c>
        <v>0</v>
      </c>
      <c>
        <v>0</v>
      </c>
      <c>
        <v>198.026667</v>
      </c>
      <c>
        <v>1331.413333</v>
      </c>
    </row>
    <row>
      <c>
        <is>
          <t>1582002</t>
        </is>
      </c>
      <c>
        <v>1</v>
      </c>
      <c>
        <is>
          <t>MANİSA</t>
        </is>
      </c>
      <c>
        <v>SOMA</v>
      </c>
      <c>
        <is>
          <t>SOMA DM-1 45-82-M00050_DM-4 M13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17.11.2020 11:52:22</t>
        </is>
      </c>
      <c>
        <is>
          <t>17.11.2020 14:51:14</t>
        </is>
      </c>
      <c>
        <v>2.981111111</v>
      </c>
      <c>
        <v>92</v>
      </c>
      <c>
        <v>19711</v>
      </c>
      <c>
        <v>1</v>
      </c>
      <c>
        <v>0</v>
      </c>
      <c>
        <v>274.262222</v>
      </c>
      <c>
        <v>58760.681109</v>
      </c>
      <c>
        <v>2.981111</v>
      </c>
      <c>
        <v>0</v>
      </c>
    </row>
    <row>
      <c>
        <is>
          <t>1582069</t>
        </is>
      </c>
      <c>
        <v>1</v>
      </c>
      <c>
        <is>
          <t>MANİSA</t>
        </is>
      </c>
      <c>
        <v>SOMA</v>
      </c>
      <c>
        <is>
          <t>SOMA A SANTRALİ İM/DM 45-82-A00001_KIRKAĞAÇ L15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17.11.2020 14:34:53</t>
        </is>
      </c>
      <c>
        <is>
          <t>17.11.2020 14:48:00</t>
        </is>
      </c>
      <c>
        <v>0.218611111</v>
      </c>
      <c>
        <v>7</v>
      </c>
      <c>
        <v>446</v>
      </c>
      <c>
        <v>233</v>
      </c>
      <c>
        <v>376</v>
      </c>
      <c>
        <v>1.530278</v>
      </c>
      <c>
        <v>97.500556</v>
      </c>
      <c>
        <v>50.936389</v>
      </c>
      <c>
        <v>82.197778</v>
      </c>
    </row>
    <row>
      <c>
        <is>
          <t>1580929</t>
        </is>
      </c>
      <c>
        <v>1</v>
      </c>
      <c>
        <is>
          <t>MANİSA</t>
        </is>
      </c>
      <c>
        <v>SOMA</v>
      </c>
      <c>
        <is>
          <t>SOMA DM-1 45-82-M00050_TR-7/2-M11 M11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15.11.2020 02:03:31</t>
        </is>
      </c>
      <c>
        <is>
          <t>15.11.2020 03:05:57</t>
        </is>
      </c>
      <c>
        <v>1.040555555</v>
      </c>
      <c>
        <v>20</v>
      </c>
      <c>
        <v>4728</v>
      </c>
      <c>
        <v>0</v>
      </c>
      <c>
        <v>144</v>
      </c>
      <c>
        <v>20.811111</v>
      </c>
      <c>
        <v>4919.746664</v>
      </c>
      <c>
        <v>0</v>
      </c>
      <c>
        <v>149.84</v>
      </c>
    </row>
    <row>
      <c>
        <is>
          <t>1583626</t>
        </is>
      </c>
      <c>
        <v>1</v>
      </c>
      <c>
        <is>
          <t>MANİSA</t>
        </is>
      </c>
      <c>
        <v>SOMA</v>
      </c>
      <c>
        <is>
          <t>SOMA A SANTRALİ İM/DM 45-82-A00001_HatBaşıAyırıcı_53136052 L14</t>
        </is>
      </c>
      <c>
        <v>OG İzolatör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20.11.2020 09:03:00</t>
        </is>
      </c>
      <c>
        <is>
          <t>20.11.2020 09:44:23</t>
        </is>
      </c>
      <c>
        <v>0.689722222</v>
      </c>
      <c>
        <v>0</v>
      </c>
      <c>
        <v>0</v>
      </c>
      <c>
        <v>14</v>
      </c>
      <c>
        <v>114</v>
      </c>
      <c>
        <v>0</v>
      </c>
      <c>
        <v>0</v>
      </c>
      <c>
        <v>9.656111</v>
      </c>
      <c>
        <v>78.628333</v>
      </c>
    </row>
    <row>
      <c>
        <is>
          <t>1579959</t>
        </is>
      </c>
      <c>
        <v>1</v>
      </c>
      <c>
        <is>
          <t>MANİSA</t>
        </is>
      </c>
      <c>
        <v>SOMA</v>
      </c>
      <c>
        <is>
          <t>SOMA DM-1 45-82-M00050_TR-7/2-M11 M11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13.11.2020 08:42:31</t>
        </is>
      </c>
      <c>
        <is>
          <t>13.11.2020 08:56:02</t>
        </is>
      </c>
      <c>
        <v>0.225277777</v>
      </c>
      <c>
        <v>20</v>
      </c>
      <c>
        <v>4728</v>
      </c>
      <c>
        <v>0</v>
      </c>
      <c>
        <v>144</v>
      </c>
      <c>
        <v>4.505556</v>
      </c>
      <c>
        <v>1065.11333</v>
      </c>
      <c>
        <v>0</v>
      </c>
      <c>
        <v>32.44</v>
      </c>
    </row>
    <row>
      <c>
        <is>
          <t>1580236</t>
        </is>
      </c>
      <c>
        <v>1</v>
      </c>
      <c>
        <is>
          <t>MANİSA</t>
        </is>
      </c>
      <c>
        <v>SOMA</v>
      </c>
      <c>
        <is>
          <t>SOMA A SANTRALİ İM/DM 45-82-A00001_KIRKAĞAÇ L15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13.11.2020 14:28:20</t>
        </is>
      </c>
      <c>
        <is>
          <t>13.11.2020 14:34:19</t>
        </is>
      </c>
      <c>
        <v>0.099805555</v>
      </c>
      <c>
        <v>7</v>
      </c>
      <c>
        <v>446</v>
      </c>
      <c>
        <v>235</v>
      </c>
      <c>
        <v>378</v>
      </c>
      <c>
        <v>0.698639</v>
      </c>
      <c>
        <v>44.513278</v>
      </c>
      <c>
        <v>23.454305</v>
      </c>
      <c>
        <v>37.7265</v>
      </c>
    </row>
    <row>
      <c>
        <is>
          <t>1578019</t>
        </is>
      </c>
      <c>
        <v>1</v>
      </c>
      <c>
        <is>
          <t>MANİSA</t>
        </is>
      </c>
      <c>
        <v>SOMA</v>
      </c>
      <c>
        <is>
          <t>SOMA A SANTRALİ İM/DM 45-82-A00001_KIRKAĞAÇ L15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09.11.2020 12:15:38</t>
        </is>
      </c>
      <c>
        <is>
          <t>09.11.2020 12:29:46</t>
        </is>
      </c>
      <c>
        <v>0.235555555</v>
      </c>
      <c>
        <v>7</v>
      </c>
      <c>
        <v>446</v>
      </c>
      <c>
        <v>233</v>
      </c>
      <c>
        <v>376</v>
      </c>
      <c>
        <v>1.648889</v>
      </c>
      <c>
        <v>105.057778</v>
      </c>
      <c>
        <v>54.884444</v>
      </c>
      <c>
        <v>88.568889</v>
      </c>
    </row>
    <row>
      <c>
        <is>
          <t>1576311</t>
        </is>
      </c>
      <c>
        <v>1</v>
      </c>
      <c>
        <is>
          <t>MANİSA</t>
        </is>
      </c>
      <c>
        <v>SOMA</v>
      </c>
      <c>
        <is>
          <t>SOMA DM-1 45-82-M00050_DM-4-M13 M13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06.11.2020 11:03:38</t>
        </is>
      </c>
      <c>
        <is>
          <t>06.11.2020 11:12:35</t>
        </is>
      </c>
      <c>
        <v>0.149166666</v>
      </c>
      <c>
        <v>100</v>
      </c>
      <c>
        <v>21380</v>
      </c>
      <c>
        <v>1</v>
      </c>
      <c>
        <v>0</v>
      </c>
      <c>
        <v>14.916667</v>
      </c>
      <c>
        <v>3189.183319</v>
      </c>
      <c>
        <v>0.149167</v>
      </c>
      <c>
        <v>0</v>
      </c>
    </row>
    <row>
      <c>
        <is>
          <t>1574487</t>
        </is>
      </c>
      <c>
        <v>1</v>
      </c>
      <c>
        <is>
          <t>MANİSA</t>
        </is>
      </c>
      <c>
        <v>SOMA</v>
      </c>
      <c>
        <is>
          <t>SOMA A SANTRALİ İM/DM 45-82-A00001_İM 34.5 ÇIKIŞ M01</t>
        </is>
      </c>
      <c>
        <v>Üçüncü Şahısların Vermiş Olduğu Hasarlar</v>
      </c>
      <c>
        <is>
          <t>Dağıtım-OG</t>
        </is>
      </c>
      <c>
        <v>Uzun</v>
      </c>
      <c>
        <v>Dışsal</v>
      </c>
      <c>
        <v>Bildirimsiz</v>
      </c>
      <c>
        <is>
          <t>03.11.2020 08:27:31</t>
        </is>
      </c>
      <c>
        <is>
          <t>03.11.2020 09:08:19</t>
        </is>
      </c>
      <c>
        <v>0.68</v>
      </c>
      <c>
        <v>8</v>
      </c>
      <c>
        <v>530</v>
      </c>
      <c>
        <v>390</v>
      </c>
      <c>
        <v>1441</v>
      </c>
      <c>
        <v>5.44</v>
      </c>
      <c>
        <v>360.4</v>
      </c>
      <c>
        <v>265.2</v>
      </c>
      <c>
        <v>979.88</v>
      </c>
    </row>
    <row>
      <c>
        <is>
          <t>1578269</t>
        </is>
      </c>
      <c>
        <v>1</v>
      </c>
      <c>
        <is>
          <t>MANİSA</t>
        </is>
      </c>
      <c>
        <v>SOMA</v>
      </c>
      <c>
        <is>
          <t>SOMA DM-1 45-82-M00050_DM-4-M13 M13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10.11.2020 04:39:25</t>
        </is>
      </c>
      <c>
        <is>
          <t>10.11.2020 05:00:18</t>
        </is>
      </c>
      <c>
        <v>0.348055555</v>
      </c>
      <c>
        <v>100</v>
      </c>
      <c>
        <v>21380</v>
      </c>
      <c>
        <v>1</v>
      </c>
      <c>
        <v>0</v>
      </c>
      <c>
        <v>34.805556</v>
      </c>
      <c>
        <v>7441.427766</v>
      </c>
      <c>
        <v>0.348056</v>
      </c>
      <c>
        <v>0</v>
      </c>
    </row>
    <row>
      <c>
        <is>
          <t>1583345</t>
        </is>
      </c>
      <c>
        <v>1</v>
      </c>
      <c>
        <is>
          <t>MANİSA</t>
        </is>
      </c>
      <c>
        <v>SOMA</v>
      </c>
      <c>
        <is>
          <t>SOMA A SANTRALİ İM/DM 45-82-A00001_HatBaşıAyırıcı_53136052 L14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19.11.2020 16:24:58</t>
        </is>
      </c>
      <c>
        <is>
          <t>19.11.2020 17:55:00</t>
        </is>
      </c>
      <c>
        <v>1.500555555</v>
      </c>
      <c>
        <v>0</v>
      </c>
      <c>
        <v>0</v>
      </c>
      <c>
        <v>14</v>
      </c>
      <c>
        <v>114</v>
      </c>
      <c>
        <v>0</v>
      </c>
      <c>
        <v>0</v>
      </c>
      <c>
        <v>21.007778</v>
      </c>
      <c>
        <v>171.063333</v>
      </c>
    </row>
    <row>
      <c>
        <is>
          <t>1578271</t>
        </is>
      </c>
      <c>
        <v>1</v>
      </c>
      <c>
        <is>
          <t>MANİSA</t>
        </is>
      </c>
      <c>
        <v>SOMA</v>
      </c>
      <c>
        <is>
          <t>SOMA DM-1 45-82-M00050_SOMA GIS TM DM-1 FİDER-2 GİRİŞ-M15 M15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10.11.2020 05:03:39</t>
        </is>
      </c>
      <c>
        <is>
          <t>10.11.2020 05:31:37</t>
        </is>
      </c>
      <c>
        <v>0.466111111</v>
      </c>
      <c>
        <v>131</v>
      </c>
      <c>
        <v>28630</v>
      </c>
      <c>
        <v>1</v>
      </c>
      <c>
        <v>144</v>
      </c>
      <c>
        <v>61.060556</v>
      </c>
      <c>
        <v>13344.761108</v>
      </c>
      <c>
        <v>0.466111</v>
      </c>
      <c>
        <v>67.12</v>
      </c>
    </row>
    <row>
      <c>
        <is>
          <t>1581604</t>
        </is>
      </c>
      <c>
        <v>1</v>
      </c>
      <c>
        <is>
          <t>MANİSA</t>
        </is>
      </c>
      <c>
        <v>SOMA</v>
      </c>
      <c>
        <is>
          <t>SOMA A SANTRALİ İM/DM 45-82-A00001_IŞIKLAR-1 M05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16.11.2020 16:09:21</t>
        </is>
      </c>
      <c>
        <is>
          <t>16.11.2020 16:48:33</t>
        </is>
      </c>
      <c>
        <v>0.653333333</v>
      </c>
      <c>
        <v>8</v>
      </c>
      <c>
        <v>530</v>
      </c>
      <c>
        <v>414</v>
      </c>
      <c>
        <v>1591</v>
      </c>
      <c>
        <v>5.226667</v>
      </c>
      <c>
        <v>346.266666</v>
      </c>
      <c>
        <v>270.48</v>
      </c>
      <c>
        <v>1039.453333</v>
      </c>
    </row>
    <row>
      <c>
        <is>
          <t>1581037</t>
        </is>
      </c>
      <c>
        <v>1</v>
      </c>
      <c>
        <is>
          <t>MANİSA</t>
        </is>
      </c>
      <c>
        <v>SOMA</v>
      </c>
      <c>
        <is>
          <t>SOMA TR-12/3 45-82-M00086_D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15.11.2020 10:56:38</t>
        </is>
      </c>
      <c>
        <is>
          <t>15.11.2020 12:53:35</t>
        </is>
      </c>
      <c>
        <v>1.949166666</v>
      </c>
      <c>
        <v>0</v>
      </c>
      <c>
        <v>167</v>
      </c>
      <c>
        <v>0</v>
      </c>
      <c>
        <v>0</v>
      </c>
      <c>
        <v>0</v>
      </c>
      <c>
        <v>325.510833</v>
      </c>
      <c>
        <v>0</v>
      </c>
      <c>
        <v>0</v>
      </c>
    </row>
    <row>
      <c>
        <is>
          <t>1576032</t>
        </is>
      </c>
      <c>
        <v>1</v>
      </c>
      <c>
        <is>
          <t>İZMİR</t>
        </is>
      </c>
      <c>
        <v>TİRE</v>
      </c>
      <c>
        <is>
          <t>TİRE TR-11 35-29-L00011_950334602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05.11.2020 20:16:36</t>
        </is>
      </c>
      <c>
        <is>
          <t>05.11.2020 21:59:51</t>
        </is>
      </c>
      <c>
        <v>1.720833333</v>
      </c>
      <c>
        <v>0</v>
      </c>
      <c>
        <v>1</v>
      </c>
      <c>
        <v>0</v>
      </c>
      <c>
        <v>0</v>
      </c>
      <c>
        <v>0</v>
      </c>
      <c>
        <v>1.720833</v>
      </c>
      <c>
        <v>0</v>
      </c>
      <c>
        <v>0</v>
      </c>
    </row>
    <row>
      <c>
        <is>
          <t>1576873</t>
        </is>
      </c>
      <c>
        <v>1</v>
      </c>
      <c>
        <is>
          <t>MANİSA</t>
        </is>
      </c>
      <c>
        <v>SOMA</v>
      </c>
      <c>
        <is>
          <t>SOMA TR-23 45-82-M00023_TR-20-M07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07.11.2020 04:50:34</t>
        </is>
      </c>
      <c>
        <is>
          <t>07.11.2020 04:56:58</t>
        </is>
      </c>
      <c>
        <v>0.106666666</v>
      </c>
      <c>
        <v>18</v>
      </c>
      <c>
        <v>3525</v>
      </c>
      <c>
        <v>0</v>
      </c>
      <c>
        <v>0</v>
      </c>
      <c>
        <v>1.92</v>
      </c>
      <c>
        <v>375.999998</v>
      </c>
      <c>
        <v>0</v>
      </c>
      <c>
        <v>0</v>
      </c>
    </row>
    <row>
      <c>
        <is>
          <t>1581948</t>
        </is>
      </c>
      <c>
        <v>1</v>
      </c>
      <c>
        <is>
          <t>MANİSA</t>
        </is>
      </c>
      <c>
        <v>SOMA</v>
      </c>
      <c>
        <is>
          <t>SOMA DM-5/17 45-82-M00421_DM-2 GİRİŞ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17.11.2020 11:52:29</t>
        </is>
      </c>
      <c>
        <is>
          <t>17.11.2020 12:03:00</t>
        </is>
      </c>
      <c>
        <v>0.175277777</v>
      </c>
      <c>
        <v>53</v>
      </c>
      <c>
        <v>12304</v>
      </c>
      <c>
        <v>0</v>
      </c>
      <c>
        <v>0</v>
      </c>
      <c>
        <v>9.289722</v>
      </c>
      <c>
        <v>2156.617768</v>
      </c>
      <c>
        <v>0</v>
      </c>
      <c>
        <v>0</v>
      </c>
    </row>
    <row>
      <c>
        <is>
          <t>1598280</t>
        </is>
      </c>
      <c>
        <v>1</v>
      </c>
      <c>
        <is>
          <t>MANİSA</t>
        </is>
      </c>
      <c>
        <v>SOMA</v>
      </c>
      <c>
        <is>
          <t>SOMA TR-11 45-82-M00011_C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29.11.2020 17:46:55</t>
        </is>
      </c>
      <c>
        <is>
          <t>29.11.2020 19:08:25</t>
        </is>
      </c>
      <c>
        <v>1.358333333</v>
      </c>
      <c>
        <v>0</v>
      </c>
      <c>
        <v>295</v>
      </c>
      <c>
        <v>0</v>
      </c>
      <c>
        <v>0</v>
      </c>
      <c>
        <v>0</v>
      </c>
      <c>
        <v>400.708333</v>
      </c>
      <c>
        <v>0</v>
      </c>
      <c>
        <v>0</v>
      </c>
    </row>
    <row>
      <c>
        <is>
          <t>1577936</t>
        </is>
      </c>
      <c>
        <v>1</v>
      </c>
      <c>
        <is>
          <t>MANİSA</t>
        </is>
      </c>
      <c>
        <v>SOMA</v>
      </c>
      <c>
        <is>
          <t>SOMA TR-12/1 45-82-M00089_DAĞITIM TRAFOSU M04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09.11.2020 10:09:06</t>
        </is>
      </c>
      <c>
        <is>
          <t>09.11.2020 12:55:06</t>
        </is>
      </c>
      <c>
        <v>2.766666666</v>
      </c>
      <c>
        <v>2</v>
      </c>
      <c>
        <v>494</v>
      </c>
      <c>
        <v>0</v>
      </c>
      <c>
        <v>0</v>
      </c>
      <c>
        <v>5.533333</v>
      </c>
      <c>
        <v>1366.733333</v>
      </c>
      <c>
        <v>0</v>
      </c>
      <c>
        <v>0</v>
      </c>
    </row>
    <row>
      <c>
        <is>
          <t>1596815</t>
        </is>
      </c>
      <c>
        <v>1</v>
      </c>
      <c>
        <is>
          <t>MANİSA</t>
        </is>
      </c>
      <c>
        <v>SOMA</v>
      </c>
      <c>
        <is>
          <t>SOMA TR-16/3 45-82-M00102_966223030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26.11.2020 13:41:46</t>
        </is>
      </c>
      <c>
        <is>
          <t>26.11.2020 15:38:03</t>
        </is>
      </c>
      <c>
        <v>1.938055555</v>
      </c>
      <c>
        <v>0</v>
      </c>
      <c>
        <v>7</v>
      </c>
      <c>
        <v>0</v>
      </c>
      <c>
        <v>0</v>
      </c>
      <c>
        <v>0</v>
      </c>
      <c>
        <v>13.566389</v>
      </c>
      <c>
        <v>0</v>
      </c>
      <c>
        <v>0</v>
      </c>
    </row>
    <row>
      <c>
        <is>
          <t>1597847</t>
        </is>
      </c>
      <c>
        <v>1</v>
      </c>
      <c>
        <is>
          <t>MANİSA</t>
        </is>
      </c>
      <c>
        <v>SOMA</v>
      </c>
      <c>
        <is>
          <t>SOMA KÖYLER DM-2 45-82-M00125_KÖYLER 34.5-M08 M08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28.11.2020 15:32:26</t>
        </is>
      </c>
      <c>
        <is>
          <t>28.11.2020 16:05:21</t>
        </is>
      </c>
      <c>
        <v>0.548611111</v>
      </c>
      <c>
        <v>0</v>
      </c>
      <c>
        <v>0</v>
      </c>
      <c>
        <v>50</v>
      </c>
      <c>
        <v>1009</v>
      </c>
      <c>
        <v>0</v>
      </c>
      <c>
        <v>0</v>
      </c>
      <c>
        <v>27.430556</v>
      </c>
      <c>
        <v>553.548611</v>
      </c>
    </row>
    <row>
      <c>
        <is>
          <t>1597611</t>
        </is>
      </c>
      <c>
        <v>1</v>
      </c>
      <c>
        <is>
          <t>MANİSA</t>
        </is>
      </c>
      <c>
        <v>SOMA</v>
      </c>
      <c>
        <is>
          <t>SOMA KÖYLER DM-2 45-82-M00125_SAVAŞTEPE 34.5-M09 M09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28.11.2020 08:57:00</t>
        </is>
      </c>
      <c>
        <is>
          <t>28.11.2020 09:22:38</t>
        </is>
      </c>
      <c>
        <v>0.427222222</v>
      </c>
      <c>
        <v>2</v>
      </c>
      <c>
        <v>284</v>
      </c>
      <c>
        <v>62</v>
      </c>
      <c>
        <v>163</v>
      </c>
      <c>
        <v>0.854444</v>
      </c>
      <c>
        <v>121.331111</v>
      </c>
      <c>
        <v>26.487778</v>
      </c>
      <c>
        <v>69.637222</v>
      </c>
    </row>
    <row>
      <c>
        <is>
          <t>1597719</t>
        </is>
      </c>
      <c>
        <v>1</v>
      </c>
      <c>
        <is>
          <t>MANİSA</t>
        </is>
      </c>
      <c>
        <v>SOMA</v>
      </c>
      <c>
        <is>
          <t>SOMA KÖYLER DM-2 45-82-M00125_HatBaşıAyırıcı_53135481 M09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28.11.2020 10:58:57</t>
        </is>
      </c>
      <c>
        <is>
          <t>28.11.2020 12:44:30</t>
        </is>
      </c>
      <c>
        <v>1.759166666</v>
      </c>
      <c>
        <v>0</v>
      </c>
      <c>
        <v>0</v>
      </c>
      <c>
        <v>3</v>
      </c>
      <c>
        <v>0</v>
      </c>
      <c>
        <v>0</v>
      </c>
      <c>
        <v>0</v>
      </c>
      <c>
        <v>5.2775</v>
      </c>
      <c>
        <v>0</v>
      </c>
    </row>
    <row>
      <c>
        <is>
          <t>1597794</t>
        </is>
      </c>
      <c>
        <v>1</v>
      </c>
      <c>
        <is>
          <t>MANİSA</t>
        </is>
      </c>
      <c>
        <v>SOMA</v>
      </c>
      <c>
        <is>
          <t>SOMA KÖYLER DM-2 45-82-M00125_HatBaşıAyırıcı_53136198 M08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28.11.2020 13:01:13</t>
        </is>
      </c>
      <c>
        <is>
          <t>28.11.2020 16:07:00</t>
        </is>
      </c>
      <c>
        <v>3.096388888</v>
      </c>
      <c>
        <v>0</v>
      </c>
      <c>
        <v>0</v>
      </c>
      <c>
        <v>9</v>
      </c>
      <c>
        <v>183</v>
      </c>
      <c>
        <v>0</v>
      </c>
      <c>
        <v>0</v>
      </c>
      <c>
        <v>27.8675</v>
      </c>
      <c>
        <v>566.639167</v>
      </c>
    </row>
    <row>
      <c>
        <is>
          <t>1597754</t>
        </is>
      </c>
      <c>
        <v>1</v>
      </c>
      <c>
        <is>
          <t>MANİSA</t>
        </is>
      </c>
      <c>
        <v>SOMA</v>
      </c>
      <c>
        <is>
          <t>SOMA KÖYLER DM-2 45-82-M00125_SAVAŞTEPE 34.5-M09 M09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28.11.2020 12:16:01</t>
        </is>
      </c>
      <c>
        <is>
          <t>28.11.2020 12:32:30</t>
        </is>
      </c>
      <c>
        <v>0.274722222</v>
      </c>
      <c>
        <v>2</v>
      </c>
      <c>
        <v>284</v>
      </c>
      <c>
        <v>62</v>
      </c>
      <c>
        <v>163</v>
      </c>
      <c>
        <v>0.549444</v>
      </c>
      <c>
        <v>78.021111</v>
      </c>
      <c>
        <v>17.032778</v>
      </c>
      <c>
        <v>44.779722</v>
      </c>
    </row>
    <row>
      <c>
        <is>
          <t>1582919</t>
        </is>
      </c>
      <c>
        <v>1</v>
      </c>
      <c>
        <is>
          <t>MANİSA</t>
        </is>
      </c>
      <c>
        <v>SOMA</v>
      </c>
      <c>
        <is>
          <t>SOMA TR-6 45-82-M00006_TR-7/1 M01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19.11.2020 09:36:19</t>
        </is>
      </c>
      <c>
        <is>
          <t>19.11.2020 16:31:13</t>
        </is>
      </c>
      <c>
        <v>6.914872222</v>
      </c>
      <c>
        <v>2</v>
      </c>
      <c>
        <v>426</v>
      </c>
      <c>
        <v>0</v>
      </c>
      <c>
        <v>93</v>
      </c>
      <c>
        <v>13.829744</v>
      </c>
      <c>
        <v>2945.735567</v>
      </c>
      <c>
        <v>0</v>
      </c>
      <c>
        <v>643.083117</v>
      </c>
    </row>
    <row>
      <c>
        <is>
          <t>1582949</t>
        </is>
      </c>
      <c>
        <v>1</v>
      </c>
      <c>
        <is>
          <t>MANİSA</t>
        </is>
      </c>
      <c>
        <v>SOMA</v>
      </c>
      <c>
        <is>
          <t>SOMA TR-6 45-82-M00006_DAĞITIM TRAFOSU M04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19.11.2020 09:52:57</t>
        </is>
      </c>
      <c>
        <is>
          <t>19.11.2020 16:33:08</t>
        </is>
      </c>
      <c>
        <v>6.669722222</v>
      </c>
      <c>
        <v>1</v>
      </c>
      <c>
        <v>465</v>
      </c>
      <c>
        <v>0</v>
      </c>
      <c>
        <v>18</v>
      </c>
      <c>
        <v>6.669722</v>
      </c>
      <c>
        <v>3101.420833</v>
      </c>
      <c>
        <v>0</v>
      </c>
      <c>
        <v>120.055</v>
      </c>
    </row>
    <row>
      <c>
        <is>
          <t>1583586</t>
        </is>
      </c>
      <c>
        <v>1</v>
      </c>
      <c>
        <is>
          <t>MANİSA</t>
        </is>
      </c>
      <c>
        <v>SOMA</v>
      </c>
      <c>
        <is>
          <t>SOMA TR-7 45-82-M00007_B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20.11.2020 05:03:12</t>
        </is>
      </c>
      <c>
        <is>
          <t>20.11.2020 07:10:52</t>
        </is>
      </c>
      <c>
        <v>2.127777777</v>
      </c>
      <c>
        <v>0</v>
      </c>
      <c>
        <v>10</v>
      </c>
      <c>
        <v>0</v>
      </c>
      <c>
        <v>0</v>
      </c>
      <c>
        <v>0</v>
      </c>
      <c>
        <v>21.277778</v>
      </c>
      <c>
        <v>0</v>
      </c>
      <c>
        <v>0</v>
      </c>
    </row>
    <row>
      <c>
        <is>
          <t>1579086</t>
        </is>
      </c>
      <c>
        <v>1</v>
      </c>
      <c>
        <is>
          <t>MANİSA</t>
        </is>
      </c>
      <c>
        <v>SOMA</v>
      </c>
      <c>
        <is>
          <t>SOMA TR-6 45-82-M00006_TR-7/1 M01</t>
        </is>
      </c>
      <c>
        <v>OG Yeraltı Kablo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11.11.2020 13:03:00</t>
        </is>
      </c>
      <c>
        <is>
          <t>11.11.2020 20:53:09</t>
        </is>
      </c>
      <c>
        <v>7.835833333</v>
      </c>
      <c>
        <v>2</v>
      </c>
      <c>
        <v>426</v>
      </c>
      <c>
        <v>0</v>
      </c>
      <c>
        <v>93</v>
      </c>
      <c>
        <v>15.671667</v>
      </c>
      <c>
        <v>3338.065</v>
      </c>
      <c>
        <v>0</v>
      </c>
      <c>
        <v>728.7325</v>
      </c>
    </row>
    <row>
      <c>
        <is>
          <t>1576785</t>
        </is>
      </c>
      <c>
        <v>1</v>
      </c>
      <c>
        <is>
          <t>MANİSA</t>
        </is>
      </c>
      <c>
        <v>SOMA</v>
      </c>
      <c>
        <is>
          <t>SOMA KÖYLER DM-2 45-82-M00125_KÖYLER 34.5-M08 M08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06.11.2020 20:10:47</t>
        </is>
      </c>
      <c>
        <is>
          <t>06.11.2020 21:03:11</t>
        </is>
      </c>
      <c>
        <v>0.873333333</v>
      </c>
      <c>
        <v>0</v>
      </c>
      <c>
        <v>0</v>
      </c>
      <c>
        <v>47</v>
      </c>
      <c>
        <v>963</v>
      </c>
      <c>
        <v>0</v>
      </c>
      <c>
        <v>0</v>
      </c>
      <c>
        <v>41.046667</v>
      </c>
      <c>
        <v>841.02</v>
      </c>
    </row>
    <row>
      <c>
        <is>
          <t>1577062</t>
        </is>
      </c>
      <c>
        <v>1</v>
      </c>
      <c>
        <is>
          <t>MANİSA</t>
        </is>
      </c>
      <c>
        <v>SOMA</v>
      </c>
      <c>
        <is>
          <t>SOMA TR-7/1 45-82-M00080_D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07.11.2020 11:18:33</t>
        </is>
      </c>
      <c>
        <is>
          <t>07.11.2020 18:39:47</t>
        </is>
      </c>
      <c>
        <v>7.353805555</v>
      </c>
      <c>
        <v>0</v>
      </c>
      <c>
        <v>217</v>
      </c>
      <c>
        <v>0</v>
      </c>
      <c>
        <v>0</v>
      </c>
      <c>
        <v>0</v>
      </c>
      <c>
        <v>1595.775805</v>
      </c>
      <c>
        <v>0</v>
      </c>
      <c>
        <v>0</v>
      </c>
    </row>
    <row>
      <c>
        <is>
          <t>1577071</t>
        </is>
      </c>
      <c>
        <v>1</v>
      </c>
      <c>
        <is>
          <t>MANİSA</t>
        </is>
      </c>
      <c>
        <v>SOMA</v>
      </c>
      <c>
        <is>
          <t>SOMA TR-6 45-82-M00006_D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07.11.2020 11:24:31</t>
        </is>
      </c>
      <c>
        <is>
          <t>07.11.2020 18:41:48</t>
        </is>
      </c>
      <c>
        <v>7.288055555</v>
      </c>
      <c>
        <v>0</v>
      </c>
      <c>
        <v>141</v>
      </c>
      <c>
        <v>0</v>
      </c>
      <c>
        <v>0</v>
      </c>
      <c>
        <v>0</v>
      </c>
      <c>
        <v>1027.615833</v>
      </c>
      <c>
        <v>0</v>
      </c>
      <c>
        <v>0</v>
      </c>
    </row>
    <row>
      <c>
        <is>
          <t>1577626</t>
        </is>
      </c>
      <c>
        <v>1</v>
      </c>
      <c>
        <is>
          <t>MANİSA</t>
        </is>
      </c>
      <c>
        <v>SOMA</v>
      </c>
      <c>
        <is>
          <t>SOMA KÖYLER DM-2 45-82-M00125_KÖYLER 34.5-M08 M08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08.11.2020 13:39:29</t>
        </is>
      </c>
      <c>
        <is>
          <t>08.11.2020 13:51:25</t>
        </is>
      </c>
      <c>
        <v>0.198888888</v>
      </c>
      <c>
        <v>0</v>
      </c>
      <c>
        <v>0</v>
      </c>
      <c>
        <v>50</v>
      </c>
      <c>
        <v>957</v>
      </c>
      <c>
        <v>0</v>
      </c>
      <c>
        <v>0</v>
      </c>
      <c>
        <v>9.944444</v>
      </c>
      <c>
        <v>190.336666</v>
      </c>
    </row>
    <row>
      <c>
        <is>
          <t>1577509</t>
        </is>
      </c>
      <c>
        <v>1</v>
      </c>
      <c>
        <is>
          <t>MANİSA</t>
        </is>
      </c>
      <c>
        <v>SOMA</v>
      </c>
      <c>
        <is>
          <t>SOMA TR-6 45-82-M00006_D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08.11.2020 09:35:44</t>
        </is>
      </c>
      <c>
        <is>
          <t>08.11.2020 17:08:17</t>
        </is>
      </c>
      <c>
        <v>7.542382222</v>
      </c>
      <c>
        <v>0</v>
      </c>
      <c>
        <v>141</v>
      </c>
      <c>
        <v>0</v>
      </c>
      <c>
        <v>0</v>
      </c>
      <c>
        <v>0</v>
      </c>
      <c>
        <v>1063.475893</v>
      </c>
      <c>
        <v>0</v>
      </c>
      <c>
        <v>0</v>
      </c>
    </row>
    <row>
      <c>
        <is>
          <t>1583703</t>
        </is>
      </c>
      <c>
        <v>1</v>
      </c>
      <c>
        <is>
          <t>MANİSA</t>
        </is>
      </c>
      <c>
        <v>SOMA</v>
      </c>
      <c>
        <is>
          <t>SOMA TR-6 45-82-M00006_A</t>
        </is>
      </c>
      <c>
        <v>AG Atlama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20.11.2020 09:59:00</t>
        </is>
      </c>
      <c>
        <is>
          <t>20.11.2020 12:08:45</t>
        </is>
      </c>
      <c>
        <v>2.1625</v>
      </c>
      <c>
        <v>0</v>
      </c>
      <c>
        <v>88</v>
      </c>
      <c>
        <v>0</v>
      </c>
      <c>
        <v>0</v>
      </c>
      <c>
        <v>0</v>
      </c>
      <c>
        <v>190.3</v>
      </c>
      <c>
        <v>0</v>
      </c>
      <c>
        <v>0</v>
      </c>
    </row>
    <row>
      <c>
        <is>
          <t>1582128</t>
        </is>
      </c>
      <c>
        <v>1</v>
      </c>
      <c>
        <is>
          <t>MANİSA</t>
        </is>
      </c>
      <c>
        <v>SOMA</v>
      </c>
      <c>
        <is>
          <t>SOMA B SANTRALİ TM 45-82-A00004_SOMA KÖYLER DM-2 FİDER-2 (2H08) M019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17.11.2020 16:08:19</t>
        </is>
      </c>
      <c>
        <is>
          <t>17.11.2020 17:10:03</t>
        </is>
      </c>
      <c>
        <v>1.028888888</v>
      </c>
      <c>
        <v>2</v>
      </c>
      <c>
        <v>334</v>
      </c>
      <c>
        <v>112</v>
      </c>
      <c>
        <v>1172</v>
      </c>
      <c>
        <v>2.057778</v>
      </c>
      <c>
        <v>343.648889</v>
      </c>
      <c>
        <v>115.235555</v>
      </c>
      <c>
        <v>1205.857777</v>
      </c>
    </row>
    <row>
      <c>
        <is>
          <t>1577506</t>
        </is>
      </c>
      <c>
        <v>1</v>
      </c>
      <c>
        <is>
          <t>MANİSA</t>
        </is>
      </c>
      <c>
        <v>SOMA</v>
      </c>
      <c>
        <is>
          <t>SOMA TR-7/1 45-82-M00080_D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08.11.2020 09:32:52</t>
        </is>
      </c>
      <c>
        <is>
          <t>08.11.2020 17:05:35</t>
        </is>
      </c>
      <c>
        <v>7.545086944</v>
      </c>
      <c>
        <v>0</v>
      </c>
      <c>
        <v>217</v>
      </c>
      <c>
        <v>0</v>
      </c>
      <c>
        <v>0</v>
      </c>
      <c>
        <v>0</v>
      </c>
      <c>
        <v>1637.283867</v>
      </c>
      <c>
        <v>0</v>
      </c>
      <c>
        <v>0</v>
      </c>
    </row>
    <row>
      <c>
        <is>
          <t>1577508</t>
        </is>
      </c>
      <c>
        <v>1</v>
      </c>
      <c>
        <is>
          <t>MANİSA</t>
        </is>
      </c>
      <c>
        <v>SOMA</v>
      </c>
      <c>
        <is>
          <t>SOMA TR-7 45-82-M00007_A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08.11.2020 09:34:41</t>
        </is>
      </c>
      <c>
        <is>
          <t>08.11.2020 17:07:11</t>
        </is>
      </c>
      <c>
        <v>7.541611111</v>
      </c>
      <c>
        <v>0</v>
      </c>
      <c>
        <v>111</v>
      </c>
      <c>
        <v>0</v>
      </c>
      <c>
        <v>0</v>
      </c>
      <c>
        <v>0</v>
      </c>
      <c>
        <v>837.118833</v>
      </c>
      <c>
        <v>0</v>
      </c>
      <c>
        <v>0</v>
      </c>
    </row>
    <row>
      <c>
        <is>
          <t>1577623</t>
        </is>
      </c>
      <c>
        <v>1</v>
      </c>
      <c>
        <is>
          <t>MANİSA</t>
        </is>
      </c>
      <c>
        <v>SOMA</v>
      </c>
      <c>
        <is>
          <t>SOMA KÖYLER DM-2 45-82-M00125_HatBaşıAyırıcı_53135526 M08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08.11.2020 13:18:01</t>
        </is>
      </c>
      <c>
        <is>
          <t>08.11.2020 14:37:33</t>
        </is>
      </c>
      <c>
        <v>1.325555555</v>
      </c>
      <c>
        <v>0</v>
      </c>
      <c>
        <v>0</v>
      </c>
      <c>
        <v>29</v>
      </c>
      <c>
        <v>802</v>
      </c>
      <c>
        <v>0</v>
      </c>
      <c>
        <v>0</v>
      </c>
      <c>
        <v>38.441111</v>
      </c>
      <c>
        <v>1063.095555</v>
      </c>
    </row>
    <row>
      <c>
        <is>
          <t>1577068</t>
        </is>
      </c>
      <c>
        <v>1</v>
      </c>
      <c>
        <is>
          <t>MANİSA</t>
        </is>
      </c>
      <c>
        <v>SOMA</v>
      </c>
      <c>
        <is>
          <t>SOMA TR-7 45-82-M00007_A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07.11.2020 11:22:57</t>
        </is>
      </c>
      <c>
        <is>
          <t>07.11.2020 18:40:49</t>
        </is>
      </c>
      <c>
        <v>7.297758333</v>
      </c>
      <c>
        <v>0</v>
      </c>
      <c>
        <v>111</v>
      </c>
      <c>
        <v>0</v>
      </c>
      <c>
        <v>0</v>
      </c>
      <c>
        <v>0</v>
      </c>
      <c>
        <v>810.051175</v>
      </c>
      <c>
        <v>0</v>
      </c>
      <c>
        <v>0</v>
      </c>
    </row>
    <row>
      <c>
        <is>
          <t>1576307</t>
        </is>
      </c>
      <c>
        <v>1</v>
      </c>
      <c>
        <is>
          <t>MANİSA</t>
        </is>
      </c>
      <c>
        <v>SOMA</v>
      </c>
      <c>
        <is>
          <t>SOMA TR-7 45-82-M00007_A</t>
        </is>
      </c>
      <c>
        <v>AG Atlama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06.11.2020 10:56:51</t>
        </is>
      </c>
      <c>
        <is>
          <t>06.11.2020 13:35:27</t>
        </is>
      </c>
      <c>
        <v>2.643333333</v>
      </c>
      <c>
        <v>0</v>
      </c>
      <c>
        <v>111</v>
      </c>
      <c>
        <v>0</v>
      </c>
      <c>
        <v>0</v>
      </c>
      <c>
        <v>0</v>
      </c>
      <c>
        <v>293.41</v>
      </c>
      <c>
        <v>0</v>
      </c>
      <c>
        <v>0</v>
      </c>
    </row>
    <row>
      <c>
        <is>
          <t>1598509</t>
        </is>
      </c>
      <c>
        <v>1</v>
      </c>
      <c>
        <is>
          <t>MANİSA</t>
        </is>
      </c>
      <c>
        <v>SOMA</v>
      </c>
      <c>
        <is>
          <t>SOMA TR-7 45-82-M00007_A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30.11.2020 09:25:40</t>
        </is>
      </c>
      <c>
        <is>
          <t>30.11.2020 18:07:00</t>
        </is>
      </c>
      <c>
        <v>8.688888888</v>
      </c>
      <c>
        <v>0</v>
      </c>
      <c>
        <v>111</v>
      </c>
      <c>
        <v>0</v>
      </c>
      <c>
        <v>0</v>
      </c>
      <c>
        <v>0</v>
      </c>
      <c>
        <v>964.466667</v>
      </c>
      <c>
        <v>0</v>
      </c>
      <c>
        <v>0</v>
      </c>
    </row>
    <row>
      <c>
        <is>
          <t>1583382</t>
        </is>
      </c>
      <c>
        <v>1</v>
      </c>
      <c>
        <is>
          <t>MANİSA</t>
        </is>
      </c>
      <c>
        <v>SOMA</v>
      </c>
      <c>
        <is>
          <t>SOMA TR-6 45-82-M00006_B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19.11.2020 17:14:35</t>
        </is>
      </c>
      <c>
        <is>
          <t>19.11.2020 17:49:28</t>
        </is>
      </c>
      <c>
        <v>0.581388888</v>
      </c>
      <c>
        <v>0</v>
      </c>
      <c>
        <v>67</v>
      </c>
      <c>
        <v>0</v>
      </c>
      <c>
        <v>0</v>
      </c>
      <c>
        <v>0</v>
      </c>
      <c>
        <v>38.953055</v>
      </c>
      <c>
        <v>0</v>
      </c>
      <c>
        <v>0</v>
      </c>
    </row>
    <row>
      <c>
        <is>
          <t>1576484</t>
        </is>
      </c>
      <c>
        <v>1</v>
      </c>
      <c>
        <is>
          <t>MANİSA</t>
        </is>
      </c>
      <c>
        <v>SOMA</v>
      </c>
      <c>
        <is>
          <t>SOMA TR-5 45-82-M00005_C</t>
        </is>
      </c>
      <c>
        <v>AG Atlama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06.11.2020 13:46:00</t>
        </is>
      </c>
      <c>
        <is>
          <t>06.11.2020 14:20:47</t>
        </is>
      </c>
      <c>
        <v>0.579722222</v>
      </c>
      <c>
        <v>0</v>
      </c>
      <c>
        <v>292</v>
      </c>
      <c>
        <v>0</v>
      </c>
      <c>
        <v>0</v>
      </c>
      <c>
        <v>0</v>
      </c>
      <c>
        <v>169.278889</v>
      </c>
      <c>
        <v>0</v>
      </c>
      <c>
        <v>0</v>
      </c>
    </row>
    <row>
      <c>
        <is>
          <t>1580009</t>
        </is>
      </c>
      <c>
        <v>1</v>
      </c>
      <c>
        <is>
          <t>MANİSA</t>
        </is>
      </c>
      <c>
        <v>SOMA</v>
      </c>
      <c>
        <is>
          <t>SOMA TR-6 45-82-M00006_TR-7/1 M01</t>
        </is>
      </c>
      <c>
        <v>Üçüncü Şahısların Vermiş Olduğu Hasarlar</v>
      </c>
      <c>
        <is>
          <t>Dağıtım-OG</t>
        </is>
      </c>
      <c>
        <v>Uzun</v>
      </c>
      <c>
        <v>Dışsal</v>
      </c>
      <c>
        <v>Bildirimsiz</v>
      </c>
      <c>
        <is>
          <t>13.11.2020 09:14:21</t>
        </is>
      </c>
      <c>
        <is>
          <t>13.11.2020 13:07:06</t>
        </is>
      </c>
      <c>
        <v>3.879166666</v>
      </c>
      <c>
        <v>2</v>
      </c>
      <c>
        <v>426</v>
      </c>
      <c>
        <v>0</v>
      </c>
      <c>
        <v>93</v>
      </c>
      <c>
        <v>7.758333</v>
      </c>
      <c>
        <v>1652.525</v>
      </c>
      <c>
        <v>0</v>
      </c>
      <c>
        <v>360.7625</v>
      </c>
    </row>
    <row>
      <c>
        <is>
          <t>1580280</t>
        </is>
      </c>
      <c>
        <v>1</v>
      </c>
      <c>
        <is>
          <t>MANİSA</t>
        </is>
      </c>
      <c>
        <v>SOMA</v>
      </c>
      <c>
        <is>
          <t>SOMA TR-6 45-82-M00006_945538225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13.11.2020 15:30:23</t>
        </is>
      </c>
      <c>
        <is>
          <t>13.11.2020 15:54:19</t>
        </is>
      </c>
      <c>
        <v>0.398888888</v>
      </c>
      <c>
        <v>0</v>
      </c>
      <c>
        <v>1</v>
      </c>
      <c>
        <v>0</v>
      </c>
      <c>
        <v>0</v>
      </c>
      <c>
        <v>0</v>
      </c>
      <c>
        <v>0.398889</v>
      </c>
      <c>
        <v>0</v>
      </c>
      <c>
        <v>0</v>
      </c>
    </row>
    <row>
      <c>
        <is>
          <t>1598782</t>
        </is>
      </c>
      <c>
        <v>1</v>
      </c>
      <c>
        <is>
          <t>İZMİR</t>
        </is>
      </c>
      <c>
        <v>TİRE</v>
      </c>
      <c>
        <is>
          <t>DM-2/13 35-29-M00100_950330309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30.11.2020 17:11:00</t>
        </is>
      </c>
      <c>
        <is>
          <t>30.11.2020 19:17:50</t>
        </is>
      </c>
      <c>
        <v>2.113888888</v>
      </c>
      <c>
        <v>0</v>
      </c>
      <c>
        <v>9</v>
      </c>
      <c>
        <v>0</v>
      </c>
      <c>
        <v>0</v>
      </c>
      <c>
        <v>0</v>
      </c>
      <c>
        <v>19.025</v>
      </c>
      <c>
        <v>0</v>
      </c>
      <c>
        <v>0</v>
      </c>
    </row>
    <row>
      <c>
        <is>
          <t>1579561</t>
        </is>
      </c>
      <c>
        <v>1</v>
      </c>
      <c>
        <is>
          <t>İZMİR</t>
        </is>
      </c>
      <c>
        <v>TİRE</v>
      </c>
      <c>
        <is>
          <t>DM-2/19 35-29-M00019_48397636 a3b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12.11.2020 10:55:43</t>
        </is>
      </c>
      <c>
        <is>
          <t>12.11.2020 11:40:00</t>
        </is>
      </c>
      <c>
        <v>0.738055555</v>
      </c>
      <c>
        <v>0</v>
      </c>
      <c>
        <v>240</v>
      </c>
      <c>
        <v>0</v>
      </c>
      <c>
        <v>0</v>
      </c>
      <c>
        <v>0</v>
      </c>
      <c>
        <v>177.133333</v>
      </c>
      <c>
        <v>0</v>
      </c>
      <c>
        <v>0</v>
      </c>
    </row>
    <row>
      <c>
        <is>
          <t>1580245</t>
        </is>
      </c>
      <c>
        <v>1</v>
      </c>
      <c>
        <is>
          <t>MANİSA</t>
        </is>
      </c>
      <c>
        <v>ALAŞEHİR</v>
      </c>
      <c>
        <is>
          <t>ALAŞEHİR TR-46 45-73-M00046_A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13.11.2020 14:41:36</t>
        </is>
      </c>
      <c>
        <is>
          <t>13.11.2020 15:40:09</t>
        </is>
      </c>
      <c>
        <v>0.975833333</v>
      </c>
      <c>
        <v>0</v>
      </c>
      <c>
        <v>44</v>
      </c>
      <c>
        <v>0</v>
      </c>
      <c>
        <v>0</v>
      </c>
      <c>
        <v>0</v>
      </c>
      <c>
        <v>42.936667</v>
      </c>
      <c>
        <v>0</v>
      </c>
      <c>
        <v>0</v>
      </c>
    </row>
    <row>
      <c>
        <is>
          <t>1580301</t>
        </is>
      </c>
      <c>
        <v>1</v>
      </c>
      <c>
        <is>
          <t>İZMİR</t>
        </is>
      </c>
      <c>
        <v>TİRE</v>
      </c>
      <c>
        <is>
          <t>TİRE DM-2/8 35-29-L00026_950325859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13.11.2020 16:13:00</t>
        </is>
      </c>
      <c>
        <is>
          <t>13.11.2020 18:32:18</t>
        </is>
      </c>
      <c>
        <v>2.321666666</v>
      </c>
      <c>
        <v>0</v>
      </c>
      <c>
        <v>1</v>
      </c>
      <c>
        <v>0</v>
      </c>
      <c>
        <v>0</v>
      </c>
      <c>
        <v>0</v>
      </c>
      <c>
        <v>2.321667</v>
      </c>
      <c>
        <v>0</v>
      </c>
      <c>
        <v>0</v>
      </c>
    </row>
    <row>
      <c>
        <is>
          <t>1573964</t>
        </is>
      </c>
      <c>
        <v>1</v>
      </c>
      <c>
        <is>
          <t>İZMİR</t>
        </is>
      </c>
      <c>
        <v>TİRE</v>
      </c>
      <c>
        <is>
          <t>DM-1/23 35-29-M00023_48361023</t>
        </is>
      </c>
      <c>
        <v>AG Direk Değişimi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02.11.2020 09:04:00</t>
        </is>
      </c>
      <c>
        <is>
          <t>02.11.2020 10:14:04</t>
        </is>
      </c>
      <c>
        <v>1.167777777</v>
      </c>
      <c>
        <v>0</v>
      </c>
      <c>
        <v>490</v>
      </c>
      <c>
        <v>0</v>
      </c>
      <c>
        <v>0</v>
      </c>
      <c>
        <v>0</v>
      </c>
      <c>
        <v>572.211111</v>
      </c>
      <c>
        <v>0</v>
      </c>
      <c>
        <v>0</v>
      </c>
    </row>
    <row>
      <c>
        <is>
          <t>1596392</t>
        </is>
      </c>
      <c>
        <v>1</v>
      </c>
      <c>
        <is>
          <t>İZMİR</t>
        </is>
      </c>
      <c>
        <v>TİRE</v>
      </c>
      <c>
        <is>
          <t>M.NAZİF SUMAR SULAMA GRUBU 35-29-M00138_A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25.11.2020 15:21:47</t>
        </is>
      </c>
      <c>
        <is>
          <t>25.11.2020 19:23:46</t>
        </is>
      </c>
      <c>
        <v>4.033055555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16.132222</v>
      </c>
    </row>
    <row>
      <c>
        <is>
          <t>1596462</t>
        </is>
      </c>
      <c>
        <v>1</v>
      </c>
      <c>
        <is>
          <t>MANİSA</t>
        </is>
      </c>
      <c>
        <v>GÖRDES</v>
      </c>
      <c>
        <is>
          <t>GÖRDES TR-19 45-75-M00019_F F02</t>
        </is>
      </c>
      <c>
        <v>AG Box / Sdk Giriş Faz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25.11.2020 17:57:43</t>
        </is>
      </c>
      <c>
        <is>
          <t>25.11.2020 19:15:39</t>
        </is>
      </c>
      <c>
        <v>1.298888888</v>
      </c>
      <c>
        <v>0</v>
      </c>
      <c>
        <v>101</v>
      </c>
      <c>
        <v>0</v>
      </c>
      <c>
        <v>0</v>
      </c>
      <c>
        <v>0</v>
      </c>
      <c>
        <v>131.187778</v>
      </c>
      <c>
        <v>0</v>
      </c>
      <c>
        <v>0</v>
      </c>
    </row>
    <row>
      <c>
        <is>
          <t>1576620</t>
        </is>
      </c>
      <c>
        <v>1</v>
      </c>
      <c>
        <is>
          <t>MANİSA</t>
        </is>
      </c>
      <c>
        <v>GÖRDES</v>
      </c>
      <c>
        <is>
          <t>GÖRDES TR-19 45-75-M00019_945605044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06.11.2020 16:32:00</t>
        </is>
      </c>
      <c>
        <is>
          <t>06.11.2020 16:42:11</t>
        </is>
      </c>
      <c>
        <v>0.169722222</v>
      </c>
      <c>
        <v>0</v>
      </c>
      <c>
        <v>1</v>
      </c>
      <c>
        <v>0</v>
      </c>
      <c>
        <v>0</v>
      </c>
      <c>
        <v>0</v>
      </c>
      <c>
        <v>0.169722</v>
      </c>
      <c>
        <v>0</v>
      </c>
      <c>
        <v>0</v>
      </c>
    </row>
    <row>
      <c>
        <is>
          <t>1577011</t>
        </is>
      </c>
      <c>
        <v>1</v>
      </c>
      <c>
        <is>
          <t>MANİSA</t>
        </is>
      </c>
      <c>
        <v>GÖRDES</v>
      </c>
      <c>
        <is>
          <t>GÖRDES TR-19 45-75-M00019_945605154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07.11.2020 10:11:00</t>
        </is>
      </c>
      <c>
        <is>
          <t>07.11.2020 11:23:45</t>
        </is>
      </c>
      <c>
        <v>1.2125</v>
      </c>
      <c>
        <v>0</v>
      </c>
      <c>
        <v>11</v>
      </c>
      <c>
        <v>0</v>
      </c>
      <c>
        <v>0</v>
      </c>
      <c>
        <v>0</v>
      </c>
      <c>
        <v>13.3375</v>
      </c>
      <c>
        <v>0</v>
      </c>
      <c>
        <v>0</v>
      </c>
    </row>
    <row>
      <c>
        <is>
          <t>1579441</t>
        </is>
      </c>
      <c>
        <v>1</v>
      </c>
      <c>
        <is>
          <t>MANİSA</t>
        </is>
      </c>
      <c>
        <v>GÖRDES</v>
      </c>
      <c>
        <is>
          <t>GÖRDES TR-19 45-75-M00019_72410707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12.11.2020 09:05:46</t>
        </is>
      </c>
      <c>
        <is>
          <t>12.11.2020 18:03:48</t>
        </is>
      </c>
      <c>
        <v>8.966998888</v>
      </c>
      <c>
        <v>0</v>
      </c>
      <c>
        <v>109</v>
      </c>
      <c>
        <v>0</v>
      </c>
      <c>
        <v>0</v>
      </c>
      <c>
        <v>0</v>
      </c>
      <c>
        <v>977.402879</v>
      </c>
      <c>
        <v>0</v>
      </c>
      <c>
        <v>0</v>
      </c>
    </row>
    <row>
      <c>
        <is>
          <t>1597225</t>
        </is>
      </c>
      <c>
        <v>1</v>
      </c>
      <c>
        <is>
          <t>MANİSA</t>
        </is>
      </c>
      <c>
        <v>GÖRDES</v>
      </c>
      <c>
        <is>
          <t>GÖRDES TR-18 45-75-M00018_E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27.11.2020 10:31:57</t>
        </is>
      </c>
      <c>
        <is>
          <t>27.11.2020 18:01:57</t>
        </is>
      </c>
      <c>
        <v>7.499911111</v>
      </c>
      <c>
        <v>0</v>
      </c>
      <c>
        <v>101</v>
      </c>
      <c>
        <v>0</v>
      </c>
      <c>
        <v>0</v>
      </c>
      <c>
        <v>0</v>
      </c>
      <c>
        <v>757.491022</v>
      </c>
      <c>
        <v>0</v>
      </c>
      <c>
        <v>0</v>
      </c>
    </row>
    <row>
      <c>
        <is>
          <t>1578152</t>
        </is>
      </c>
      <c>
        <v>1</v>
      </c>
      <c>
        <is>
          <t>MANİSA</t>
        </is>
      </c>
      <c>
        <v>KULA</v>
      </c>
      <c>
        <is>
          <t>TR-37/A 45-77-L00095_C c1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09.11.2020 16:21:04</t>
        </is>
      </c>
      <c>
        <is>
          <t>09.11.2020 18:16:38</t>
        </is>
      </c>
      <c>
        <v>1.926111111</v>
      </c>
      <c>
        <v>0</v>
      </c>
      <c>
        <v>33</v>
      </c>
      <c>
        <v>0</v>
      </c>
      <c>
        <v>0</v>
      </c>
      <c>
        <v>0</v>
      </c>
      <c>
        <v>63.561667</v>
      </c>
      <c>
        <v>0</v>
      </c>
      <c>
        <v>0</v>
      </c>
    </row>
    <row>
      <c>
        <is>
          <t>1596874</t>
        </is>
      </c>
      <c>
        <v>1</v>
      </c>
      <c>
        <is>
          <t>İZMİR</t>
        </is>
      </c>
      <c>
        <v>TİRE</v>
      </c>
      <c>
        <is>
          <t>TİRE TR-12 35-29-L00012_TR-13 L03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26.11.2020 15:16:54</t>
        </is>
      </c>
      <c>
        <is>
          <t>26.11.2020 15:36:21</t>
        </is>
      </c>
      <c>
        <v>0.324166666</v>
      </c>
      <c>
        <v>2</v>
      </c>
      <c>
        <v>205</v>
      </c>
      <c>
        <v>2</v>
      </c>
      <c>
        <v>50</v>
      </c>
      <c>
        <v>0.648333</v>
      </c>
      <c>
        <v>66.454167</v>
      </c>
      <c>
        <v>0.648333</v>
      </c>
      <c>
        <v>16.208333</v>
      </c>
    </row>
    <row>
      <c>
        <is>
          <t>1597910</t>
        </is>
      </c>
      <c>
        <v>1</v>
      </c>
      <c>
        <is>
          <t>İZMİR</t>
        </is>
      </c>
      <c>
        <v>TİRE</v>
      </c>
      <c>
        <is>
          <t>BOYNUYOĞUN TR-3 35-29-L00784_66117424</t>
        </is>
      </c>
      <c>
        <v>AG Atlama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28.11.2020 18:07:00</t>
        </is>
      </c>
      <c>
        <is>
          <t>28.11.2020 19:02:18</t>
        </is>
      </c>
      <c>
        <v>0.921666666</v>
      </c>
      <c>
        <v>0</v>
      </c>
      <c>
        <v>12</v>
      </c>
      <c>
        <v>0</v>
      </c>
      <c>
        <v>17</v>
      </c>
      <c>
        <v>0</v>
      </c>
      <c>
        <v>11.06</v>
      </c>
      <c>
        <v>0</v>
      </c>
      <c>
        <v>15.668333</v>
      </c>
    </row>
    <row>
      <c>
        <is>
          <t>1597636</t>
        </is>
      </c>
      <c>
        <v>1</v>
      </c>
      <c>
        <is>
          <t>İZMİR</t>
        </is>
      </c>
      <c>
        <v>TİRE</v>
      </c>
      <c>
        <is>
          <t>TİRE DM-2/4 35-29-L00023_DM-2/6-L01 L01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28.11.2020 09:12:44</t>
        </is>
      </c>
      <c>
        <is>
          <t>28.11.2020 15:30:16</t>
        </is>
      </c>
      <c>
        <v>6.292222222</v>
      </c>
      <c>
        <v>13</v>
      </c>
      <c>
        <v>2613</v>
      </c>
      <c>
        <v>0</v>
      </c>
      <c>
        <v>36</v>
      </c>
      <c>
        <v>81.798889</v>
      </c>
      <c>
        <v>16441.576666</v>
      </c>
      <c>
        <v>0</v>
      </c>
      <c>
        <v>226.52</v>
      </c>
    </row>
    <row>
      <c>
        <is>
          <t>1594665</t>
        </is>
      </c>
      <c>
        <v>1</v>
      </c>
      <c>
        <is>
          <t>İZMİR</t>
        </is>
      </c>
      <c>
        <v>TİRE</v>
      </c>
      <c>
        <is>
          <t>TİRE DM2/5 35-29-L00024_35-29-L00024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22.11.2020 09:01:29</t>
        </is>
      </c>
      <c>
        <is>
          <t>22.11.2020 16:29:26</t>
        </is>
      </c>
      <c>
        <v>7.465747222</v>
      </c>
      <c>
        <v>1</v>
      </c>
      <c>
        <v>352</v>
      </c>
      <c>
        <v>0</v>
      </c>
      <c>
        <v>36</v>
      </c>
      <c>
        <v>7.465747</v>
      </c>
      <c>
        <v>2627.943022</v>
      </c>
      <c>
        <v>0</v>
      </c>
      <c>
        <v>268.7669</v>
      </c>
    </row>
    <row>
      <c>
        <is>
          <t>1581698</t>
        </is>
      </c>
      <c>
        <v>1</v>
      </c>
      <c>
        <is>
          <t>İZMİR</t>
        </is>
      </c>
      <c>
        <v>TİRE</v>
      </c>
      <c>
        <is>
          <t>TİRE TR-15/A 35-29-L00022_950330277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16.11.2020 22:13:04</t>
        </is>
      </c>
      <c>
        <is>
          <t>16.11.2020 23:06:26</t>
        </is>
      </c>
      <c>
        <v>0.889444444</v>
      </c>
      <c>
        <v>0</v>
      </c>
      <c>
        <v>1</v>
      </c>
      <c>
        <v>0</v>
      </c>
      <c>
        <v>0</v>
      </c>
      <c>
        <v>0</v>
      </c>
      <c>
        <v>0.889444</v>
      </c>
      <c>
        <v>0</v>
      </c>
      <c>
        <v>0</v>
      </c>
    </row>
    <row>
      <c>
        <is>
          <t>1598763</t>
        </is>
      </c>
      <c>
        <v>1</v>
      </c>
      <c>
        <is>
          <t>İZMİR</t>
        </is>
      </c>
      <c>
        <v>BUCA</v>
      </c>
      <c>
        <is>
          <t>M-2241 BELENBAŞI TR-1 35-03-M02241_966593374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30.11.2020 16:20:18</t>
        </is>
      </c>
      <c>
        <is>
          <t>30.11.2020 17:11:40</t>
        </is>
      </c>
      <c>
        <v>0.856111111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2.568333</v>
      </c>
    </row>
    <row>
      <c>
        <is>
          <t>1578218</t>
        </is>
      </c>
      <c>
        <v>1</v>
      </c>
      <c>
        <is>
          <t>MANİSA</t>
        </is>
      </c>
      <c>
        <v>KÖPRÜBAŞI</v>
      </c>
      <c>
        <is>
          <t>ALANYOLU TR-3 45-86-M00114_915903936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09.11.2020 19:08:55</t>
        </is>
      </c>
      <c>
        <is>
          <t>09.11.2020 19:55:51</t>
        </is>
      </c>
      <c>
        <v>0.782222222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0.782222</v>
      </c>
    </row>
    <row>
      <c>
        <is>
          <t>1595620</t>
        </is>
      </c>
      <c>
        <v>1</v>
      </c>
      <c>
        <is>
          <t>MANİSA</t>
        </is>
      </c>
      <c>
        <v>ALAŞEHİR</v>
      </c>
      <c>
        <is>
          <t>OSMANİYE YAYLA MAH. TR-1 45-73-M00504_A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24.11.2020 10:19:07</t>
        </is>
      </c>
      <c>
        <is>
          <t>24.11.2020 11:58:02</t>
        </is>
      </c>
      <c>
        <v>1.648611111</v>
      </c>
      <c>
        <v>0</v>
      </c>
      <c>
        <v>0</v>
      </c>
      <c>
        <v>0</v>
      </c>
      <c>
        <v>20</v>
      </c>
      <c>
        <v>0</v>
      </c>
      <c>
        <v>0</v>
      </c>
      <c>
        <v>0</v>
      </c>
      <c>
        <v>32.972222</v>
      </c>
    </row>
    <row>
      <c>
        <is>
          <t>1598003</t>
        </is>
      </c>
      <c>
        <v>1</v>
      </c>
      <c>
        <is>
          <t>MANİSA</t>
        </is>
      </c>
      <c>
        <v>GÖRDES</v>
      </c>
      <c>
        <is>
          <t>GÜNEŞLİ KÖK 45-75-M00056_KÖSELER - ULGAR-M01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29.11.2020 02:38:22</t>
        </is>
      </c>
      <c>
        <is>
          <t>29.11.2020 03:27:00</t>
        </is>
      </c>
      <c>
        <v>0.810555555</v>
      </c>
      <c>
        <v>0</v>
      </c>
      <c>
        <v>0</v>
      </c>
      <c>
        <v>11</v>
      </c>
      <c>
        <v>837</v>
      </c>
      <c>
        <v>0</v>
      </c>
      <c>
        <v>0</v>
      </c>
      <c>
        <v>8.916111</v>
      </c>
      <c>
        <v>678.435</v>
      </c>
    </row>
    <row>
      <c>
        <is>
          <t>1595428</t>
        </is>
      </c>
      <c>
        <v>1</v>
      </c>
      <c>
        <is>
          <t>MANİSA</t>
        </is>
      </c>
      <c>
        <v>SOMA</v>
      </c>
      <c>
        <is>
          <t>SOMA TR-37 45-82-M00037_945523218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23.11.2020 19:02:30</t>
        </is>
      </c>
      <c>
        <is>
          <t>23.11.2020 20:07:47</t>
        </is>
      </c>
      <c>
        <v>1.088055555</v>
      </c>
      <c>
        <v>0</v>
      </c>
      <c>
        <v>4</v>
      </c>
      <c>
        <v>0</v>
      </c>
      <c>
        <v>0</v>
      </c>
      <c>
        <v>0</v>
      </c>
      <c>
        <v>4.352222</v>
      </c>
      <c>
        <v>0</v>
      </c>
      <c>
        <v>0</v>
      </c>
    </row>
    <row>
      <c>
        <is>
          <t>1574754</t>
        </is>
      </c>
      <c>
        <v>1</v>
      </c>
      <c>
        <is>
          <t>MANİSA</t>
        </is>
      </c>
      <c>
        <v>SOMA</v>
      </c>
      <c>
        <is>
          <t>SOMA TR-31 45-82-M00031_B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03.11.2020 14:43:33</t>
        </is>
      </c>
      <c>
        <is>
          <t>03.11.2020 14:56:57</t>
        </is>
      </c>
      <c>
        <v>0.223333333</v>
      </c>
      <c>
        <v>0</v>
      </c>
      <c>
        <v>213</v>
      </c>
      <c>
        <v>0</v>
      </c>
      <c>
        <v>0</v>
      </c>
      <c>
        <v>0</v>
      </c>
      <c>
        <v>47.57</v>
      </c>
      <c>
        <v>0</v>
      </c>
      <c>
        <v>0</v>
      </c>
    </row>
    <row>
      <c>
        <is>
          <t>1580414</t>
        </is>
      </c>
      <c>
        <v>1</v>
      </c>
      <c>
        <is>
          <t>MANİSA</t>
        </is>
      </c>
      <c>
        <v>SELENDİ</v>
      </c>
      <c>
        <is>
          <t>SELENDİ TR-10 45-81-M00010_A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13.11.2020 19:52:50</t>
        </is>
      </c>
      <c>
        <is>
          <t>13.11.2020 20:45:29</t>
        </is>
      </c>
      <c>
        <v>0.8775</v>
      </c>
      <c>
        <v>0</v>
      </c>
      <c>
        <v>12</v>
      </c>
      <c>
        <v>0</v>
      </c>
      <c>
        <v>0</v>
      </c>
      <c>
        <v>0</v>
      </c>
      <c>
        <v>10.53</v>
      </c>
      <c>
        <v>0</v>
      </c>
      <c>
        <v>0</v>
      </c>
    </row>
    <row>
      <c>
        <is>
          <t>1595297</t>
        </is>
      </c>
      <c>
        <v>1</v>
      </c>
      <c>
        <is>
          <t>MANİSA</t>
        </is>
      </c>
      <c>
        <v>ALAŞEHİR</v>
      </c>
      <c>
        <is>
          <t>ALAŞEHİR TM 45-73-A00001_IŞIKLAR M18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23.11.2020 15:03:00</t>
        </is>
      </c>
      <c>
        <is>
          <t>23.11.2020 15:08:34</t>
        </is>
      </c>
      <c>
        <v>0.092777777</v>
      </c>
      <c>
        <v>20</v>
      </c>
      <c>
        <v>1057</v>
      </c>
      <c>
        <v>215</v>
      </c>
      <c>
        <v>2206</v>
      </c>
      <c>
        <v>1.855556</v>
      </c>
      <c>
        <v>98.06611</v>
      </c>
      <c>
        <v>19.947222</v>
      </c>
      <c>
        <v>204.667776</v>
      </c>
    </row>
    <row>
      <c>
        <is>
          <t>1594686</t>
        </is>
      </c>
      <c>
        <v>1</v>
      </c>
      <c>
        <is>
          <t>MANİSA</t>
        </is>
      </c>
      <c>
        <v>ALAŞEHİR</v>
      </c>
      <c>
        <is>
          <t>ALAŞEHİR TR-85 45-73-M00085_A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22.11.2020 09:18:45</t>
        </is>
      </c>
      <c>
        <is>
          <t>22.11.2020 10:00:26</t>
        </is>
      </c>
      <c>
        <v>0.694722222</v>
      </c>
      <c>
        <v>0</v>
      </c>
      <c>
        <v>16</v>
      </c>
      <c>
        <v>0</v>
      </c>
      <c>
        <v>0</v>
      </c>
      <c>
        <v>0</v>
      </c>
      <c>
        <v>11.115556</v>
      </c>
      <c>
        <v>0</v>
      </c>
      <c>
        <v>0</v>
      </c>
    </row>
    <row>
      <c>
        <is>
          <t>1594999</t>
        </is>
      </c>
      <c>
        <v>1</v>
      </c>
      <c>
        <is>
          <t>MANİSA</t>
        </is>
      </c>
      <c>
        <v>ALAŞEHİR</v>
      </c>
      <c>
        <is>
          <t>ALAŞEHİR TM 45-73-A00001_YEŞİLYURT-M06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23.11.2020 07:49:26</t>
        </is>
      </c>
      <c>
        <is>
          <t>23.11.2020 07:56:00</t>
        </is>
      </c>
      <c>
        <v>0.109444444</v>
      </c>
      <c>
        <v>25</v>
      </c>
      <c>
        <v>1907</v>
      </c>
      <c>
        <v>167</v>
      </c>
      <c>
        <v>1342</v>
      </c>
      <c>
        <v>2.736111</v>
      </c>
      <c>
        <v>208.710555</v>
      </c>
      <c>
        <v>18.277222</v>
      </c>
      <c>
        <v>146.874444</v>
      </c>
    </row>
    <row>
      <c>
        <is>
          <t>1597268</t>
        </is>
      </c>
      <c>
        <v>1</v>
      </c>
      <c>
        <is>
          <t>MANİSA</t>
        </is>
      </c>
      <c>
        <v>ALAŞEHİR</v>
      </c>
      <c>
        <is>
          <t>ALAŞEHİR TM 45-73-A00001_IŞIKLAR M18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27.11.2020 11:41:01</t>
        </is>
      </c>
      <c>
        <is>
          <t>27.11.2020 12:02:01</t>
        </is>
      </c>
      <c>
        <v>0.35</v>
      </c>
      <c>
        <v>20</v>
      </c>
      <c>
        <v>1057</v>
      </c>
      <c>
        <v>215</v>
      </c>
      <c>
        <v>2206</v>
      </c>
      <c>
        <v>7</v>
      </c>
      <c>
        <v>369.95</v>
      </c>
      <c>
        <v>75.25</v>
      </c>
      <c>
        <v>772.1</v>
      </c>
    </row>
    <row>
      <c>
        <is>
          <t>1596699</t>
        </is>
      </c>
      <c>
        <v>1</v>
      </c>
      <c>
        <is>
          <t>MANİSA</t>
        </is>
      </c>
      <c>
        <v>ALAŞEHİR</v>
      </c>
      <c>
        <is>
          <t>ALAŞEHİR TM 45-73-A00001_IŞIKLAR M18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26.11.2020 09:42:13</t>
        </is>
      </c>
      <c>
        <is>
          <t>26.11.2020 09:48:00</t>
        </is>
      </c>
      <c>
        <v>0.096388888</v>
      </c>
      <c>
        <v>20</v>
      </c>
      <c>
        <v>1057</v>
      </c>
      <c>
        <v>215</v>
      </c>
      <c>
        <v>2206</v>
      </c>
      <c>
        <v>1.927778</v>
      </c>
      <c>
        <v>101.883055</v>
      </c>
      <c>
        <v>20.723611</v>
      </c>
      <c>
        <v>212.633887</v>
      </c>
    </row>
    <row>
      <c>
        <is>
          <t>1596742</t>
        </is>
      </c>
      <c>
        <v>1</v>
      </c>
      <c>
        <is>
          <t>MANİSA</t>
        </is>
      </c>
      <c>
        <v>ALAŞEHİR</v>
      </c>
      <c>
        <is>
          <t>ALAŞEHİR TM 45-73-A00001_IŞIKLAR M18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26.11.2020 11:38:29</t>
        </is>
      </c>
      <c>
        <is>
          <t>26.11.2020 11:54:00</t>
        </is>
      </c>
      <c>
        <v>0.258611111</v>
      </c>
      <c>
        <v>20</v>
      </c>
      <c>
        <v>1057</v>
      </c>
      <c>
        <v>215</v>
      </c>
      <c>
        <v>2206</v>
      </c>
      <c>
        <v>5.172222</v>
      </c>
      <c>
        <v>273.351944</v>
      </c>
      <c>
        <v>55.601389</v>
      </c>
      <c>
        <v>570.496111</v>
      </c>
    </row>
    <row>
      <c>
        <is>
          <t>1595371</t>
        </is>
      </c>
      <c>
        <v>1</v>
      </c>
      <c>
        <is>
          <t>MANİSA</t>
        </is>
      </c>
      <c>
        <v>ALAŞEHİR</v>
      </c>
      <c>
        <is>
          <t>ALAŞEHİR TM 45-73-A00001_IŞIKLAR-M18 M18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23.11.2020 15:54:59</t>
        </is>
      </c>
      <c>
        <is>
          <t>23.11.2020 17:35:00</t>
        </is>
      </c>
      <c>
        <v>1.666944444</v>
      </c>
      <c>
        <v>20</v>
      </c>
      <c>
        <v>1057</v>
      </c>
      <c>
        <v>215</v>
      </c>
      <c>
        <v>2206</v>
      </c>
      <c>
        <v>33.338889</v>
      </c>
      <c>
        <v>1761.960277</v>
      </c>
      <c>
        <v>358.393055</v>
      </c>
      <c>
        <v>3677.279443</v>
      </c>
    </row>
    <row>
      <c>
        <is>
          <t>1582622</t>
        </is>
      </c>
      <c>
        <v>1</v>
      </c>
      <c>
        <is>
          <t>MANİSA</t>
        </is>
      </c>
      <c>
        <v>ALAŞEHİR</v>
      </c>
      <c>
        <is>
          <t>ALAŞEHİR TM 45-73-A00001_IŞIKLAR M18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18.11.2020 15:02:17</t>
        </is>
      </c>
      <c>
        <is>
          <t>18.11.2020 15:44:54</t>
        </is>
      </c>
      <c>
        <v>0.710277777</v>
      </c>
      <c>
        <v>20</v>
      </c>
      <c>
        <v>1057</v>
      </c>
      <c>
        <v>215</v>
      </c>
      <c>
        <v>2206</v>
      </c>
      <c>
        <v>14.205556</v>
      </c>
      <c>
        <v>750.76361</v>
      </c>
      <c>
        <v>152.709722</v>
      </c>
      <c>
        <v>1566.872776</v>
      </c>
    </row>
    <row>
      <c>
        <is>
          <t>1581282</t>
        </is>
      </c>
      <c>
        <v>1</v>
      </c>
      <c>
        <is>
          <t>MANİSA</t>
        </is>
      </c>
      <c>
        <v>ALAŞEHİR</v>
      </c>
      <c>
        <is>
          <t>ALAŞEHİR TM 45-73-A00001_IŞIKLAR M18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16.11.2020 08:31:34</t>
        </is>
      </c>
      <c>
        <is>
          <t>16.11.2020 08:33:18</t>
        </is>
      </c>
      <c>
        <v>0.028888888</v>
      </c>
      <c>
        <v>20</v>
      </c>
      <c>
        <v>1057</v>
      </c>
      <c>
        <v>215</v>
      </c>
      <c>
        <v>2206</v>
      </c>
      <c>
        <v>0.577778</v>
      </c>
      <c>
        <v>30.535555</v>
      </c>
      <c>
        <v>6.211111</v>
      </c>
      <c>
        <v>63.728887</v>
      </c>
    </row>
    <row>
      <c>
        <is>
          <t>1597227</t>
        </is>
      </c>
      <c>
        <v>1</v>
      </c>
      <c>
        <is>
          <t>MANİSA</t>
        </is>
      </c>
      <c>
        <v>ALAŞEHİR</v>
      </c>
      <c>
        <is>
          <t>ALAŞEHİR TM 45-73-A00001_IŞIKLAR M18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27.11.2020 10:34:11</t>
        </is>
      </c>
      <c>
        <is>
          <t>27.11.2020 10:38:00</t>
        </is>
      </c>
      <c>
        <v>0.063611111</v>
      </c>
      <c>
        <v>20</v>
      </c>
      <c>
        <v>1057</v>
      </c>
      <c>
        <v>215</v>
      </c>
      <c>
        <v>2206</v>
      </c>
      <c>
        <v>1.272222</v>
      </c>
      <c>
        <v>67.236944</v>
      </c>
      <c>
        <v>13.676389</v>
      </c>
      <c>
        <v>140.326111</v>
      </c>
    </row>
    <row>
      <c>
        <is>
          <t>1595504</t>
        </is>
      </c>
      <c>
        <v>1</v>
      </c>
      <c>
        <is>
          <t>İZMİR</t>
        </is>
      </c>
      <c>
        <v>TİRE</v>
      </c>
      <c>
        <is>
          <t>DM-3 35-29-M00003_950327218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24.11.2020 08:21:00</t>
        </is>
      </c>
      <c>
        <is>
          <t>24.11.2020 14:22:27</t>
        </is>
      </c>
      <c>
        <v>6.024166666</v>
      </c>
      <c>
        <v>0</v>
      </c>
      <c>
        <v>5</v>
      </c>
      <c>
        <v>0</v>
      </c>
      <c>
        <v>0</v>
      </c>
      <c>
        <v>0</v>
      </c>
      <c>
        <v>30.120833</v>
      </c>
      <c>
        <v>0</v>
      </c>
      <c>
        <v>0</v>
      </c>
    </row>
    <row>
      <c>
        <is>
          <t>1595254</t>
        </is>
      </c>
      <c>
        <v>1</v>
      </c>
      <c>
        <is>
          <t>MANİSA</t>
        </is>
      </c>
      <c>
        <v>SOMA</v>
      </c>
      <c>
        <is>
          <t>TURGUTALP TR-4/5 45-82-M00067_95000133587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23.11.2020 14:02:03</t>
        </is>
      </c>
      <c>
        <is>
          <t>23.11.2020 15:20:04</t>
        </is>
      </c>
      <c>
        <v>1.300277777</v>
      </c>
      <c>
        <v>0</v>
      </c>
      <c>
        <v>10</v>
      </c>
      <c>
        <v>0</v>
      </c>
      <c>
        <v>0</v>
      </c>
      <c>
        <v>0</v>
      </c>
      <c>
        <v>13.002778</v>
      </c>
      <c>
        <v>0</v>
      </c>
      <c>
        <v>0</v>
      </c>
    </row>
    <row>
      <c>
        <is>
          <t>1580970</t>
        </is>
      </c>
      <c>
        <v>1</v>
      </c>
      <c>
        <is>
          <t>MANİSA</t>
        </is>
      </c>
      <c>
        <v>SOMA</v>
      </c>
      <c>
        <is>
          <t>TURGUTALP TR-1 45-82-M00051_TR-1/1 M04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15.11.2020 09:00:26</t>
        </is>
      </c>
      <c>
        <is>
          <t>15.11.2020 14:57:00</t>
        </is>
      </c>
      <c>
        <v>5.942777777</v>
      </c>
      <c>
        <v>2</v>
      </c>
      <c>
        <v>331</v>
      </c>
      <c>
        <v>0</v>
      </c>
      <c>
        <v>0</v>
      </c>
      <c>
        <v>11.885556</v>
      </c>
      <c>
        <v>1967.059444</v>
      </c>
      <c>
        <v>0</v>
      </c>
      <c>
        <v>0</v>
      </c>
    </row>
    <row>
      <c>
        <is>
          <t>1578157</t>
        </is>
      </c>
      <c>
        <v>1</v>
      </c>
      <c>
        <is>
          <t>MANİSA</t>
        </is>
      </c>
      <c>
        <v>SOMA</v>
      </c>
      <c>
        <is>
          <t>KADIDEĞİRMENİ KÖK 45-82-M00127_AVDAN-M06 M06</t>
        </is>
      </c>
      <c>
        <v>OG Atlama(Jumper)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09.11.2020 16:44:51</t>
        </is>
      </c>
      <c>
        <is>
          <t>09.11.2020 17:15:00</t>
        </is>
      </c>
      <c>
        <v>0.5025</v>
      </c>
      <c>
        <v>26</v>
      </c>
      <c>
        <v>2666</v>
      </c>
      <c>
        <v>75</v>
      </c>
      <c>
        <v>751</v>
      </c>
      <c>
        <v>13.065</v>
      </c>
      <c>
        <v>1339.665</v>
      </c>
      <c>
        <v>37.6875</v>
      </c>
      <c>
        <v>377.3775</v>
      </c>
    </row>
    <row>
      <c>
        <is>
          <t>1579831</t>
        </is>
      </c>
      <c>
        <v>1</v>
      </c>
      <c>
        <is>
          <t>MANİSA</t>
        </is>
      </c>
      <c>
        <v>SOMA</v>
      </c>
      <c>
        <is>
          <t>TURGUTALP TR-1 45-82-M00051_TR-2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12.11.2020 19:27:17</t>
        </is>
      </c>
      <c>
        <is>
          <t>12.11.2020 19:45:00</t>
        </is>
      </c>
      <c>
        <v>0.295277777</v>
      </c>
      <c>
        <v>12</v>
      </c>
      <c>
        <v>1523</v>
      </c>
      <c>
        <v>0</v>
      </c>
      <c>
        <v>0</v>
      </c>
      <c>
        <v>3.543333</v>
      </c>
      <c>
        <v>449.708054</v>
      </c>
      <c>
        <v>0</v>
      </c>
      <c>
        <v>0</v>
      </c>
    </row>
    <row>
      <c>
        <is>
          <t>1575463</t>
        </is>
      </c>
      <c>
        <v>1</v>
      </c>
      <c>
        <is>
          <t>MANİSA</t>
        </is>
      </c>
      <c>
        <v>SOMA</v>
      </c>
      <c>
        <is>
          <t>KADIDEĞİRMENİ KÖK 45-82-M00127_AVDAN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04.11.2020 21:36:25</t>
        </is>
      </c>
      <c>
        <is>
          <t>04.11.2020 22:18:00</t>
        </is>
      </c>
      <c>
        <v>0.693055555</v>
      </c>
      <c>
        <v>26</v>
      </c>
      <c>
        <v>2666</v>
      </c>
      <c>
        <v>75</v>
      </c>
      <c>
        <v>751</v>
      </c>
      <c>
        <v>18.019444</v>
      </c>
      <c>
        <v>1847.68611</v>
      </c>
      <c>
        <v>51.979167</v>
      </c>
      <c>
        <v>520.484722</v>
      </c>
    </row>
    <row>
      <c>
        <is>
          <t>1583141</t>
        </is>
      </c>
      <c>
        <v>1</v>
      </c>
      <c>
        <is>
          <t>İZMİR</t>
        </is>
      </c>
      <c>
        <v>ÖDEMİŞ</v>
      </c>
      <c>
        <is>
          <t>DARIOVASI TR-2 35-15-L00985_35-15-L00985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19.11.2020 12:27:21</t>
        </is>
      </c>
      <c>
        <is>
          <t>19.11.2020 16:33:02</t>
        </is>
      </c>
      <c>
        <v>4.094722222</v>
      </c>
      <c>
        <v>0</v>
      </c>
      <c>
        <v>0</v>
      </c>
      <c>
        <v>1</v>
      </c>
      <c>
        <v>30</v>
      </c>
      <c>
        <v>0</v>
      </c>
      <c>
        <v>0</v>
      </c>
      <c>
        <v>4.094722</v>
      </c>
      <c>
        <v>122.841667</v>
      </c>
    </row>
    <row>
      <c>
        <is>
          <t>1596696</t>
        </is>
      </c>
      <c>
        <v>1</v>
      </c>
      <c>
        <is>
          <t>İZMİR</t>
        </is>
      </c>
      <c>
        <v>ÖDEMİŞ</v>
      </c>
      <c>
        <is>
          <t>DARIOVASI TR-2 35-15-L00985_35-15-L00985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26.11.2020 10:15:23</t>
        </is>
      </c>
      <c>
        <is>
          <t>26.11.2020 12:39:00</t>
        </is>
      </c>
      <c>
        <v>2.393611111</v>
      </c>
      <c>
        <v>0</v>
      </c>
      <c>
        <v>0</v>
      </c>
      <c>
        <v>1</v>
      </c>
      <c>
        <v>30</v>
      </c>
      <c>
        <v>0</v>
      </c>
      <c>
        <v>0</v>
      </c>
      <c>
        <v>2.393611</v>
      </c>
      <c>
        <v>71.808333</v>
      </c>
    </row>
    <row>
      <c>
        <is>
          <t>1580048</t>
        </is>
      </c>
      <c>
        <v>1</v>
      </c>
      <c>
        <is>
          <t>İZMİR</t>
        </is>
      </c>
      <c>
        <v>FOÇA</v>
      </c>
      <c>
        <is>
          <t>FOÇA TR-3 35-23-L00003_950422442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13.11.2020 09:49:20</t>
        </is>
      </c>
      <c>
        <is>
          <t>13.11.2020 11:20:30</t>
        </is>
      </c>
      <c>
        <v>1.519444444</v>
      </c>
      <c>
        <v>0</v>
      </c>
      <c>
        <v>1</v>
      </c>
      <c>
        <v>0</v>
      </c>
      <c>
        <v>0</v>
      </c>
      <c>
        <v>0</v>
      </c>
      <c>
        <v>1.519444</v>
      </c>
      <c>
        <v>0</v>
      </c>
      <c>
        <v>0</v>
      </c>
    </row>
    <row>
      <c>
        <is>
          <t>1575423</t>
        </is>
      </c>
      <c>
        <v>1</v>
      </c>
      <c>
        <is>
          <t>MANİSA</t>
        </is>
      </c>
      <c>
        <v>SOMA</v>
      </c>
      <c>
        <is>
          <t>KARACAKAŞ TR-1 45-82-M00344_945520881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04.11.2020 18:57:07</t>
        </is>
      </c>
      <c>
        <is>
          <t>04.11.2020 21:56:56</t>
        </is>
      </c>
      <c>
        <v>2.996944444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2.996944</v>
      </c>
    </row>
    <row>
      <c>
        <is>
          <t>1580845</t>
        </is>
      </c>
      <c>
        <v>1</v>
      </c>
      <c>
        <is>
          <t>MANİSA</t>
        </is>
      </c>
      <c>
        <v>SOMA</v>
      </c>
      <c>
        <is>
          <t>SOMA TR-16/3 45-82-M00102_945542873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14.11.2020 18:30:16</t>
        </is>
      </c>
      <c>
        <is>
          <t>14.11.2020 20:38:28</t>
        </is>
      </c>
      <c>
        <v>2.136666666</v>
      </c>
      <c>
        <v>0</v>
      </c>
      <c>
        <v>4</v>
      </c>
      <c>
        <v>0</v>
      </c>
      <c>
        <v>0</v>
      </c>
      <c>
        <v>0</v>
      </c>
      <c>
        <v>8.546667</v>
      </c>
      <c>
        <v>0</v>
      </c>
      <c>
        <v>0</v>
      </c>
    </row>
    <row>
      <c>
        <is>
          <t>1580852</t>
        </is>
      </c>
      <c>
        <v>1</v>
      </c>
      <c>
        <is>
          <t>MANİSA</t>
        </is>
      </c>
      <c>
        <v>SOMA</v>
      </c>
      <c>
        <is>
          <t>SOMA TR-6 45-82-M00006_A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14.11.2020 19:00:38</t>
        </is>
      </c>
      <c>
        <is>
          <t>14.11.2020 19:25:44</t>
        </is>
      </c>
      <c>
        <v>0.418333333</v>
      </c>
      <c>
        <v>0</v>
      </c>
      <c>
        <v>88</v>
      </c>
      <c>
        <v>0</v>
      </c>
      <c>
        <v>0</v>
      </c>
      <c>
        <v>0</v>
      </c>
      <c>
        <v>36.813333</v>
      </c>
      <c>
        <v>0</v>
      </c>
      <c>
        <v>0</v>
      </c>
    </row>
    <row>
      <c>
        <is>
          <t>1576884</t>
        </is>
      </c>
      <c>
        <v>1</v>
      </c>
      <c>
        <is>
          <t>MANİSA</t>
        </is>
      </c>
      <c>
        <v>SOMA</v>
      </c>
      <c>
        <is>
          <t>SOMA TR-6 45-82-M00006_TR-7/1 M01</t>
        </is>
      </c>
      <c>
        <v>OG Yeraltı Kablo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07.11.2020 06:06:13</t>
        </is>
      </c>
      <c>
        <is>
          <t>07.11.2020 20:13:31</t>
        </is>
      </c>
      <c>
        <v>14.121666666</v>
      </c>
      <c>
        <v>2</v>
      </c>
      <c>
        <v>426</v>
      </c>
      <c>
        <v>0</v>
      </c>
      <c>
        <v>93</v>
      </c>
      <c>
        <v>28.243333</v>
      </c>
      <c>
        <v>6015.83</v>
      </c>
      <c>
        <v>0</v>
      </c>
      <c>
        <v>1313.315</v>
      </c>
    </row>
    <row>
      <c>
        <is>
          <t>1583532</t>
        </is>
      </c>
      <c>
        <v>1</v>
      </c>
      <c>
        <is>
          <t>MANİSA</t>
        </is>
      </c>
      <c>
        <v>ALAŞEHİR</v>
      </c>
      <c>
        <is>
          <t>DM02/TR25 45-73-M00051_945678939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19.11.2020 21:01:09</t>
        </is>
      </c>
      <c>
        <is>
          <t>19.11.2020 23:40:06</t>
        </is>
      </c>
      <c>
        <v>2.649166666</v>
      </c>
      <c>
        <v>0</v>
      </c>
      <c>
        <v>1</v>
      </c>
      <c>
        <v>0</v>
      </c>
      <c>
        <v>0</v>
      </c>
      <c>
        <v>0</v>
      </c>
      <c>
        <v>2.649167</v>
      </c>
      <c>
        <v>0</v>
      </c>
      <c>
        <v>0</v>
      </c>
    </row>
    <row>
      <c>
        <is>
          <t>1573732</t>
        </is>
      </c>
      <c>
        <v>1</v>
      </c>
      <c>
        <is>
          <t>MANİSA</t>
        </is>
      </c>
      <c>
        <v>SELENDİ</v>
      </c>
      <c>
        <is>
          <t>RAMAZAN HOCALAR TR-1 45-81-M00134_945636174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01.11.2020 16:22:06</t>
        </is>
      </c>
      <c>
        <is>
          <t>01.11.2020 17:39:27</t>
        </is>
      </c>
      <c>
        <v>1.289166666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1.289167</v>
      </c>
    </row>
    <row>
      <c>
        <is>
          <t>1583710</t>
        </is>
      </c>
      <c>
        <v>1</v>
      </c>
      <c>
        <is>
          <t>İZMİR</t>
        </is>
      </c>
      <c>
        <v>FOÇA</v>
      </c>
      <c>
        <is>
          <t>YENİFOÇA TR-3 35-23-M00003_C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20.11.2020 09:45:15</t>
        </is>
      </c>
      <c>
        <is>
          <t>20.11.2020 11:48:24</t>
        </is>
      </c>
      <c>
        <v>2.0525</v>
      </c>
      <c>
        <v>0</v>
      </c>
      <c>
        <v>71</v>
      </c>
      <c>
        <v>0</v>
      </c>
      <c>
        <v>0</v>
      </c>
      <c>
        <v>0</v>
      </c>
      <c>
        <v>145.7275</v>
      </c>
      <c>
        <v>0</v>
      </c>
      <c>
        <v>0</v>
      </c>
    </row>
    <row>
      <c>
        <is>
          <t>1583524</t>
        </is>
      </c>
      <c>
        <v>1</v>
      </c>
      <c>
        <is>
          <t>İZMİR</t>
        </is>
      </c>
      <c>
        <v>FOÇA</v>
      </c>
      <c>
        <is>
          <t>M-36 DOĞALKENT 35-23-M00036_35-23-M00036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19.11.2020 20:36:31</t>
        </is>
      </c>
      <c>
        <is>
          <t>19.11.2020 21:16:49</t>
        </is>
      </c>
      <c>
        <v>0.671666666</v>
      </c>
      <c>
        <v>2</v>
      </c>
      <c>
        <v>94</v>
      </c>
      <c>
        <v>0</v>
      </c>
      <c>
        <v>0</v>
      </c>
      <c>
        <v>1.343333</v>
      </c>
      <c>
        <v>63.136667</v>
      </c>
      <c>
        <v>0</v>
      </c>
      <c>
        <v>0</v>
      </c>
    </row>
    <row>
      <c>
        <is>
          <t>1577625</t>
        </is>
      </c>
      <c>
        <v>1</v>
      </c>
      <c>
        <is>
          <t>İZMİR</t>
        </is>
      </c>
      <c>
        <v>FOÇA</v>
      </c>
      <c>
        <is>
          <t>YENİ FOÇA TR-9 35-23-M00009_950424161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08.11.2020 13:33:06</t>
        </is>
      </c>
      <c>
        <is>
          <t>08.11.2020 18:00:31</t>
        </is>
      </c>
      <c>
        <v>4.456944444</v>
      </c>
      <c>
        <v>0</v>
      </c>
      <c>
        <v>7</v>
      </c>
      <c>
        <v>0</v>
      </c>
      <c>
        <v>0</v>
      </c>
      <c>
        <v>0</v>
      </c>
      <c>
        <v>31.198611</v>
      </c>
      <c>
        <v>0</v>
      </c>
      <c>
        <v>0</v>
      </c>
    </row>
    <row>
      <c>
        <is>
          <t>1576602</t>
        </is>
      </c>
      <c>
        <v>1</v>
      </c>
      <c>
        <is>
          <t>İZMİR</t>
        </is>
      </c>
      <c>
        <v>FOÇA</v>
      </c>
      <c>
        <is>
          <t>YENİ FOÇA TR-9 35-23-M00009_950424160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06.11.2020 16:00:29</t>
        </is>
      </c>
      <c>
        <is>
          <t>06.11.2020 18:18:25</t>
        </is>
      </c>
      <c>
        <v>2.298888888</v>
      </c>
      <c>
        <v>0</v>
      </c>
      <c>
        <v>7</v>
      </c>
      <c>
        <v>0</v>
      </c>
      <c>
        <v>0</v>
      </c>
      <c>
        <v>0</v>
      </c>
      <c>
        <v>16.092222</v>
      </c>
      <c>
        <v>0</v>
      </c>
      <c>
        <v>0</v>
      </c>
    </row>
    <row>
      <c>
        <is>
          <t>1582819</t>
        </is>
      </c>
      <c>
        <v>1</v>
      </c>
      <c>
        <is>
          <t>İZMİR</t>
        </is>
      </c>
      <c>
        <v>FOÇA</v>
      </c>
      <c>
        <is>
          <t>YENİ FOÇA TR-25 35-23-M00025_42098422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19.11.2020 00:32:45</t>
        </is>
      </c>
      <c>
        <is>
          <t>19.11.2020 01:49:46</t>
        </is>
      </c>
      <c>
        <v>1.283611111</v>
      </c>
      <c>
        <v>0</v>
      </c>
      <c>
        <v>218</v>
      </c>
      <c>
        <v>0</v>
      </c>
      <c>
        <v>0</v>
      </c>
      <c>
        <v>0</v>
      </c>
      <c>
        <v>279.827222</v>
      </c>
      <c>
        <v>0</v>
      </c>
      <c>
        <v>0</v>
      </c>
    </row>
    <row>
      <c>
        <is>
          <t>1594940</t>
        </is>
      </c>
      <c>
        <v>1</v>
      </c>
      <c>
        <is>
          <t>İZMİR</t>
        </is>
      </c>
      <c>
        <v>FOÇA</v>
      </c>
      <c>
        <is>
          <t>YENİ FOÇA TR-25 35-23-M00025_42098422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22.11.2020 19:44:04</t>
        </is>
      </c>
      <c>
        <is>
          <t>22.11.2020 20:30:38</t>
        </is>
      </c>
      <c>
        <v>0.776111111</v>
      </c>
      <c>
        <v>0</v>
      </c>
      <c>
        <v>218</v>
      </c>
      <c>
        <v>0</v>
      </c>
      <c>
        <v>0</v>
      </c>
      <c>
        <v>0</v>
      </c>
      <c>
        <v>169.192222</v>
      </c>
      <c>
        <v>0</v>
      </c>
      <c>
        <v>0</v>
      </c>
    </row>
    <row>
      <c>
        <is>
          <t>1597904</t>
        </is>
      </c>
      <c>
        <v>1</v>
      </c>
      <c>
        <is>
          <t>MANİSA</t>
        </is>
      </c>
      <c>
        <v>SOMA</v>
      </c>
      <c>
        <is>
          <t>TABANLAR TR-1 45-82-M00355_Ayırıcı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28.11.2020 17:46:57</t>
        </is>
      </c>
      <c>
        <is>
          <t>28.11.2020 20:28:31</t>
        </is>
      </c>
      <c>
        <v>2.692777777</v>
      </c>
      <c>
        <v>0</v>
      </c>
      <c>
        <v>0</v>
      </c>
      <c>
        <v>3</v>
      </c>
      <c>
        <v>46</v>
      </c>
      <c>
        <v>0</v>
      </c>
      <c>
        <v>0</v>
      </c>
      <c>
        <v>8.078333</v>
      </c>
      <c>
        <v>123.867778</v>
      </c>
    </row>
    <row>
      <c>
        <is>
          <t>1598817</t>
        </is>
      </c>
      <c>
        <v>1</v>
      </c>
      <c>
        <is>
          <t>MANİSA</t>
        </is>
      </c>
      <c>
        <v>SOMA</v>
      </c>
      <c>
        <is>
          <t>TABANLAR TR-1 45-82-M00355_C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30.11.2020 18:15:45</t>
        </is>
      </c>
      <c>
        <is>
          <t>30.11.2020 20:49:49</t>
        </is>
      </c>
      <c>
        <v>2.567777777</v>
      </c>
      <c>
        <v>0</v>
      </c>
      <c>
        <v>0</v>
      </c>
      <c>
        <v>0</v>
      </c>
      <c>
        <v>8</v>
      </c>
      <c>
        <v>0</v>
      </c>
      <c>
        <v>0</v>
      </c>
      <c>
        <v>0</v>
      </c>
      <c>
        <v>20.542222</v>
      </c>
    </row>
    <row>
      <c>
        <is>
          <t>1595160</t>
        </is>
      </c>
      <c>
        <v>1</v>
      </c>
      <c>
        <is>
          <t>MANİSA</t>
        </is>
      </c>
      <c>
        <v>DEMİRCİ</v>
      </c>
      <c>
        <is>
          <t>TR- 17 45-74-M00017_945585047</t>
        </is>
      </c>
      <c>
        <v>AG Box / Sdk Abone Çıkış Faz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23.11.2020 11:28:57</t>
        </is>
      </c>
      <c>
        <is>
          <t>23.11.2020 12:39:54</t>
        </is>
      </c>
      <c>
        <v>1.1825</v>
      </c>
      <c>
        <v>0</v>
      </c>
      <c>
        <v>6</v>
      </c>
      <c>
        <v>0</v>
      </c>
      <c>
        <v>0</v>
      </c>
      <c>
        <v>0</v>
      </c>
      <c>
        <v>7.095</v>
      </c>
      <c>
        <v>0</v>
      </c>
      <c>
        <v>0</v>
      </c>
    </row>
    <row>
      <c>
        <is>
          <t>1577486</t>
        </is>
      </c>
      <c>
        <v>1</v>
      </c>
      <c>
        <is>
          <t>MANİSA</t>
        </is>
      </c>
      <c>
        <v>DEMİRCİ</v>
      </c>
      <c>
        <is>
          <t>MAHMUTLAR KÖK 45-74-M00100_MAHMUTLAR-M02 M02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08.11.2020 09:10:24</t>
        </is>
      </c>
      <c>
        <is>
          <t>08.11.2020 16:04:25</t>
        </is>
      </c>
      <c>
        <v>6.900271111</v>
      </c>
      <c>
        <v>4</v>
      </c>
      <c>
        <v>327</v>
      </c>
      <c>
        <v>36</v>
      </c>
      <c>
        <v>998</v>
      </c>
      <c>
        <v>27.601084</v>
      </c>
      <c>
        <v>2256.388653</v>
      </c>
      <c>
        <v>248.40976</v>
      </c>
      <c>
        <v>6886.470569</v>
      </c>
    </row>
    <row>
      <c>
        <is>
          <t>1581775</t>
        </is>
      </c>
      <c>
        <v>1</v>
      </c>
      <c>
        <is>
          <t>MANİSA</t>
        </is>
      </c>
      <c>
        <v>DEMİRCİ</v>
      </c>
      <c>
        <is>
          <t>TR-5A 45-74-M00042_72372787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17.11.2020 09:07:40</t>
        </is>
      </c>
      <c>
        <is>
          <t>17.11.2020 17:30:40</t>
        </is>
      </c>
      <c>
        <v>8.383261111</v>
      </c>
      <c>
        <v>0</v>
      </c>
      <c>
        <v>0</v>
      </c>
      <c>
        <v>0</v>
      </c>
      <c>
        <v>25</v>
      </c>
      <c>
        <v>0</v>
      </c>
      <c>
        <v>0</v>
      </c>
      <c>
        <v>0</v>
      </c>
      <c>
        <v>209.581528</v>
      </c>
    </row>
    <row>
      <c>
        <is>
          <t>1574513</t>
        </is>
      </c>
      <c>
        <v>1</v>
      </c>
      <c>
        <is>
          <t>MANİSA</t>
        </is>
      </c>
      <c>
        <v>ALAŞEHİR</v>
      </c>
      <c>
        <is>
          <t>DM-12 45-73-M00067_AKKEÇİLİ M03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03.11.2020 09:00:53</t>
        </is>
      </c>
      <c>
        <is>
          <t>03.11.2020 12:45:46</t>
        </is>
      </c>
      <c>
        <v>3.748055555</v>
      </c>
      <c>
        <v>5</v>
      </c>
      <c>
        <v>126</v>
      </c>
      <c>
        <v>84</v>
      </c>
      <c>
        <v>1167</v>
      </c>
      <c>
        <v>18.740278</v>
      </c>
      <c>
        <v>472.255</v>
      </c>
      <c>
        <v>314.836667</v>
      </c>
      <c>
        <v>4373.980833</v>
      </c>
    </row>
    <row>
      <c>
        <is>
          <t>1583708</t>
        </is>
      </c>
      <c>
        <v>1</v>
      </c>
      <c>
        <is>
          <t>MANİSA</t>
        </is>
      </c>
      <c>
        <v>ALAŞEHİR</v>
      </c>
      <c>
        <is>
          <t>DM08/TR20 45-73-M00071_945675598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20.11.2020 10:16:27</t>
        </is>
      </c>
      <c>
        <is>
          <t>20.11.2020 10:41:09</t>
        </is>
      </c>
      <c>
        <v>0.411666666</v>
      </c>
      <c>
        <v>0</v>
      </c>
      <c>
        <v>4</v>
      </c>
      <c>
        <v>0</v>
      </c>
      <c>
        <v>0</v>
      </c>
      <c>
        <v>0</v>
      </c>
      <c>
        <v>1.646667</v>
      </c>
      <c>
        <v>0</v>
      </c>
      <c>
        <v>0</v>
      </c>
    </row>
    <row>
      <c>
        <is>
          <t>1583787</t>
        </is>
      </c>
      <c>
        <v>1</v>
      </c>
      <c>
        <is>
          <t>MANİSA</t>
        </is>
      </c>
      <c>
        <v>ALAŞEHİR</v>
      </c>
      <c>
        <is>
          <t>DM08/TR19 45-73-M00065_945675781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20.11.2020 11:37:03</t>
        </is>
      </c>
      <c>
        <is>
          <t>20.11.2020 13:45:43</t>
        </is>
      </c>
      <c>
        <v>2.144444444</v>
      </c>
      <c>
        <v>0</v>
      </c>
      <c>
        <v>2</v>
      </c>
      <c>
        <v>0</v>
      </c>
      <c>
        <v>0</v>
      </c>
      <c>
        <v>0</v>
      </c>
      <c>
        <v>4.288889</v>
      </c>
      <c>
        <v>0</v>
      </c>
      <c>
        <v>0</v>
      </c>
    </row>
    <row>
      <c>
        <is>
          <t>1595328</t>
        </is>
      </c>
      <c>
        <v>1</v>
      </c>
      <c>
        <is>
          <t>MANİSA</t>
        </is>
      </c>
      <c>
        <v>KULA</v>
      </c>
      <c>
        <is>
          <t>TR-17 45-77-L00017_945505416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23.11.2020 15:43:59</t>
        </is>
      </c>
      <c>
        <is>
          <t>23.11.2020 16:35:40</t>
        </is>
      </c>
      <c>
        <v>0.861388888</v>
      </c>
      <c>
        <v>0</v>
      </c>
      <c>
        <v>2</v>
      </c>
      <c>
        <v>0</v>
      </c>
      <c>
        <v>0</v>
      </c>
      <c>
        <v>0</v>
      </c>
      <c>
        <v>1.722778</v>
      </c>
      <c>
        <v>0</v>
      </c>
      <c>
        <v>0</v>
      </c>
    </row>
    <row>
      <c>
        <is>
          <t>1580462</t>
        </is>
      </c>
      <c>
        <v>1</v>
      </c>
      <c>
        <is>
          <t>MANİSA</t>
        </is>
      </c>
      <c>
        <v>KULA</v>
      </c>
      <c>
        <is>
          <t>TR-17 45-77-L00017_TR-22-L05 L05</t>
        </is>
      </c>
      <c>
        <v>Manevra</v>
      </c>
      <c>
        <is>
          <t>Dağıtım-OG</t>
        </is>
      </c>
      <c>
        <v>Kısa</v>
      </c>
      <c>
        <v>Şebeke işletmecisi</v>
      </c>
      <c>
        <v>Bildirimsiz</v>
      </c>
      <c>
        <is>
          <t>14.11.2020 01:54:55</t>
        </is>
      </c>
      <c>
        <is>
          <t>14.11.2020 01:57:00</t>
        </is>
      </c>
      <c>
        <v>0.034722222</v>
      </c>
      <c>
        <v>26</v>
      </c>
      <c>
        <v>2791</v>
      </c>
      <c>
        <v>0</v>
      </c>
      <c>
        <v>0</v>
      </c>
      <c>
        <v>0.902778</v>
      </c>
      <c>
        <v>96.909722</v>
      </c>
      <c>
        <v>0</v>
      </c>
      <c>
        <v>0</v>
      </c>
    </row>
    <row>
      <c>
        <is>
          <t>1573827</t>
        </is>
      </c>
      <c>
        <v>1</v>
      </c>
      <c>
        <is>
          <t>MANİSA</t>
        </is>
      </c>
      <c>
        <v>KULA</v>
      </c>
      <c>
        <is>
          <t>TR-17 45-77-L00017_45-77-L00017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01.11.2020 20:15:41</t>
        </is>
      </c>
      <c>
        <is>
          <t>01.11.2020 20:43:18</t>
        </is>
      </c>
      <c>
        <v>0.460277777</v>
      </c>
      <c>
        <v>1</v>
      </c>
      <c>
        <v>309</v>
      </c>
      <c>
        <v>0</v>
      </c>
      <c>
        <v>0</v>
      </c>
      <c>
        <v>0.460278</v>
      </c>
      <c>
        <v>142.225833</v>
      </c>
      <c>
        <v>0</v>
      </c>
      <c>
        <v>0</v>
      </c>
    </row>
    <row>
      <c>
        <is>
          <t>1574933</t>
        </is>
      </c>
      <c>
        <v>1</v>
      </c>
      <c>
        <is>
          <t>MANİSA</t>
        </is>
      </c>
      <c>
        <v>KULA</v>
      </c>
      <c>
        <is>
          <t>TR-17 45-77-L00017_945505393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03.11.2020 19:48:26</t>
        </is>
      </c>
      <c>
        <is>
          <t>03.11.2020 21:00:44</t>
        </is>
      </c>
      <c>
        <v>1.205</v>
      </c>
      <c>
        <v>0</v>
      </c>
      <c>
        <v>2</v>
      </c>
      <c>
        <v>0</v>
      </c>
      <c>
        <v>0</v>
      </c>
      <c>
        <v>0</v>
      </c>
      <c>
        <v>2.41</v>
      </c>
      <c>
        <v>0</v>
      </c>
      <c>
        <v>0</v>
      </c>
    </row>
    <row>
      <c>
        <is>
          <t>1577569</t>
        </is>
      </c>
      <c>
        <v>1</v>
      </c>
      <c>
        <is>
          <t>MANİSA</t>
        </is>
      </c>
      <c>
        <v>KULA</v>
      </c>
      <c>
        <is>
          <t>TR-24 45-77-L00024_945486872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08.11.2020 10:34:33</t>
        </is>
      </c>
      <c>
        <is>
          <t>08.11.2020 12:28:45</t>
        </is>
      </c>
      <c>
        <v>1.903333333</v>
      </c>
      <c>
        <v>0</v>
      </c>
      <c>
        <v>1</v>
      </c>
      <c>
        <v>0</v>
      </c>
      <c>
        <v>0</v>
      </c>
      <c>
        <v>0</v>
      </c>
      <c>
        <v>1.903333</v>
      </c>
      <c>
        <v>0</v>
      </c>
      <c>
        <v>0</v>
      </c>
    </row>
    <row>
      <c>
        <is>
          <t>1579720</t>
        </is>
      </c>
      <c>
        <v>1</v>
      </c>
      <c>
        <is>
          <t>MANİSA</t>
        </is>
      </c>
      <c>
        <v>KULA</v>
      </c>
      <c>
        <is>
          <t>TR-24 45-77-L00024_945486953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12.11.2020 15:55:00</t>
        </is>
      </c>
      <c>
        <is>
          <t>12.11.2020 16:13:12</t>
        </is>
      </c>
      <c>
        <v>0.303333333</v>
      </c>
      <c>
        <v>0</v>
      </c>
      <c>
        <v>1</v>
      </c>
      <c>
        <v>0</v>
      </c>
      <c>
        <v>0</v>
      </c>
      <c>
        <v>0</v>
      </c>
      <c>
        <v>0.303333</v>
      </c>
      <c>
        <v>0</v>
      </c>
      <c>
        <v>0</v>
      </c>
    </row>
    <row>
      <c>
        <is>
          <t>1578889</t>
        </is>
      </c>
      <c>
        <v>1</v>
      </c>
      <c>
        <is>
          <t>MANİSA</t>
        </is>
      </c>
      <c>
        <v>KULA</v>
      </c>
      <c>
        <is>
          <t>TR-17 45-77-L00017_TR-22 L05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11.11.2020 09:13:30</t>
        </is>
      </c>
      <c>
        <is>
          <t>11.11.2020 09:46:22</t>
        </is>
      </c>
      <c>
        <v>0.547777777</v>
      </c>
      <c>
        <v>26</v>
      </c>
      <c>
        <v>2791</v>
      </c>
      <c>
        <v>0</v>
      </c>
      <c>
        <v>0</v>
      </c>
      <c>
        <v>14.242222</v>
      </c>
      <c>
        <v>1528.847776</v>
      </c>
      <c>
        <v>0</v>
      </c>
      <c>
        <v>0</v>
      </c>
    </row>
    <row>
      <c>
        <is>
          <t>1594892</t>
        </is>
      </c>
      <c>
        <v>1</v>
      </c>
      <c>
        <is>
          <t>MANİSA</t>
        </is>
      </c>
      <c>
        <v>KULA</v>
      </c>
      <c>
        <is>
          <t>TR-24 45-77-L00024_95000075996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22.11.2020 17:55:11</t>
        </is>
      </c>
      <c>
        <is>
          <t>22.11.2020 18:33:40</t>
        </is>
      </c>
      <c>
        <v>0.641388888</v>
      </c>
      <c>
        <v>0</v>
      </c>
      <c>
        <v>1</v>
      </c>
      <c>
        <v>0</v>
      </c>
      <c>
        <v>0</v>
      </c>
      <c>
        <v>0</v>
      </c>
      <c>
        <v>0.641389</v>
      </c>
      <c>
        <v>0</v>
      </c>
      <c>
        <v>0</v>
      </c>
    </row>
    <row>
      <c>
        <is>
          <t>1578916</t>
        </is>
      </c>
      <c>
        <v>1</v>
      </c>
      <c>
        <is>
          <t>MANİSA</t>
        </is>
      </c>
      <c>
        <v>KULA</v>
      </c>
      <c>
        <is>
          <t>TR-17 45-77-L00017_C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11.11.2020 09:41:02</t>
        </is>
      </c>
      <c>
        <is>
          <t>11.11.2020 18:34:38</t>
        </is>
      </c>
      <c>
        <v>8.893070277</v>
      </c>
      <c>
        <v>0</v>
      </c>
      <c>
        <v>36</v>
      </c>
      <c>
        <v>0</v>
      </c>
      <c>
        <v>0</v>
      </c>
      <c>
        <v>0</v>
      </c>
      <c>
        <v>320.15053</v>
      </c>
      <c>
        <v>0</v>
      </c>
      <c>
        <v>0</v>
      </c>
    </row>
    <row>
      <c>
        <is>
          <t>1576871</t>
        </is>
      </c>
      <c>
        <v>1</v>
      </c>
      <c>
        <is>
          <t>MANİSA</t>
        </is>
      </c>
      <c>
        <v>SOMA</v>
      </c>
      <c>
        <is>
          <t>SOMA DM-1 45-82-M00050_TR-1 M12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07.11.2020 04:33:32</t>
        </is>
      </c>
      <c>
        <is>
          <t>07.11.2020 05:41:00</t>
        </is>
      </c>
      <c>
        <v>1.124444444</v>
      </c>
      <c>
        <v>10</v>
      </c>
      <c>
        <v>2522</v>
      </c>
      <c>
        <v>0</v>
      </c>
      <c>
        <v>0</v>
      </c>
      <c>
        <v>11.244444</v>
      </c>
      <c>
        <v>2835.848888</v>
      </c>
      <c>
        <v>0</v>
      </c>
      <c>
        <v>0</v>
      </c>
    </row>
    <row>
      <c>
        <is>
          <t>1580646</t>
        </is>
      </c>
      <c>
        <v>1</v>
      </c>
      <c>
        <is>
          <t>MANİSA</t>
        </is>
      </c>
      <c>
        <v>SELENDİ</v>
      </c>
      <c>
        <is>
          <t>SELENDİ TR-5 45-81-M00005_TR-21-M03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14.11.2020 12:11:33</t>
        </is>
      </c>
      <c>
        <is>
          <t>14.11.2020 14:25:00</t>
        </is>
      </c>
      <c>
        <v>2.224166666</v>
      </c>
      <c>
        <v>1</v>
      </c>
      <c>
        <v>27</v>
      </c>
      <c>
        <v>0</v>
      </c>
      <c>
        <v>0</v>
      </c>
      <c>
        <v>2.224167</v>
      </c>
      <c>
        <v>60.0525</v>
      </c>
      <c>
        <v>0</v>
      </c>
      <c>
        <v>0</v>
      </c>
    </row>
    <row>
      <c>
        <is>
          <t>1575001</t>
        </is>
      </c>
      <c>
        <v>1</v>
      </c>
      <c>
        <is>
          <t>MANİSA</t>
        </is>
      </c>
      <c>
        <v>ALAŞEHİR</v>
      </c>
      <c>
        <is>
          <t>CABBAR DM 45-73-M00100_KÖYLER ÇIKIŞI-M04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04.11.2020 07:39:01</t>
        </is>
      </c>
      <c>
        <is>
          <t>04.11.2020 07:45:46</t>
        </is>
      </c>
      <c>
        <v>0.1125</v>
      </c>
      <c>
        <v>8</v>
      </c>
      <c>
        <v>29</v>
      </c>
      <c>
        <v>148</v>
      </c>
      <c>
        <v>2419</v>
      </c>
      <c>
        <v>0.9</v>
      </c>
      <c>
        <v>3.2625</v>
      </c>
      <c>
        <v>16.65</v>
      </c>
      <c>
        <v>272.1375</v>
      </c>
    </row>
    <row>
      <c>
        <is>
          <t>1573833</t>
        </is>
      </c>
      <c>
        <v>1</v>
      </c>
      <c>
        <is>
          <t>MANİSA</t>
        </is>
      </c>
      <c>
        <v>ALAŞEHİR</v>
      </c>
      <c>
        <is>
          <t>DM06/TR02 45-73-M00052_A A-2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01.11.2020 20:24:40</t>
        </is>
      </c>
      <c>
        <is>
          <t>01.11.2020 22:03:51</t>
        </is>
      </c>
      <c>
        <v>1.653055555</v>
      </c>
      <c>
        <v>0</v>
      </c>
      <c>
        <v>94</v>
      </c>
      <c>
        <v>0</v>
      </c>
      <c>
        <v>0</v>
      </c>
      <c>
        <v>0</v>
      </c>
      <c>
        <v>155.387222</v>
      </c>
      <c>
        <v>0</v>
      </c>
      <c>
        <v>0</v>
      </c>
    </row>
    <row>
      <c>
        <is>
          <t>1573888</t>
        </is>
      </c>
      <c>
        <v>1</v>
      </c>
      <c>
        <is>
          <t>MANİSA</t>
        </is>
      </c>
      <c>
        <v>ALAŞEHİR</v>
      </c>
      <c>
        <is>
          <t>DM06/TR-01 45-73-M00053_945680789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01.11.2020 23:17:48</t>
        </is>
      </c>
      <c>
        <is>
          <t>02.11.2020 00:03:57</t>
        </is>
      </c>
      <c>
        <v>0.769166666</v>
      </c>
      <c>
        <v>0</v>
      </c>
      <c>
        <v>3</v>
      </c>
      <c>
        <v>0</v>
      </c>
      <c>
        <v>0</v>
      </c>
      <c>
        <v>0</v>
      </c>
      <c>
        <v>2.3075</v>
      </c>
      <c>
        <v>0</v>
      </c>
      <c>
        <v>0</v>
      </c>
    </row>
    <row>
      <c>
        <is>
          <t>1595219</t>
        </is>
      </c>
      <c>
        <v>1</v>
      </c>
      <c>
        <is>
          <t>MANİSA</t>
        </is>
      </c>
      <c>
        <v>ALAŞEHİR</v>
      </c>
      <c>
        <is>
          <t>CABBAR DM 45-73-M00100_DSİ ÇIKIŞ-M03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23.11.2020 13:10:39</t>
        </is>
      </c>
      <c>
        <is>
          <t>23.11.2020 13:16:58</t>
        </is>
      </c>
      <c>
        <v>0.105277777</v>
      </c>
      <c>
        <v>0</v>
      </c>
      <c>
        <v>0</v>
      </c>
      <c>
        <v>159</v>
      </c>
      <c>
        <v>3813</v>
      </c>
      <c>
        <v>0</v>
      </c>
      <c>
        <v>0</v>
      </c>
      <c>
        <v>16.739167</v>
      </c>
      <c>
        <v>401.424164</v>
      </c>
    </row>
    <row>
      <c>
        <is>
          <t>1583435</t>
        </is>
      </c>
      <c>
        <v>1</v>
      </c>
      <c>
        <is>
          <t>MANİSA</t>
        </is>
      </c>
      <c>
        <v>ALAŞEHİR</v>
      </c>
      <c>
        <is>
          <t>ASSTAR KÖK 45-73-M00134_KÖYLER ÇIKIŞ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19.11.2020 18:30:25</t>
        </is>
      </c>
      <c>
        <is>
          <t>19.11.2020 19:54:00</t>
        </is>
      </c>
      <c>
        <v>1.393055555</v>
      </c>
      <c>
        <v>7</v>
      </c>
      <c>
        <v>29</v>
      </c>
      <c>
        <v>148</v>
      </c>
      <c>
        <v>2419</v>
      </c>
      <c>
        <v>9.751389</v>
      </c>
      <c>
        <v>40.398611</v>
      </c>
      <c>
        <v>206.172222</v>
      </c>
      <c>
        <v>3369.801388</v>
      </c>
    </row>
    <row>
      <c>
        <is>
          <t>1597676</t>
        </is>
      </c>
      <c>
        <v>1</v>
      </c>
      <c>
        <is>
          <t>MANİSA</t>
        </is>
      </c>
      <c>
        <v>ALAŞEHİR</v>
      </c>
      <c>
        <is>
          <t>CABBAR DM 45-73-M00100_KULA ÇIKIŞI-M08 M08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28.11.2020 10:05:55</t>
        </is>
      </c>
      <c>
        <is>
          <t>28.11.2020 10:15:56</t>
        </is>
      </c>
      <c>
        <v>0.166944444</v>
      </c>
      <c>
        <v>0</v>
      </c>
      <c>
        <v>14</v>
      </c>
      <c>
        <v>89</v>
      </c>
      <c>
        <v>1610</v>
      </c>
      <c>
        <v>0</v>
      </c>
      <c>
        <v>2.337222</v>
      </c>
      <c>
        <v>14.858056</v>
      </c>
      <c>
        <v>268.780555</v>
      </c>
    </row>
    <row>
      <c>
        <is>
          <t>1596812</t>
        </is>
      </c>
      <c>
        <v>1</v>
      </c>
      <c>
        <is>
          <t>MANİSA</t>
        </is>
      </c>
      <c>
        <v>ALAŞEHİR</v>
      </c>
      <c>
        <is>
          <t>CABBAR DM 45-73-M00100_KEMALİYE-1 ÇIKIŞ-M09 M09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26.11.2020 13:43:15</t>
        </is>
      </c>
      <c>
        <is>
          <t>26.11.2020 13:55:02</t>
        </is>
      </c>
      <c>
        <v>0.196388888</v>
      </c>
      <c>
        <v>42</v>
      </c>
      <c>
        <v>491</v>
      </c>
      <c>
        <v>63</v>
      </c>
      <c>
        <v>693</v>
      </c>
      <c>
        <v>8.248333</v>
      </c>
      <c>
        <v>96.426944</v>
      </c>
      <c>
        <v>12.3725</v>
      </c>
      <c>
        <v>136.097499</v>
      </c>
    </row>
    <row>
      <c>
        <is>
          <t>1578962</t>
        </is>
      </c>
      <c>
        <v>1</v>
      </c>
      <c>
        <is>
          <t>MANİSA</t>
        </is>
      </c>
      <c>
        <v>ALAŞEHİR</v>
      </c>
      <c>
        <is>
          <t>DM06/TR-01 45-73-M00053_TR-50-54-55-M05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11.11.2020 10:22:12</t>
        </is>
      </c>
      <c>
        <is>
          <t>11.11.2020 11:04:16</t>
        </is>
      </c>
      <c>
        <v>0.701111111</v>
      </c>
      <c>
        <v>15</v>
      </c>
      <c>
        <v>374</v>
      </c>
      <c>
        <v>0</v>
      </c>
      <c>
        <v>5</v>
      </c>
      <c>
        <v>10.516667</v>
      </c>
      <c>
        <v>262.215556</v>
      </c>
      <c>
        <v>0</v>
      </c>
      <c>
        <v>3.505556</v>
      </c>
    </row>
    <row>
      <c>
        <is>
          <t>1580753</t>
        </is>
      </c>
      <c>
        <v>1</v>
      </c>
      <c>
        <is>
          <t>MANİSA</t>
        </is>
      </c>
      <c>
        <v>ALAŞEHİR</v>
      </c>
      <c>
        <is>
          <t>CABBAR DM 45-73-M00100_KULA ÇIKIŞI-M08 M08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14.11.2020 16:01:20</t>
        </is>
      </c>
      <c>
        <is>
          <t>14.11.2020 16:09:01</t>
        </is>
      </c>
      <c>
        <v>0.128055555</v>
      </c>
      <c>
        <v>0</v>
      </c>
      <c>
        <v>14</v>
      </c>
      <c>
        <v>89</v>
      </c>
      <c>
        <v>1610</v>
      </c>
      <c>
        <v>0</v>
      </c>
      <c>
        <v>1.792778</v>
      </c>
      <c>
        <v>11.396944</v>
      </c>
      <c>
        <v>206.169444</v>
      </c>
    </row>
    <row>
      <c>
        <is>
          <t>1580378</t>
        </is>
      </c>
      <c>
        <v>1</v>
      </c>
      <c>
        <is>
          <t>MANİSA</t>
        </is>
      </c>
      <c>
        <v>ALAŞEHİR</v>
      </c>
      <c>
        <is>
          <t>DM06/TR-01 45-73-M00053_ALAŞEHİR TM ŞEHİR-1-M012 M012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13.11.2020 18:01:25</t>
        </is>
      </c>
      <c>
        <is>
          <t>13.11.2020 18:26:33</t>
        </is>
      </c>
      <c>
        <v>0.418888888</v>
      </c>
      <c>
        <v>65</v>
      </c>
      <c>
        <v>7948</v>
      </c>
      <c>
        <v>0</v>
      </c>
      <c>
        <v>10</v>
      </c>
      <c>
        <v>27.227778</v>
      </c>
      <c>
        <v>3329.328882</v>
      </c>
      <c>
        <v>0</v>
      </c>
      <c>
        <v>4.188889</v>
      </c>
    </row>
    <row>
      <c>
        <is>
          <t>1575048</t>
        </is>
      </c>
      <c>
        <v>1</v>
      </c>
      <c>
        <is>
          <t>MANİSA</t>
        </is>
      </c>
      <c>
        <v>ALAŞEHİR</v>
      </c>
      <c>
        <is>
          <t>CABBAR DM 45-73-M00100_KÖYLER ÇIKIŞI-M04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04.11.2020 09:21:11</t>
        </is>
      </c>
      <c>
        <is>
          <t>04.11.2020 10:31:51</t>
        </is>
      </c>
      <c>
        <v>1.177777777</v>
      </c>
      <c>
        <v>8</v>
      </c>
      <c>
        <v>29</v>
      </c>
      <c>
        <v>148</v>
      </c>
      <c>
        <v>2419</v>
      </c>
      <c>
        <v>9.422222</v>
      </c>
      <c>
        <v>34.155556</v>
      </c>
      <c>
        <v>174.311111</v>
      </c>
      <c>
        <v>2849.044443</v>
      </c>
    </row>
    <row>
      <c>
        <is>
          <t>1583264</t>
        </is>
      </c>
      <c>
        <v>1</v>
      </c>
      <c>
        <is>
          <t>MANİSA</t>
        </is>
      </c>
      <c>
        <v>ALAŞEHİR</v>
      </c>
      <c>
        <is>
          <t>CABBAR DM 45-73-M00100_KÖYLER ÇIKIŞI-M04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19.11.2020 15:18:17</t>
        </is>
      </c>
      <c>
        <is>
          <t>19.11.2020 15:21:37</t>
        </is>
      </c>
      <c>
        <v>0.055555555</v>
      </c>
      <c>
        <v>8</v>
      </c>
      <c>
        <v>29</v>
      </c>
      <c>
        <v>148</v>
      </c>
      <c>
        <v>2419</v>
      </c>
      <c>
        <v>0.444444</v>
      </c>
      <c>
        <v>1.611111</v>
      </c>
      <c>
        <v>8.222222</v>
      </c>
      <c>
        <v>134.388888</v>
      </c>
    </row>
    <row>
      <c>
        <is>
          <t>1595659</t>
        </is>
      </c>
      <c>
        <v>1</v>
      </c>
      <c>
        <is>
          <t>MANİSA</t>
        </is>
      </c>
      <c>
        <v>ALAŞEHİR</v>
      </c>
      <c>
        <is>
          <t>CABBAR DM 45-73-M00100_KÖYLER ÇIKIŞI-M04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24.11.2020 11:08:52</t>
        </is>
      </c>
      <c>
        <is>
          <t>24.11.2020 11:15:29</t>
        </is>
      </c>
      <c>
        <v>0.110277777</v>
      </c>
      <c>
        <v>8</v>
      </c>
      <c>
        <v>29</v>
      </c>
      <c>
        <v>148</v>
      </c>
      <c>
        <v>2419</v>
      </c>
      <c>
        <v>0.882222</v>
      </c>
      <c>
        <v>3.198056</v>
      </c>
      <c>
        <v>16.321111</v>
      </c>
      <c>
        <v>266.761943</v>
      </c>
    </row>
    <row>
      <c>
        <is>
          <t>1598669</t>
        </is>
      </c>
      <c>
        <v>1</v>
      </c>
      <c>
        <is>
          <t>İZMİR</t>
        </is>
      </c>
      <c>
        <v>FOÇA</v>
      </c>
      <c>
        <is>
          <t>YENİFOÇA TR-38 35-23-M00038_953075988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30.11.2020 13:50:14</t>
        </is>
      </c>
      <c>
        <is>
          <t>30.11.2020 15:49:09</t>
        </is>
      </c>
      <c>
        <v>1.981944444</v>
      </c>
      <c>
        <v>0</v>
      </c>
      <c>
        <v>1</v>
      </c>
      <c>
        <v>0</v>
      </c>
      <c>
        <v>0</v>
      </c>
      <c>
        <v>0</v>
      </c>
      <c>
        <v>1.981944</v>
      </c>
      <c>
        <v>0</v>
      </c>
      <c>
        <v>0</v>
      </c>
    </row>
    <row>
      <c>
        <is>
          <t>1598202</t>
        </is>
      </c>
      <c>
        <v>1</v>
      </c>
      <c>
        <is>
          <t>İZMİR</t>
        </is>
      </c>
      <c>
        <v>FOÇA</v>
      </c>
      <c>
        <is>
          <t>YENİ FOÇA TR-26 35-23-M00026_950418943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29.11.2020 15:21:24</t>
        </is>
      </c>
      <c>
        <is>
          <t>29.11.2020 18:26:09</t>
        </is>
      </c>
      <c>
        <v>3.079166666</v>
      </c>
      <c>
        <v>0</v>
      </c>
      <c>
        <v>1</v>
      </c>
      <c>
        <v>0</v>
      </c>
      <c>
        <v>0</v>
      </c>
      <c>
        <v>0</v>
      </c>
      <c>
        <v>3.079167</v>
      </c>
      <c>
        <v>0</v>
      </c>
      <c>
        <v>0</v>
      </c>
    </row>
    <row>
      <c>
        <is>
          <t>1582105</t>
        </is>
      </c>
      <c>
        <v>1</v>
      </c>
      <c>
        <is>
          <t>İZMİR</t>
        </is>
      </c>
      <c>
        <v>FOÇA</v>
      </c>
      <c>
        <is>
          <t>YENİ FOÇA TR-26 35-23-M00026_950426809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17.11.2020 15:28:31</t>
        </is>
      </c>
      <c>
        <is>
          <t>17.11.2020 17:29:51</t>
        </is>
      </c>
      <c>
        <v>2.022222222</v>
      </c>
      <c>
        <v>0</v>
      </c>
      <c>
        <v>3</v>
      </c>
      <c>
        <v>0</v>
      </c>
      <c>
        <v>0</v>
      </c>
      <c>
        <v>0</v>
      </c>
      <c>
        <v>6.066667</v>
      </c>
      <c>
        <v>0</v>
      </c>
      <c>
        <v>0</v>
      </c>
    </row>
    <row>
      <c>
        <is>
          <t>1582160</t>
        </is>
      </c>
      <c>
        <v>1</v>
      </c>
      <c>
        <is>
          <t>İZMİR</t>
        </is>
      </c>
      <c>
        <v>FOÇA</v>
      </c>
      <c>
        <is>
          <t>YENİ FOÇA TR-26 35-23-M00026_G g2b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17.11.2020 17:02:51</t>
        </is>
      </c>
      <c>
        <is>
          <t>17.11.2020 20:57:54</t>
        </is>
      </c>
      <c>
        <v>3.9175</v>
      </c>
      <c>
        <v>0</v>
      </c>
      <c>
        <v>67</v>
      </c>
      <c>
        <v>0</v>
      </c>
      <c>
        <v>0</v>
      </c>
      <c>
        <v>0</v>
      </c>
      <c>
        <v>262.4725</v>
      </c>
      <c>
        <v>0</v>
      </c>
      <c>
        <v>0</v>
      </c>
    </row>
    <row>
      <c>
        <is>
          <t>1583665</t>
        </is>
      </c>
      <c>
        <v>1</v>
      </c>
      <c>
        <is>
          <t>İZMİR</t>
        </is>
      </c>
      <c>
        <v>FOÇA</v>
      </c>
      <c>
        <is>
          <t>YENİ BAĞARASI TR-4 35-23-M00210_35-23-M00210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20.11.2020 09:33:00</t>
        </is>
      </c>
      <c>
        <is>
          <t>20.11.2020 09:56:18</t>
        </is>
      </c>
      <c>
        <v>0.388333333</v>
      </c>
      <c>
        <v>1</v>
      </c>
      <c>
        <v>293</v>
      </c>
      <c>
        <v>0</v>
      </c>
      <c>
        <v>20</v>
      </c>
      <c>
        <v>0.388333</v>
      </c>
      <c>
        <v>113.781667</v>
      </c>
      <c>
        <v>0</v>
      </c>
      <c>
        <v>7.766667</v>
      </c>
    </row>
    <row>
      <c>
        <is>
          <t>1581978</t>
        </is>
      </c>
      <c>
        <v>1</v>
      </c>
      <c>
        <is>
          <t>MANİSA</t>
        </is>
      </c>
      <c>
        <v>KULA</v>
      </c>
      <c>
        <is>
          <t>TR-33 45-77-L00033_945489430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17.11.2020 12:26:17</t>
        </is>
      </c>
      <c>
        <is>
          <t>17.11.2020 14:21:58</t>
        </is>
      </c>
      <c>
        <v>1.928055555</v>
      </c>
      <c>
        <v>0</v>
      </c>
      <c>
        <v>1</v>
      </c>
      <c>
        <v>0</v>
      </c>
      <c>
        <v>0</v>
      </c>
      <c>
        <v>0</v>
      </c>
      <c>
        <v>1.928056</v>
      </c>
      <c>
        <v>0</v>
      </c>
      <c>
        <v>0</v>
      </c>
    </row>
    <row>
      <c>
        <is>
          <t>1580346</t>
        </is>
      </c>
      <c>
        <v>1</v>
      </c>
      <c>
        <is>
          <t>MANİSA</t>
        </is>
      </c>
      <c>
        <v>KULA</v>
      </c>
      <c>
        <is>
          <t>TR-29 45-77-L00029_945504343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13.11.2020 17:03:19</t>
        </is>
      </c>
      <c>
        <is>
          <t>13.11.2020 18:23:07</t>
        </is>
      </c>
      <c>
        <v>1.33</v>
      </c>
      <c>
        <v>0</v>
      </c>
      <c>
        <v>1</v>
      </c>
      <c>
        <v>0</v>
      </c>
      <c>
        <v>0</v>
      </c>
      <c>
        <v>0</v>
      </c>
      <c>
        <v>1.33</v>
      </c>
      <c>
        <v>0</v>
      </c>
      <c>
        <v>0</v>
      </c>
    </row>
    <row>
      <c>
        <is>
          <t>1595397</t>
        </is>
      </c>
      <c>
        <v>1</v>
      </c>
      <c>
        <is>
          <t>MANİSA</t>
        </is>
      </c>
      <c>
        <v>ALAŞEHİR</v>
      </c>
      <c>
        <is>
          <t>ASSTAR KÖK 45-73-M00134_ASSTAR ÖZEL ÇIKIŞ M04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23.11.2020 18:08:27</t>
        </is>
      </c>
      <c>
        <is>
          <t>23.11.2020 19:46:44</t>
        </is>
      </c>
      <c>
        <v>1.637823055</v>
      </c>
      <c>
        <v>1</v>
      </c>
      <c>
        <v>0</v>
      </c>
      <c>
        <v>0</v>
      </c>
      <c>
        <v>0</v>
      </c>
      <c>
        <v>1.637823</v>
      </c>
      <c>
        <v>0</v>
      </c>
      <c>
        <v>0</v>
      </c>
      <c>
        <v>0</v>
      </c>
    </row>
    <row>
      <c>
        <is>
          <t>1577377</t>
        </is>
      </c>
      <c>
        <v>1</v>
      </c>
      <c>
        <is>
          <t>MANİSA</t>
        </is>
      </c>
      <c>
        <v>ALAŞEHİR</v>
      </c>
      <c>
        <is>
          <t>ALAŞEHİR TR-57 45-73-M00057_945671117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07.11.2020 20:45:29</t>
        </is>
      </c>
      <c>
        <is>
          <t>07.11.2020 22:19:17</t>
        </is>
      </c>
      <c>
        <v>1.563333333</v>
      </c>
      <c>
        <v>0</v>
      </c>
      <c>
        <v>1</v>
      </c>
      <c>
        <v>0</v>
      </c>
      <c>
        <v>0</v>
      </c>
      <c>
        <v>0</v>
      </c>
      <c>
        <v>1.563333</v>
      </c>
      <c>
        <v>0</v>
      </c>
      <c>
        <v>0</v>
      </c>
    </row>
    <row>
      <c>
        <is>
          <t>1576055</t>
        </is>
      </c>
      <c>
        <v>1</v>
      </c>
      <c>
        <is>
          <t>İZMİR</t>
        </is>
      </c>
      <c>
        <v>FOÇA</v>
      </c>
      <c>
        <is>
          <t>YENİ BAĞARASI TR-1 35-23-M00207_42066871</t>
        </is>
      </c>
      <c>
        <v>AG Atlama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05.11.2020 21:21:01</t>
        </is>
      </c>
      <c>
        <is>
          <t>05.11.2020 22:29:30</t>
        </is>
      </c>
      <c>
        <v>1.141388888</v>
      </c>
      <c>
        <v>0</v>
      </c>
      <c>
        <v>101</v>
      </c>
      <c>
        <v>0</v>
      </c>
      <c>
        <v>0</v>
      </c>
      <c>
        <v>0</v>
      </c>
      <c>
        <v>115.280278</v>
      </c>
      <c>
        <v>0</v>
      </c>
      <c>
        <v>0</v>
      </c>
    </row>
    <row>
      <c>
        <is>
          <t>1583019</t>
        </is>
      </c>
      <c>
        <v>1</v>
      </c>
      <c>
        <is>
          <t>İZMİR</t>
        </is>
      </c>
      <c>
        <v>FOÇA</v>
      </c>
      <c>
        <is>
          <t>YENİ BAĞARASI TR-4 35-23-M00210_950414945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19.11.2020 10:43:48</t>
        </is>
      </c>
      <c>
        <is>
          <t>19.11.2020 13:19:20</t>
        </is>
      </c>
      <c>
        <v>2.592222222</v>
      </c>
      <c>
        <v>0</v>
      </c>
      <c>
        <v>1</v>
      </c>
      <c>
        <v>0</v>
      </c>
      <c>
        <v>0</v>
      </c>
      <c>
        <v>0</v>
      </c>
      <c>
        <v>2.592222</v>
      </c>
      <c>
        <v>0</v>
      </c>
      <c>
        <v>0</v>
      </c>
    </row>
    <row>
      <c>
        <is>
          <t>1578672</t>
        </is>
      </c>
      <c>
        <v>1</v>
      </c>
      <c>
        <is>
          <t>İZMİR</t>
        </is>
      </c>
      <c>
        <v>FOÇA</v>
      </c>
      <c>
        <is>
          <t>YENİ BAĞARASI TR-4 35-23-M00210_950414929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10.11.2020 16:30:43</t>
        </is>
      </c>
      <c>
        <is>
          <t>10.11.2020 19:09:49</t>
        </is>
      </c>
      <c>
        <v>2.651666666</v>
      </c>
      <c>
        <v>0</v>
      </c>
      <c>
        <v>1</v>
      </c>
      <c>
        <v>0</v>
      </c>
      <c>
        <v>0</v>
      </c>
      <c>
        <v>0</v>
      </c>
      <c>
        <v>2.651667</v>
      </c>
      <c>
        <v>0</v>
      </c>
      <c>
        <v>0</v>
      </c>
    </row>
    <row>
      <c>
        <is>
          <t>1578685</t>
        </is>
      </c>
      <c>
        <v>1</v>
      </c>
      <c>
        <is>
          <t>İZMİR</t>
        </is>
      </c>
      <c>
        <v>FOÇA</v>
      </c>
      <c>
        <is>
          <t>YENİ BAĞARASI TR-4 35-23-M00210_950414905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10.11.2020 16:55:43</t>
        </is>
      </c>
      <c>
        <is>
          <t>10.11.2020 19:46:31</t>
        </is>
      </c>
      <c>
        <v>2.846666666</v>
      </c>
      <c>
        <v>0</v>
      </c>
      <c>
        <v>1</v>
      </c>
      <c>
        <v>0</v>
      </c>
      <c>
        <v>0</v>
      </c>
      <c>
        <v>0</v>
      </c>
      <c>
        <v>2.846667</v>
      </c>
      <c>
        <v>0</v>
      </c>
      <c>
        <v>0</v>
      </c>
    </row>
    <row>
      <c>
        <is>
          <t>1576267</t>
        </is>
      </c>
      <c>
        <v>1</v>
      </c>
      <c>
        <is>
          <t>İZMİR</t>
        </is>
      </c>
      <c>
        <v>TİRE</v>
      </c>
      <c>
        <is>
          <t>BÜYÜKKÖMÜRCÜ TR-1 35-29-L00335_950319450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06.11.2020 10:02:39</t>
        </is>
      </c>
      <c>
        <is>
          <t>06.11.2020 11:41:16</t>
        </is>
      </c>
      <c>
        <v>1.643611111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1.643611</v>
      </c>
    </row>
    <row>
      <c>
        <is>
          <t>1582165</t>
        </is>
      </c>
      <c>
        <v>1</v>
      </c>
      <c>
        <is>
          <t>İZMİR</t>
        </is>
      </c>
      <c>
        <v>TİRE</v>
      </c>
      <c>
        <is>
          <t>TİRE DM2/5 35-29-L00024_950316552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17.11.2020 17:15:48</t>
        </is>
      </c>
      <c>
        <is>
          <t>17.11.2020 18:08:26</t>
        </is>
      </c>
      <c>
        <v>0.877222222</v>
      </c>
      <c>
        <v>0</v>
      </c>
      <c>
        <v>1</v>
      </c>
      <c>
        <v>0</v>
      </c>
      <c>
        <v>0</v>
      </c>
      <c>
        <v>0</v>
      </c>
      <c>
        <v>0.877222</v>
      </c>
      <c>
        <v>0</v>
      </c>
      <c>
        <v>0</v>
      </c>
    </row>
    <row>
      <c>
        <is>
          <t>1573875</t>
        </is>
      </c>
      <c>
        <v>1</v>
      </c>
      <c>
        <is>
          <t>İZMİR</t>
        </is>
      </c>
      <c>
        <v>TİRE</v>
      </c>
      <c>
        <is>
          <t>TİRE TR-15/A 35-29-L00022_950316621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01.11.2020 21:57:12</t>
        </is>
      </c>
      <c>
        <is>
          <t>05.11.2020 09:08:05</t>
        </is>
      </c>
      <c>
        <v>83.181388888</v>
      </c>
      <c>
        <v>0</v>
      </c>
      <c>
        <v>1</v>
      </c>
      <c>
        <v>0</v>
      </c>
      <c>
        <v>0</v>
      </c>
      <c>
        <v>0</v>
      </c>
      <c>
        <v>83.181389</v>
      </c>
      <c>
        <v>0</v>
      </c>
      <c>
        <v>0</v>
      </c>
    </row>
    <row>
      <c>
        <is>
          <t>1595452</t>
        </is>
      </c>
      <c>
        <v>1</v>
      </c>
      <c>
        <is>
          <t>İZMİR</t>
        </is>
      </c>
      <c>
        <v>TİRE</v>
      </c>
      <c>
        <is>
          <t>DM-3 35-29-M00003_950327173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23.11.2020 20:01:39</t>
        </is>
      </c>
      <c>
        <is>
          <t>23.11.2020 20:47:33</t>
        </is>
      </c>
      <c>
        <v>0.765</v>
      </c>
      <c>
        <v>0</v>
      </c>
      <c>
        <v>1</v>
      </c>
      <c>
        <v>0</v>
      </c>
      <c>
        <v>0</v>
      </c>
      <c>
        <v>0</v>
      </c>
      <c>
        <v>0.765</v>
      </c>
      <c>
        <v>0</v>
      </c>
      <c>
        <v>0</v>
      </c>
    </row>
    <row>
      <c>
        <is>
          <t>1596385</t>
        </is>
      </c>
      <c>
        <v>1</v>
      </c>
      <c>
        <is>
          <t>MANİSA</t>
        </is>
      </c>
      <c>
        <v>SOMA</v>
      </c>
      <c>
        <is>
          <t>KARAÇAM TR-1 45-82-M00176_45-82-M00176</t>
        </is>
      </c>
      <c>
        <v>AG Atlama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25.11.2020 15:10:00</t>
        </is>
      </c>
      <c>
        <is>
          <t>25.11.2020 16:24:04</t>
        </is>
      </c>
      <c>
        <v>1.234444444</v>
      </c>
      <c>
        <v>0</v>
      </c>
      <c>
        <v>0</v>
      </c>
      <c>
        <v>1</v>
      </c>
      <c>
        <v>65</v>
      </c>
      <c>
        <v>0</v>
      </c>
      <c>
        <v>0</v>
      </c>
      <c>
        <v>1.234444</v>
      </c>
      <c>
        <v>80.238889</v>
      </c>
    </row>
    <row>
      <c>
        <is>
          <t>1576476</t>
        </is>
      </c>
      <c>
        <v>1</v>
      </c>
      <c>
        <is>
          <t>MANİSA</t>
        </is>
      </c>
      <c>
        <v>KULA</v>
      </c>
      <c>
        <is>
          <t>TR-46 45-77-L00046_945487352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06.11.2020 13:39:10</t>
        </is>
      </c>
      <c>
        <is>
          <t>06.11.2020 14:16:30</t>
        </is>
      </c>
      <c>
        <v>0.622222222</v>
      </c>
      <c>
        <v>0</v>
      </c>
      <c>
        <v>1</v>
      </c>
      <c>
        <v>0</v>
      </c>
      <c>
        <v>0</v>
      </c>
      <c>
        <v>0</v>
      </c>
      <c>
        <v>0.622222</v>
      </c>
      <c>
        <v>0</v>
      </c>
      <c>
        <v>0</v>
      </c>
    </row>
    <row>
      <c>
        <is>
          <t>1574506</t>
        </is>
      </c>
      <c>
        <v>1</v>
      </c>
      <c>
        <is>
          <t>İZMİR</t>
        </is>
      </c>
      <c>
        <v>TİRE</v>
      </c>
      <c>
        <is>
          <t>ÇERİKÖZÜ TR-1 35-29-L00326_A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03.11.2020 08:52:00</t>
        </is>
      </c>
      <c>
        <is>
          <t>03.11.2020 14:49:57</t>
        </is>
      </c>
      <c>
        <v>5.965833333</v>
      </c>
      <c>
        <v>0</v>
      </c>
      <c>
        <v>0</v>
      </c>
      <c>
        <v>0</v>
      </c>
      <c>
        <v>32</v>
      </c>
      <c>
        <v>0</v>
      </c>
      <c>
        <v>0</v>
      </c>
      <c>
        <v>0</v>
      </c>
      <c>
        <v>190.906667</v>
      </c>
    </row>
    <row>
      <c>
        <is>
          <t>1573973</t>
        </is>
      </c>
      <c>
        <v>1</v>
      </c>
      <c>
        <is>
          <t>İZMİR</t>
        </is>
      </c>
      <c>
        <v>TİRE</v>
      </c>
      <c>
        <is>
          <t>ÇERİKÖZÜ TR-1 35-29-L00326_A</t>
        </is>
      </c>
      <c>
        <v>AG Direk Kırılması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02.11.2020 09:19:00</t>
        </is>
      </c>
      <c>
        <is>
          <t>02.11.2020 15:38:37</t>
        </is>
      </c>
      <c>
        <v>6.326944444</v>
      </c>
      <c>
        <v>0</v>
      </c>
      <c>
        <v>0</v>
      </c>
      <c>
        <v>0</v>
      </c>
      <c>
        <v>32</v>
      </c>
      <c>
        <v>0</v>
      </c>
      <c>
        <v>0</v>
      </c>
      <c>
        <v>0</v>
      </c>
      <c>
        <v>202.462222</v>
      </c>
    </row>
    <row>
      <c>
        <is>
          <t>1596322</t>
        </is>
      </c>
      <c>
        <v>1</v>
      </c>
      <c>
        <is>
          <t>İZMİR</t>
        </is>
      </c>
      <c>
        <v>TİRE</v>
      </c>
      <c>
        <is>
          <t>IŞIKLI TR-3 35-29-L00245_Ayırıcı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25.11.2020 13:23:00</t>
        </is>
      </c>
      <c>
        <is>
          <t>25.11.2020 14:24:25</t>
        </is>
      </c>
      <c>
        <v>1.023611111</v>
      </c>
      <c>
        <v>0</v>
      </c>
      <c>
        <v>0</v>
      </c>
      <c>
        <v>1</v>
      </c>
      <c>
        <v>30</v>
      </c>
      <c>
        <v>0</v>
      </c>
      <c>
        <v>0</v>
      </c>
      <c>
        <v>1.023611</v>
      </c>
      <c>
        <v>30.708333</v>
      </c>
    </row>
    <row>
      <c>
        <is>
          <t>1574877</t>
        </is>
      </c>
      <c>
        <v>1</v>
      </c>
      <c>
        <is>
          <t>İZMİR</t>
        </is>
      </c>
      <c>
        <v>TİRE</v>
      </c>
      <c>
        <is>
          <t>ÇİNİYERİ TR-1 35-29-L00293_950318600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03.11.2020 17:51:32</t>
        </is>
      </c>
      <c>
        <is>
          <t>04.11.2020 02:36:45</t>
        </is>
      </c>
      <c>
        <v>8.753611111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17.507222</v>
      </c>
    </row>
    <row>
      <c>
        <is>
          <t>1577950</t>
        </is>
      </c>
      <c>
        <v>1</v>
      </c>
      <c>
        <is>
          <t>İZMİR</t>
        </is>
      </c>
      <c>
        <v>TİRE</v>
      </c>
      <c>
        <is>
          <t>TİRE DM2/6 35-29-L00025_950316846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09.11.2020 10:45:02</t>
        </is>
      </c>
      <c>
        <is>
          <t>09.11.2020 12:02:14</t>
        </is>
      </c>
      <c>
        <v>1.286666666</v>
      </c>
      <c>
        <v>0</v>
      </c>
      <c>
        <v>1</v>
      </c>
      <c>
        <v>0</v>
      </c>
      <c>
        <v>0</v>
      </c>
      <c>
        <v>0</v>
      </c>
      <c>
        <v>1.286667</v>
      </c>
      <c>
        <v>0</v>
      </c>
      <c>
        <v>0</v>
      </c>
    </row>
    <row>
      <c>
        <is>
          <t>1596992</t>
        </is>
      </c>
      <c>
        <v>1</v>
      </c>
      <c>
        <is>
          <t>İZMİR</t>
        </is>
      </c>
      <c>
        <v>TİRE</v>
      </c>
      <c>
        <is>
          <t>DM-2/14 35-29-M00099_950324938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26.11.2020 18:46:25</t>
        </is>
      </c>
      <c>
        <is>
          <t>26.11.2020 20:41:58</t>
        </is>
      </c>
      <c>
        <v>1.925833333</v>
      </c>
      <c>
        <v>0</v>
      </c>
      <c>
        <v>2</v>
      </c>
      <c>
        <v>0</v>
      </c>
      <c>
        <v>0</v>
      </c>
      <c>
        <v>0</v>
      </c>
      <c>
        <v>3.851667</v>
      </c>
      <c>
        <v>0</v>
      </c>
      <c>
        <v>0</v>
      </c>
    </row>
    <row>
      <c>
        <is>
          <t>1595648</t>
        </is>
      </c>
      <c>
        <v>1</v>
      </c>
      <c>
        <is>
          <t>MANİSA</t>
        </is>
      </c>
      <c>
        <v>SOMA</v>
      </c>
      <c>
        <is>
          <t>SOMA TR-17/3 45-82-M00114_C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24.11.2020 10:51:00</t>
        </is>
      </c>
      <c>
        <is>
          <t>24.11.2020 11:17:22</t>
        </is>
      </c>
      <c>
        <v>0.439444444</v>
      </c>
      <c>
        <v>0</v>
      </c>
      <c>
        <v>65</v>
      </c>
      <c>
        <v>0</v>
      </c>
      <c>
        <v>0</v>
      </c>
      <c>
        <v>0</v>
      </c>
      <c>
        <v>28.563889</v>
      </c>
      <c>
        <v>0</v>
      </c>
      <c>
        <v>0</v>
      </c>
    </row>
    <row>
      <c>
        <is>
          <t>1584030</t>
        </is>
      </c>
      <c>
        <v>1</v>
      </c>
      <c>
        <is>
          <t>MANİSA</t>
        </is>
      </c>
      <c>
        <v>SOMA</v>
      </c>
      <c>
        <is>
          <t>SOMA TR-19 45-82-M00019_945527516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20.11.2020 17:54:43</t>
        </is>
      </c>
      <c>
        <is>
          <t>20.11.2020 19:07:12</t>
        </is>
      </c>
      <c>
        <v>1.208055555</v>
      </c>
      <c>
        <v>0</v>
      </c>
      <c>
        <v>1</v>
      </c>
      <c>
        <v>0</v>
      </c>
      <c>
        <v>0</v>
      </c>
      <c>
        <v>0</v>
      </c>
      <c>
        <v>1.208056</v>
      </c>
      <c>
        <v>0</v>
      </c>
      <c>
        <v>0</v>
      </c>
    </row>
    <row>
      <c>
        <is>
          <t>1575052</t>
        </is>
      </c>
      <c>
        <v>1</v>
      </c>
      <c>
        <is>
          <t>MANİSA</t>
        </is>
      </c>
      <c>
        <v>SOMA</v>
      </c>
      <c>
        <is>
          <t>SOMA TR-17/3 45-82-M00114_945525030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04.11.2020 09:19:31</t>
        </is>
      </c>
      <c>
        <is>
          <t>04.11.2020 12:34:33</t>
        </is>
      </c>
      <c>
        <v>3.250555555</v>
      </c>
      <c>
        <v>0</v>
      </c>
      <c>
        <v>5</v>
      </c>
      <c>
        <v>0</v>
      </c>
      <c>
        <v>0</v>
      </c>
      <c>
        <v>0</v>
      </c>
      <c>
        <v>16.252778</v>
      </c>
      <c>
        <v>0</v>
      </c>
      <c>
        <v>0</v>
      </c>
    </row>
    <row>
      <c>
        <is>
          <t>1583914</t>
        </is>
      </c>
      <c>
        <v>1</v>
      </c>
      <c>
        <is>
          <t>MANİSA</t>
        </is>
      </c>
      <c>
        <v>SOMA</v>
      </c>
      <c>
        <is>
          <t>TURGUTALP TR-4/5 45-82-M00067_949915173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20.11.2020 14:40:34</t>
        </is>
      </c>
      <c>
        <is>
          <t>20.11.2020 21:10:30</t>
        </is>
      </c>
      <c>
        <v>6.498888888</v>
      </c>
      <c>
        <v>0</v>
      </c>
      <c>
        <v>1</v>
      </c>
      <c>
        <v>0</v>
      </c>
      <c>
        <v>0</v>
      </c>
      <c>
        <v>0</v>
      </c>
      <c>
        <v>6.498889</v>
      </c>
      <c>
        <v>0</v>
      </c>
      <c>
        <v>0</v>
      </c>
    </row>
    <row>
      <c>
        <is>
          <t>1577481</t>
        </is>
      </c>
      <c>
        <v>1</v>
      </c>
      <c>
        <is>
          <t>MANİSA</t>
        </is>
      </c>
      <c>
        <v>DEMİRCİ</v>
      </c>
      <c>
        <is>
          <t>MAHMUTLAR KÖK 45-74-M00100_HatBaşıAyırıcı_53134239 M02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08.11.2020 09:01:19</t>
        </is>
      </c>
      <c>
        <is>
          <t>08.11.2020 15:44:24</t>
        </is>
      </c>
      <c>
        <v>6.718055555</v>
      </c>
      <c>
        <v>4</v>
      </c>
      <c>
        <v>327</v>
      </c>
      <c>
        <v>0</v>
      </c>
      <c>
        <v>10</v>
      </c>
      <c>
        <v>26.872222</v>
      </c>
      <c>
        <v>2196.804166</v>
      </c>
      <c>
        <v>0</v>
      </c>
      <c>
        <v>67.180556</v>
      </c>
    </row>
    <row>
      <c>
        <is>
          <t>1575747</t>
        </is>
      </c>
      <c>
        <v>1</v>
      </c>
      <c>
        <is>
          <t>MANİSA</t>
        </is>
      </c>
      <c>
        <v>KULA</v>
      </c>
      <c>
        <is>
          <t>TR-40 45-77-L00040_945490343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05.11.2020 12:21:00</t>
        </is>
      </c>
      <c>
        <is>
          <t>05.11.2020 17:56:40</t>
        </is>
      </c>
      <c>
        <v>5.594444444</v>
      </c>
      <c>
        <v>0</v>
      </c>
      <c>
        <v>10</v>
      </c>
      <c>
        <v>0</v>
      </c>
      <c>
        <v>0</v>
      </c>
      <c>
        <v>0</v>
      </c>
      <c>
        <v>55.944444</v>
      </c>
      <c>
        <v>0</v>
      </c>
      <c>
        <v>0</v>
      </c>
    </row>
    <row>
      <c>
        <is>
          <t>1575093</t>
        </is>
      </c>
      <c>
        <v>1</v>
      </c>
      <c>
        <is>
          <t>MANİSA</t>
        </is>
      </c>
      <c>
        <v>KULA</v>
      </c>
      <c>
        <is>
          <t>TR-40 45-77-L00040_945490345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04.11.2020 10:20:35</t>
        </is>
      </c>
      <c>
        <is>
          <t>04.11.2020 11:11:51</t>
        </is>
      </c>
      <c>
        <v>0.854444444</v>
      </c>
      <c>
        <v>0</v>
      </c>
      <c>
        <v>4</v>
      </c>
      <c>
        <v>0</v>
      </c>
      <c>
        <v>0</v>
      </c>
      <c>
        <v>0</v>
      </c>
      <c>
        <v>3.417778</v>
      </c>
      <c>
        <v>0</v>
      </c>
      <c>
        <v>0</v>
      </c>
    </row>
    <row>
      <c>
        <is>
          <t>1575471</t>
        </is>
      </c>
      <c>
        <v>1</v>
      </c>
      <c>
        <is>
          <t>MANİSA</t>
        </is>
      </c>
      <c>
        <v>KULA</v>
      </c>
      <c>
        <is>
          <t>TR-40 45-77-L00040_F f4b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04.11.2020 21:55:59</t>
        </is>
      </c>
      <c>
        <is>
          <t>04.11.2020 22:59:09</t>
        </is>
      </c>
      <c>
        <v>1.052777777</v>
      </c>
      <c>
        <v>0</v>
      </c>
      <c>
        <v>67</v>
      </c>
      <c>
        <v>0</v>
      </c>
      <c>
        <v>0</v>
      </c>
      <c>
        <v>0</v>
      </c>
      <c>
        <v>70.536111</v>
      </c>
      <c>
        <v>0</v>
      </c>
      <c>
        <v>0</v>
      </c>
    </row>
    <row>
      <c>
        <is>
          <t>1575544</t>
        </is>
      </c>
      <c>
        <v>1</v>
      </c>
      <c>
        <is>
          <t>MANİSA</t>
        </is>
      </c>
      <c>
        <v>KULA</v>
      </c>
      <c>
        <is>
          <t>TR-40 45-77-L00040_945487895</t>
        </is>
      </c>
      <c>
        <v>AG Box / Sdk Abone Çıkış Faz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05.11.2020 08:09:07</t>
        </is>
      </c>
      <c>
        <is>
          <t>05.11.2020 09:06:24</t>
        </is>
      </c>
      <c>
        <v>0.954722222</v>
      </c>
      <c>
        <v>0</v>
      </c>
      <c>
        <v>1</v>
      </c>
      <c>
        <v>0</v>
      </c>
      <c>
        <v>0</v>
      </c>
      <c>
        <v>0</v>
      </c>
      <c>
        <v>0.954722</v>
      </c>
      <c>
        <v>0</v>
      </c>
      <c>
        <v>0</v>
      </c>
    </row>
    <row>
      <c>
        <is>
          <t>1580304</t>
        </is>
      </c>
      <c>
        <v>1</v>
      </c>
      <c>
        <is>
          <t>İZMİR</t>
        </is>
      </c>
      <c>
        <v>TİRE</v>
      </c>
      <c>
        <is>
          <t>DUATEPE DM-3/11 35-29-L00769_950335041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13.11.2020 16:16:00</t>
        </is>
      </c>
      <c>
        <is>
          <t>13.11.2020 17:29:44</t>
        </is>
      </c>
      <c>
        <v>1.228888888</v>
      </c>
      <c>
        <v>0</v>
      </c>
      <c>
        <v>1</v>
      </c>
      <c>
        <v>0</v>
      </c>
      <c>
        <v>0</v>
      </c>
      <c>
        <v>0</v>
      </c>
      <c>
        <v>1.228889</v>
      </c>
      <c>
        <v>0</v>
      </c>
      <c>
        <v>0</v>
      </c>
    </row>
    <row>
      <c>
        <is>
          <t>1575711</t>
        </is>
      </c>
      <c>
        <v>1</v>
      </c>
      <c>
        <is>
          <t>İZMİR</t>
        </is>
      </c>
      <c>
        <v>TİRE</v>
      </c>
      <c>
        <is>
          <t>DALLIK TR-1 35-29-L00305_A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05.11.2020 11:22:05</t>
        </is>
      </c>
      <c>
        <is>
          <t>05.11.2020 13:32:07</t>
        </is>
      </c>
      <c>
        <v>2.167222222</v>
      </c>
      <c>
        <v>0</v>
      </c>
      <c>
        <v>0</v>
      </c>
      <c>
        <v>0</v>
      </c>
      <c>
        <v>23</v>
      </c>
      <c>
        <v>0</v>
      </c>
      <c>
        <v>0</v>
      </c>
      <c>
        <v>0</v>
      </c>
      <c>
        <v>49.846111</v>
      </c>
    </row>
    <row>
      <c>
        <is>
          <t>1577232</t>
        </is>
      </c>
      <c>
        <v>1</v>
      </c>
      <c>
        <is>
          <t>İZMİR</t>
        </is>
      </c>
      <c>
        <v>TİRE</v>
      </c>
      <c>
        <is>
          <t>DEREBAŞI TR-7 35-29-L00260_35-29-L00260</t>
        </is>
      </c>
      <c>
        <v>AG Pano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07.11.2020 16:00:36</t>
        </is>
      </c>
      <c>
        <is>
          <t>07.11.2020 18:47:05</t>
        </is>
      </c>
      <c>
        <v>2.774722222</v>
      </c>
      <c>
        <v>0</v>
      </c>
      <c>
        <v>0</v>
      </c>
      <c>
        <v>1</v>
      </c>
      <c>
        <v>40</v>
      </c>
      <c>
        <v>0</v>
      </c>
      <c>
        <v>0</v>
      </c>
      <c>
        <v>2.774722</v>
      </c>
      <c>
        <v>110.988889</v>
      </c>
    </row>
    <row>
      <c>
        <is>
          <t>1581340</t>
        </is>
      </c>
      <c>
        <v>1</v>
      </c>
      <c>
        <is>
          <t>İZMİR</t>
        </is>
      </c>
      <c>
        <v>TİRE</v>
      </c>
      <c>
        <is>
          <t>DEREBAŞI-TR-1 35-29-L00267_35-29-L00267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16.11.2020 09:33:08</t>
        </is>
      </c>
      <c>
        <is>
          <t>16.11.2020 14:49:38</t>
        </is>
      </c>
      <c>
        <v>5.274866666</v>
      </c>
      <c>
        <v>0</v>
      </c>
      <c>
        <v>0</v>
      </c>
      <c>
        <v>1</v>
      </c>
      <c>
        <v>121</v>
      </c>
      <c>
        <v>0</v>
      </c>
      <c>
        <v>0</v>
      </c>
      <c>
        <v>5.274867</v>
      </c>
      <c>
        <v>638.258867</v>
      </c>
    </row>
    <row>
      <c>
        <is>
          <t>1582600</t>
        </is>
      </c>
      <c>
        <v>1</v>
      </c>
      <c>
        <is>
          <t>İZMİR</t>
        </is>
      </c>
      <c>
        <v>TİRE</v>
      </c>
      <c>
        <is>
          <t>DEREBAŞI TR-14 35-29-L00252_35-29-L00252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18.11.2020 14:28:00</t>
        </is>
      </c>
      <c>
        <is>
          <t>18.11.2020 14:53:33</t>
        </is>
      </c>
      <c>
        <v>0.425662777</v>
      </c>
      <c>
        <v>0</v>
      </c>
      <c>
        <v>0</v>
      </c>
      <c>
        <v>1</v>
      </c>
      <c>
        <v>35</v>
      </c>
      <c>
        <v>0</v>
      </c>
      <c>
        <v>0</v>
      </c>
      <c>
        <v>0.425663</v>
      </c>
      <c>
        <v>14.898197</v>
      </c>
    </row>
    <row>
      <c>
        <is>
          <t>1582616</t>
        </is>
      </c>
      <c>
        <v>1</v>
      </c>
      <c>
        <is>
          <t>İZMİR</t>
        </is>
      </c>
      <c>
        <v>TİRE</v>
      </c>
      <c>
        <is>
          <t>DEREBAŞI TR-15 35-29-L00254_35-29-L00254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18.11.2020 14:54:51</t>
        </is>
      </c>
      <c>
        <is>
          <t>18.11.2020 15:24:47</t>
        </is>
      </c>
      <c>
        <v>0.4986675</v>
      </c>
      <c>
        <v>0</v>
      </c>
      <c>
        <v>0</v>
      </c>
      <c>
        <v>1</v>
      </c>
      <c>
        <v>24</v>
      </c>
      <c>
        <v>0</v>
      </c>
      <c>
        <v>0</v>
      </c>
      <c>
        <v>0.498668</v>
      </c>
      <c>
        <v>11.96802</v>
      </c>
    </row>
    <row>
      <c>
        <is>
          <t>1582587</t>
        </is>
      </c>
      <c>
        <v>1</v>
      </c>
      <c>
        <is>
          <t>İZMİR</t>
        </is>
      </c>
      <c>
        <v>TİRE</v>
      </c>
      <c>
        <is>
          <t>DEREBAŞI TR-13 35-29-L00255_35-29-L00255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18.11.2020 14:14:04</t>
        </is>
      </c>
      <c>
        <is>
          <t>18.11.2020 14:26:54</t>
        </is>
      </c>
      <c>
        <v>0.213888888</v>
      </c>
      <c>
        <v>0</v>
      </c>
      <c>
        <v>0</v>
      </c>
      <c>
        <v>1</v>
      </c>
      <c>
        <v>26</v>
      </c>
      <c>
        <v>0</v>
      </c>
      <c>
        <v>0</v>
      </c>
      <c>
        <v>0.213889</v>
      </c>
      <c>
        <v>5.561111</v>
      </c>
    </row>
    <row>
      <c>
        <is>
          <t>1581987</t>
        </is>
      </c>
      <c>
        <v>1</v>
      </c>
      <c>
        <is>
          <t>İZMİR</t>
        </is>
      </c>
      <c>
        <v>TİRE</v>
      </c>
      <c>
        <is>
          <t>DEREBAŞI TR-7 35-29-L00260_35-29-L00260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17.11.2020 12:53:30</t>
        </is>
      </c>
      <c>
        <is>
          <t>17.11.2020 13:02:19</t>
        </is>
      </c>
      <c>
        <v>0.146763888</v>
      </c>
      <c>
        <v>0</v>
      </c>
      <c>
        <v>0</v>
      </c>
      <c>
        <v>1</v>
      </c>
      <c>
        <v>40</v>
      </c>
      <c>
        <v>0</v>
      </c>
      <c>
        <v>0</v>
      </c>
      <c>
        <v>0.146764</v>
      </c>
      <c>
        <v>5.870556</v>
      </c>
    </row>
    <row>
      <c>
        <is>
          <t>1596527</t>
        </is>
      </c>
      <c>
        <v>1</v>
      </c>
      <c>
        <is>
          <t>İZMİR</t>
        </is>
      </c>
      <c>
        <v>TİRE</v>
      </c>
      <c>
        <is>
          <t>TİRE SANAYİ TR-2 35-29-L00019_950316011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25.11.2020 21:20:32</t>
        </is>
      </c>
      <c>
        <is>
          <t>25.11.2020 22:44:01</t>
        </is>
      </c>
      <c>
        <v>1.391388888</v>
      </c>
      <c>
        <v>0</v>
      </c>
      <c>
        <v>10</v>
      </c>
      <c>
        <v>0</v>
      </c>
      <c>
        <v>0</v>
      </c>
      <c>
        <v>0</v>
      </c>
      <c>
        <v>13.913889</v>
      </c>
      <c>
        <v>0</v>
      </c>
      <c>
        <v>0</v>
      </c>
    </row>
    <row>
      <c>
        <is>
          <t>1578762</t>
        </is>
      </c>
      <c>
        <v>1</v>
      </c>
      <c>
        <is>
          <t>İZMİR</t>
        </is>
      </c>
      <c>
        <v>TİRE</v>
      </c>
      <c>
        <is>
          <t>DUATEPE DM-3/11 35-29-L00769_35-29-L00769</t>
        </is>
      </c>
      <c>
        <v>AG Klemens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10.11.2020 19:57:36</t>
        </is>
      </c>
      <c>
        <is>
          <t>10.11.2020 21:21:52</t>
        </is>
      </c>
      <c>
        <v>1.404444444</v>
      </c>
      <c>
        <v>1</v>
      </c>
      <c>
        <v>160</v>
      </c>
      <c>
        <v>0</v>
      </c>
      <c>
        <v>0</v>
      </c>
      <c>
        <v>1.404444</v>
      </c>
      <c>
        <v>224.711111</v>
      </c>
      <c>
        <v>0</v>
      </c>
      <c>
        <v>0</v>
      </c>
    </row>
    <row>
      <c>
        <is>
          <t>1584240</t>
        </is>
      </c>
      <c>
        <v>1</v>
      </c>
      <c>
        <is>
          <t>MANİSA</t>
        </is>
      </c>
      <c>
        <v>DEMİRCİ</v>
      </c>
      <c>
        <is>
          <t>TR 24 B 45-74-M00049_C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21.11.2020 09:49:49</t>
        </is>
      </c>
      <c>
        <is>
          <t>21.11.2020 12:50:46</t>
        </is>
      </c>
      <c>
        <v>3.015733333</v>
      </c>
      <c>
        <v>0</v>
      </c>
      <c>
        <v>24</v>
      </c>
      <c>
        <v>0</v>
      </c>
      <c>
        <v>4</v>
      </c>
      <c>
        <v>0</v>
      </c>
      <c>
        <v>72.3776</v>
      </c>
      <c>
        <v>0</v>
      </c>
      <c>
        <v>12.062933</v>
      </c>
    </row>
    <row>
      <c>
        <is>
          <t>1583926</t>
        </is>
      </c>
      <c>
        <v>1</v>
      </c>
      <c>
        <is>
          <t>MANİSA</t>
        </is>
      </c>
      <c>
        <v>ALAŞEHİR</v>
      </c>
      <c>
        <is>
          <t>DM02/TR30 45-73-M00032_D D2B</t>
        </is>
      </c>
      <c>
        <v>AG Box / Sdk Giriş Faz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20.11.2020 15:41:09</t>
        </is>
      </c>
      <c>
        <is>
          <t>20.11.2020 16:41:38</t>
        </is>
      </c>
      <c>
        <v>1.008055555</v>
      </c>
      <c>
        <v>0</v>
      </c>
      <c>
        <v>14</v>
      </c>
      <c>
        <v>0</v>
      </c>
      <c>
        <v>0</v>
      </c>
      <c>
        <v>0</v>
      </c>
      <c>
        <v>14.112778</v>
      </c>
      <c>
        <v>0</v>
      </c>
      <c>
        <v>0</v>
      </c>
    </row>
    <row>
      <c>
        <is>
          <t>1579314</t>
        </is>
      </c>
      <c>
        <v>1</v>
      </c>
      <c>
        <is>
          <t>MANİSA</t>
        </is>
      </c>
      <c>
        <v>ALAŞEHİR</v>
      </c>
      <c>
        <is>
          <t>DM02/TR30 45-73-M00032_D D1B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11.11.2020 19:50:26</t>
        </is>
      </c>
      <c>
        <is>
          <t>11.11.2020 22:12:28</t>
        </is>
      </c>
      <c>
        <v>2.367222222</v>
      </c>
      <c>
        <v>0</v>
      </c>
      <c>
        <v>38</v>
      </c>
      <c>
        <v>0</v>
      </c>
      <c>
        <v>0</v>
      </c>
      <c>
        <v>0</v>
      </c>
      <c>
        <v>89.954444</v>
      </c>
      <c>
        <v>0</v>
      </c>
      <c>
        <v>0</v>
      </c>
    </row>
    <row>
      <c>
        <is>
          <t>1580360</t>
        </is>
      </c>
      <c>
        <v>1</v>
      </c>
      <c>
        <is>
          <t>MANİSA</t>
        </is>
      </c>
      <c>
        <v>SOMA</v>
      </c>
      <c>
        <is>
          <t>ÜÇYOL KÖK 45-82-M00128_HatBaşıAyırıcı_53135900 M06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13.11.2020 17:21:11</t>
        </is>
      </c>
      <c>
        <is>
          <t>13.11.2020 18:59:03</t>
        </is>
      </c>
      <c>
        <v>1.631111111</v>
      </c>
      <c>
        <v>0</v>
      </c>
      <c>
        <v>0</v>
      </c>
      <c>
        <v>1</v>
      </c>
      <c>
        <v>0</v>
      </c>
      <c>
        <v>0</v>
      </c>
      <c>
        <v>0</v>
      </c>
      <c>
        <v>1.631111</v>
      </c>
      <c>
        <v>0</v>
      </c>
    </row>
    <row>
      <c>
        <is>
          <t>1580809</t>
        </is>
      </c>
      <c>
        <v>1</v>
      </c>
      <c>
        <is>
          <t>MANİSA</t>
        </is>
      </c>
      <c>
        <v>SOMA</v>
      </c>
      <c>
        <is>
          <t>ÜÇYOL KÖK 45-82-M00128_MENTEŞE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14.11.2020 17:04:05</t>
        </is>
      </c>
      <c>
        <is>
          <t>14.11.2020 17:38:52</t>
        </is>
      </c>
      <c>
        <v>0.579722222</v>
      </c>
      <c>
        <v>0</v>
      </c>
      <c>
        <v>0</v>
      </c>
      <c>
        <v>37</v>
      </c>
      <c>
        <v>470</v>
      </c>
      <c>
        <v>0</v>
      </c>
      <c>
        <v>0</v>
      </c>
      <c>
        <v>21.449722</v>
      </c>
      <c>
        <v>272.469444</v>
      </c>
    </row>
    <row>
      <c>
        <is>
          <t>1582867</t>
        </is>
      </c>
      <c>
        <v>1</v>
      </c>
      <c>
        <is>
          <t>MANİSA</t>
        </is>
      </c>
      <c>
        <v>SOMA</v>
      </c>
      <c>
        <is>
          <t>ÜÇYOL KÖK 45-82-M00128_NALDÖKEN-VAKIFLI M05</t>
        </is>
      </c>
      <c>
        <v>OG İzolatör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19.11.2020 08:26:21</t>
        </is>
      </c>
      <c>
        <is>
          <t>19.11.2020 10:00:00</t>
        </is>
      </c>
      <c>
        <v>1.560833333</v>
      </c>
      <c>
        <v>0</v>
      </c>
      <c>
        <v>0</v>
      </c>
      <c>
        <v>7</v>
      </c>
      <c>
        <v>240</v>
      </c>
      <c>
        <v>0</v>
      </c>
      <c>
        <v>0</v>
      </c>
      <c>
        <v>10.925833</v>
      </c>
      <c>
        <v>374.6</v>
      </c>
    </row>
    <row>
      <c>
        <is>
          <t>1596356</t>
        </is>
      </c>
      <c>
        <v>1</v>
      </c>
      <c>
        <is>
          <t>MANİSA</t>
        </is>
      </c>
      <c>
        <v>SOMA</v>
      </c>
      <c>
        <is>
          <t>ÜÇYOL KÖK 45-82-M00128_MENTEŞE-M04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25.11.2020 14:32:28</t>
        </is>
      </c>
      <c>
        <is>
          <t>25.11.2020 15:28:00</t>
        </is>
      </c>
      <c>
        <v>0.925555555</v>
      </c>
      <c>
        <v>0</v>
      </c>
      <c>
        <v>0</v>
      </c>
      <c>
        <v>37</v>
      </c>
      <c>
        <v>470</v>
      </c>
      <c>
        <v>0</v>
      </c>
      <c>
        <v>0</v>
      </c>
      <c>
        <v>34.245556</v>
      </c>
      <c>
        <v>435.011111</v>
      </c>
    </row>
    <row>
      <c>
        <is>
          <t>1580054</t>
        </is>
      </c>
      <c>
        <v>1</v>
      </c>
      <c>
        <is>
          <t>MANİSA</t>
        </is>
      </c>
      <c>
        <v>SOMA</v>
      </c>
      <c>
        <is>
          <t>ÜÇYOL KÖK 45-82-M00128_DUALAR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13.11.2020 09:50:14</t>
        </is>
      </c>
      <c>
        <is>
          <t>13.11.2020 11:30:00</t>
        </is>
      </c>
      <c>
        <v>1.662777777</v>
      </c>
      <c>
        <v>0</v>
      </c>
      <c>
        <v>0</v>
      </c>
      <c>
        <v>22</v>
      </c>
      <c>
        <v>242</v>
      </c>
      <c>
        <v>0</v>
      </c>
      <c>
        <v>0</v>
      </c>
      <c>
        <v>36.581111</v>
      </c>
      <c>
        <v>402.392222</v>
      </c>
    </row>
    <row>
      <c>
        <is>
          <t>1575702</t>
        </is>
      </c>
      <c>
        <v>1</v>
      </c>
      <c>
        <is>
          <t>MANİSA</t>
        </is>
      </c>
      <c>
        <v>SOMA</v>
      </c>
      <c>
        <is>
          <t>ÜÇYOL KÖK 45-82-M00128_HatBaşıAyırıcı_53136128 M04</t>
        </is>
      </c>
      <c>
        <v>OG İzolatör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05.11.2020 11:13:00</t>
        </is>
      </c>
      <c>
        <is>
          <t>05.11.2020 17:01:04</t>
        </is>
      </c>
      <c>
        <v>5.801111111</v>
      </c>
      <c>
        <v>0</v>
      </c>
      <c>
        <v>0</v>
      </c>
      <c>
        <v>9</v>
      </c>
      <c>
        <v>122</v>
      </c>
      <c>
        <v>0</v>
      </c>
      <c>
        <v>0</v>
      </c>
      <c>
        <v>52.21</v>
      </c>
      <c>
        <v>707.735556</v>
      </c>
    </row>
    <row>
      <c>
        <is>
          <t>1575580</t>
        </is>
      </c>
      <c>
        <v>1</v>
      </c>
      <c>
        <is>
          <t>MANİSA</t>
        </is>
      </c>
      <c>
        <v>SOMA</v>
      </c>
      <c>
        <is>
          <t>ÜÇYOL KÖK 45-82-M00128_MENTEŞE-M04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05.11.2020 08:36:45</t>
        </is>
      </c>
      <c>
        <is>
          <t>05.11.2020 11:09:00</t>
        </is>
      </c>
      <c>
        <v>2.5375</v>
      </c>
      <c>
        <v>0</v>
      </c>
      <c>
        <v>0</v>
      </c>
      <c>
        <v>30</v>
      </c>
      <c>
        <v>447</v>
      </c>
      <c>
        <v>0</v>
      </c>
      <c>
        <v>0</v>
      </c>
      <c>
        <v>76.125</v>
      </c>
      <c>
        <v>1134.2625</v>
      </c>
    </row>
    <row>
      <c>
        <is>
          <t>1574620</t>
        </is>
      </c>
      <c>
        <v>1</v>
      </c>
      <c>
        <is>
          <t>MANİSA</t>
        </is>
      </c>
      <c>
        <v>SOMA</v>
      </c>
      <c>
        <is>
          <t>ÜÇYOL KÖK 45-82-M00128_MENTEŞE-M04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03.11.2020 11:16:13</t>
        </is>
      </c>
      <c>
        <is>
          <t>03.11.2020 12:12:54</t>
        </is>
      </c>
      <c>
        <v>0.944722222</v>
      </c>
      <c>
        <v>0</v>
      </c>
      <c>
        <v>0</v>
      </c>
      <c>
        <v>39</v>
      </c>
      <c>
        <v>569</v>
      </c>
      <c>
        <v>0</v>
      </c>
      <c>
        <v>0</v>
      </c>
      <c>
        <v>36.844167</v>
      </c>
      <c>
        <v>537.546944</v>
      </c>
    </row>
    <row>
      <c>
        <is>
          <t>1573508</t>
        </is>
      </c>
      <c>
        <v>1</v>
      </c>
      <c>
        <is>
          <t>MANİSA</t>
        </is>
      </c>
      <c>
        <v>SOMA</v>
      </c>
      <c>
        <is>
          <t>SOMA DM-4/TR10 45-82-M00010_TR-12 M06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01.11.2020 09:00:41</t>
        </is>
      </c>
      <c>
        <is>
          <t>01.11.2020 11:34:00</t>
        </is>
      </c>
      <c>
        <v>2.555277777</v>
      </c>
      <c>
        <v>15</v>
      </c>
      <c>
        <v>4857</v>
      </c>
      <c>
        <v>0</v>
      </c>
      <c>
        <v>0</v>
      </c>
      <c>
        <v>38.329167</v>
      </c>
      <c>
        <v>12410.984163</v>
      </c>
      <c>
        <v>0</v>
      </c>
      <c>
        <v>0</v>
      </c>
    </row>
    <row>
      <c>
        <is>
          <t>1582149</t>
        </is>
      </c>
      <c>
        <v>1</v>
      </c>
      <c>
        <is>
          <t>MANİSA</t>
        </is>
      </c>
      <c>
        <v>SOMA</v>
      </c>
      <c>
        <is>
          <t>SOMA DM-4/TR10 45-82-M00010_TR-11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17.11.2020 16:40:46</t>
        </is>
      </c>
      <c>
        <is>
          <t>17.11.2020 17:34:34</t>
        </is>
      </c>
      <c>
        <v>0.896666666</v>
      </c>
      <c>
        <v>14</v>
      </c>
      <c>
        <v>2788</v>
      </c>
      <c>
        <v>0</v>
      </c>
      <c>
        <v>0</v>
      </c>
      <c>
        <v>12.553333</v>
      </c>
      <c>
        <v>2499.906665</v>
      </c>
      <c>
        <v>0</v>
      </c>
      <c>
        <v>0</v>
      </c>
    </row>
    <row>
      <c>
        <is>
          <t>1581969</t>
        </is>
      </c>
      <c>
        <v>1</v>
      </c>
      <c>
        <is>
          <t>MANİSA</t>
        </is>
      </c>
      <c>
        <v>SOMA</v>
      </c>
      <c>
        <is>
          <t>SOMA DM-3 45-82-M00025_TURGUTALP TR-1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17.11.2020 11:52:32</t>
        </is>
      </c>
      <c>
        <is>
          <t>17.11.2020 12:37:00</t>
        </is>
      </c>
      <c>
        <v>0.741111111</v>
      </c>
      <c>
        <v>41</v>
      </c>
      <c>
        <v>5851</v>
      </c>
      <c>
        <v>0</v>
      </c>
      <c>
        <v>0</v>
      </c>
      <c>
        <v>30.385556</v>
      </c>
      <c>
        <v>4336.24111</v>
      </c>
      <c>
        <v>0</v>
      </c>
      <c>
        <v>0</v>
      </c>
    </row>
    <row>
      <c>
        <is>
          <t>1597631</t>
        </is>
      </c>
      <c>
        <v>1</v>
      </c>
      <c>
        <is>
          <t>MANİSA</t>
        </is>
      </c>
      <c>
        <v>SOMA</v>
      </c>
      <c>
        <is>
          <t>SOMA DM-3 45-82-M00025_TURGUTALP TR-1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28.11.2020 08:58:22</t>
        </is>
      </c>
      <c>
        <is>
          <t>28.11.2020 09:45:00</t>
        </is>
      </c>
      <c>
        <v>0.777222222</v>
      </c>
      <c>
        <v>40</v>
      </c>
      <c>
        <v>5832</v>
      </c>
      <c>
        <v>0</v>
      </c>
      <c>
        <v>0</v>
      </c>
      <c>
        <v>31.088889</v>
      </c>
      <c>
        <v>4532.759999</v>
      </c>
      <c>
        <v>0</v>
      </c>
      <c>
        <v>0</v>
      </c>
    </row>
    <row>
      <c>
        <is>
          <t>1597694</t>
        </is>
      </c>
      <c>
        <v>1</v>
      </c>
      <c>
        <is>
          <t>MANİSA</t>
        </is>
      </c>
      <c>
        <v>SOMA</v>
      </c>
      <c>
        <is>
          <t>SOMA DM-3 45-82-M00025_TURGUTALP TR-1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28.11.2020 09:50:57</t>
        </is>
      </c>
      <c>
        <is>
          <t>28.11.2020 10:14:00</t>
        </is>
      </c>
      <c>
        <v>0.384166666</v>
      </c>
      <c>
        <v>41</v>
      </c>
      <c>
        <v>5851</v>
      </c>
      <c>
        <v>0</v>
      </c>
      <c>
        <v>0</v>
      </c>
      <c>
        <v>15.750833</v>
      </c>
      <c>
        <v>2247.759163</v>
      </c>
      <c>
        <v>0</v>
      </c>
      <c>
        <v>0</v>
      </c>
    </row>
    <row>
      <c>
        <is>
          <t>1575356</t>
        </is>
      </c>
      <c>
        <v>1</v>
      </c>
      <c>
        <is>
          <t>MANİSA</t>
        </is>
      </c>
      <c>
        <v>SOMA</v>
      </c>
      <c>
        <is>
          <t>SOMA DM-3 45-82-M00025_TR-16/8-M011 M011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04.11.2020 17:15:11</t>
        </is>
      </c>
      <c>
        <is>
          <t>04.11.2020 17:58:41</t>
        </is>
      </c>
      <c>
        <v>0.725</v>
      </c>
      <c>
        <v>2</v>
      </c>
      <c>
        <v>298</v>
      </c>
      <c>
        <v>0</v>
      </c>
      <c>
        <v>0</v>
      </c>
      <c>
        <v>1.45</v>
      </c>
      <c>
        <v>216.05</v>
      </c>
      <c>
        <v>0</v>
      </c>
      <c>
        <v>0</v>
      </c>
    </row>
    <row>
      <c>
        <is>
          <t>1595920</t>
        </is>
      </c>
      <c>
        <v>1</v>
      </c>
      <c>
        <is>
          <t>MANİSA</t>
        </is>
      </c>
      <c>
        <v>SOMA</v>
      </c>
      <c>
        <is>
          <t>SOMA DM-3 45-82-M00025_945530330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24.11.2020 17:34:14</t>
        </is>
      </c>
      <c>
        <is>
          <t>24.11.2020 19:39:14</t>
        </is>
      </c>
      <c>
        <v>2.083333333</v>
      </c>
      <c>
        <v>0</v>
      </c>
      <c>
        <v>1</v>
      </c>
      <c>
        <v>0</v>
      </c>
      <c>
        <v>0</v>
      </c>
      <c>
        <v>0</v>
      </c>
      <c>
        <v>2.083333</v>
      </c>
      <c>
        <v>0</v>
      </c>
      <c>
        <v>0</v>
      </c>
    </row>
    <row>
      <c>
        <is>
          <t>1577458</t>
        </is>
      </c>
      <c>
        <v>1</v>
      </c>
      <c>
        <is>
          <t>MANİSA</t>
        </is>
      </c>
      <c>
        <v>SOMA</v>
      </c>
      <c>
        <is>
          <t>SOMA DM-3 45-82-M00025_TURGUTALP TR-1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08.11.2020 08:17:19</t>
        </is>
      </c>
      <c>
        <is>
          <t>08.11.2020 08:44:00</t>
        </is>
      </c>
      <c>
        <v>0.444722222</v>
      </c>
      <c>
        <v>41</v>
      </c>
      <c>
        <v>5851</v>
      </c>
      <c>
        <v>0</v>
      </c>
      <c>
        <v>0</v>
      </c>
      <c>
        <v>18.233611</v>
      </c>
      <c>
        <v>2602.069721</v>
      </c>
      <c>
        <v>0</v>
      </c>
      <c>
        <v>0</v>
      </c>
    </row>
    <row>
      <c>
        <is>
          <t>1576330</t>
        </is>
      </c>
      <c>
        <v>1</v>
      </c>
      <c>
        <is>
          <t>MANİSA</t>
        </is>
      </c>
      <c>
        <v>SOMA</v>
      </c>
      <c>
        <is>
          <t>SOMA DM-3 45-82-M00025_TURGUTALP TR-1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06.11.2020 11:19:23</t>
        </is>
      </c>
      <c>
        <is>
          <t>06.11.2020 11:33:06</t>
        </is>
      </c>
      <c>
        <v>0.228611111</v>
      </c>
      <c>
        <v>41</v>
      </c>
      <c>
        <v>5851</v>
      </c>
      <c>
        <v>0</v>
      </c>
      <c>
        <v>0</v>
      </c>
      <c>
        <v>9.373056</v>
      </c>
      <c>
        <v>1337.60361</v>
      </c>
      <c>
        <v>0</v>
      </c>
      <c>
        <v>0</v>
      </c>
    </row>
    <row>
      <c>
        <is>
          <t>1573519</t>
        </is>
      </c>
      <c>
        <v>1</v>
      </c>
      <c>
        <is>
          <t>İZMİR</t>
        </is>
      </c>
      <c>
        <v>TİRE</v>
      </c>
      <c>
        <is>
          <t>TİRE SANAYİ TR-2 35-29-L00019_35-29-L00019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01.11.2020 10:42:01</t>
        </is>
      </c>
      <c>
        <is>
          <t>01.11.2020 17:33:55</t>
        </is>
      </c>
      <c>
        <v>6.865</v>
      </c>
      <c>
        <v>2</v>
      </c>
      <c>
        <v>80</v>
      </c>
      <c>
        <v>0</v>
      </c>
      <c>
        <v>0</v>
      </c>
      <c>
        <v>13.73</v>
      </c>
      <c>
        <v>549.2</v>
      </c>
      <c>
        <v>0</v>
      </c>
      <c>
        <v>0</v>
      </c>
    </row>
    <row>
      <c>
        <is>
          <t>1573984</t>
        </is>
      </c>
      <c>
        <v>1</v>
      </c>
      <c>
        <is>
          <t>İZMİR</t>
        </is>
      </c>
      <c>
        <v>TİRE</v>
      </c>
      <c>
        <is>
          <t>TİRE SANAYİ TR-2 35-29-L00019_48352344</t>
        </is>
      </c>
      <c>
        <v>AG Kablo Başlığı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02.11.2020 09:26:07</t>
        </is>
      </c>
      <c>
        <is>
          <t>02.11.2020 13:17:27</t>
        </is>
      </c>
      <c>
        <v>3.855555555</v>
      </c>
      <c>
        <v>0</v>
      </c>
      <c>
        <v>1</v>
      </c>
      <c>
        <v>0</v>
      </c>
      <c>
        <v>0</v>
      </c>
      <c>
        <v>0</v>
      </c>
      <c>
        <v>3.855556</v>
      </c>
      <c>
        <v>0</v>
      </c>
      <c>
        <v>0</v>
      </c>
    </row>
    <row>
      <c>
        <is>
          <t>1574433</t>
        </is>
      </c>
      <c>
        <v>1</v>
      </c>
      <c>
        <is>
          <t>İZMİR</t>
        </is>
      </c>
      <c>
        <v>TİRE</v>
      </c>
      <c>
        <is>
          <t>TİRE SANAYİ TR-2 35-29-L00019_950316009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02.11.2020 22:00:41</t>
        </is>
      </c>
      <c>
        <is>
          <t>03.11.2020 20:14:54</t>
        </is>
      </c>
      <c>
        <v>22.236944444</v>
      </c>
      <c>
        <v>0</v>
      </c>
      <c>
        <v>8</v>
      </c>
      <c>
        <v>0</v>
      </c>
      <c>
        <v>0</v>
      </c>
      <c>
        <v>0</v>
      </c>
      <c>
        <v>177.895556</v>
      </c>
      <c>
        <v>0</v>
      </c>
      <c>
        <v>0</v>
      </c>
    </row>
    <row>
      <c>
        <is>
          <t>1597660</t>
        </is>
      </c>
      <c>
        <v>1</v>
      </c>
      <c>
        <is>
          <t>İZMİR</t>
        </is>
      </c>
      <c>
        <v>TİRE</v>
      </c>
      <c>
        <is>
          <t>TİRE SANAYİ TR-1 35-29-L00018_A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28.11.2020 09:46:00</t>
        </is>
      </c>
      <c>
        <is>
          <t>28.11.2020 12:15:33</t>
        </is>
      </c>
      <c>
        <v>2.4925</v>
      </c>
      <c>
        <v>0</v>
      </c>
      <c>
        <v>25</v>
      </c>
      <c>
        <v>0</v>
      </c>
      <c>
        <v>0</v>
      </c>
      <c>
        <v>0</v>
      </c>
      <c>
        <v>62.3125</v>
      </c>
      <c>
        <v>0</v>
      </c>
      <c>
        <v>0</v>
      </c>
    </row>
    <row>
      <c>
        <is>
          <t>1579276</t>
        </is>
      </c>
      <c>
        <v>1</v>
      </c>
      <c>
        <is>
          <t>İZMİR</t>
        </is>
      </c>
      <c>
        <v>TİRE</v>
      </c>
      <c>
        <is>
          <t>DM-2/14 35-29-M00099_950324962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11.11.2020 18:02:09</t>
        </is>
      </c>
      <c>
        <is>
          <t>11.11.2020 21:49:21</t>
        </is>
      </c>
      <c>
        <v>3.786666666</v>
      </c>
      <c>
        <v>0</v>
      </c>
      <c>
        <v>1</v>
      </c>
      <c>
        <v>0</v>
      </c>
      <c>
        <v>0</v>
      </c>
      <c>
        <v>0</v>
      </c>
      <c>
        <v>3.786667</v>
      </c>
      <c>
        <v>0</v>
      </c>
      <c>
        <v>0</v>
      </c>
    </row>
    <row>
      <c>
        <is>
          <t>1584350</t>
        </is>
      </c>
      <c>
        <v>1</v>
      </c>
      <c>
        <is>
          <t>İZMİR</t>
        </is>
      </c>
      <c>
        <v>TİRE</v>
      </c>
      <c>
        <is>
          <t>AYHAN GÜLCÜOGLU-2 SULAMA GRUBU 35-29-M00344_C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21.11.2020 12:19:43</t>
        </is>
      </c>
      <c>
        <is>
          <t>21.11.2020 14:23:25</t>
        </is>
      </c>
      <c>
        <v>2.061666666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2.061667</v>
      </c>
    </row>
    <row>
      <c>
        <is>
          <t>1595340</t>
        </is>
      </c>
      <c>
        <v>1</v>
      </c>
      <c>
        <is>
          <t>MANİSA</t>
        </is>
      </c>
      <c>
        <v>DEMİRCİ</v>
      </c>
      <c>
        <is>
          <t>TR-36 45-74-M00036_945584012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23.11.2020 15:54:34</t>
        </is>
      </c>
      <c>
        <is>
          <t>23.11.2020 16:49:07</t>
        </is>
      </c>
      <c>
        <v>0.909166666</v>
      </c>
      <c>
        <v>0</v>
      </c>
      <c>
        <v>1</v>
      </c>
      <c>
        <v>0</v>
      </c>
      <c>
        <v>0</v>
      </c>
      <c>
        <v>0</v>
      </c>
      <c>
        <v>0.909167</v>
      </c>
      <c>
        <v>0</v>
      </c>
      <c>
        <v>0</v>
      </c>
    </row>
    <row>
      <c>
        <is>
          <t>1581616</t>
        </is>
      </c>
      <c>
        <v>1</v>
      </c>
      <c>
        <is>
          <t>MANİSA</t>
        </is>
      </c>
      <c>
        <v>DEMİRCİ</v>
      </c>
      <c>
        <is>
          <t>TR-18 45-74-M00018_72373487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16.11.2020 16:50:07</t>
        </is>
      </c>
      <c>
        <is>
          <t>16.11.2020 17:44:16</t>
        </is>
      </c>
      <c>
        <v>0.9025</v>
      </c>
      <c>
        <v>0</v>
      </c>
      <c>
        <v>2</v>
      </c>
      <c>
        <v>0</v>
      </c>
      <c>
        <v>0</v>
      </c>
      <c>
        <v>0</v>
      </c>
      <c>
        <v>1.805</v>
      </c>
      <c>
        <v>0</v>
      </c>
      <c>
        <v>0</v>
      </c>
    </row>
    <row>
      <c>
        <is>
          <t>1580564</t>
        </is>
      </c>
      <c>
        <v>1</v>
      </c>
      <c>
        <is>
          <t>MANİSA</t>
        </is>
      </c>
      <c>
        <v>SOMA</v>
      </c>
      <c>
        <is>
          <t>SOMA DM-4/TR10 45-82-M00010_TR-12 M06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14.11.2020 09:01:35</t>
        </is>
      </c>
      <c>
        <is>
          <t>14.11.2020 16:45:25</t>
        </is>
      </c>
      <c>
        <v>7.730555555</v>
      </c>
      <c>
        <v>15</v>
      </c>
      <c>
        <v>4857</v>
      </c>
      <c>
        <v>0</v>
      </c>
      <c>
        <v>0</v>
      </c>
      <c>
        <v>115.958333</v>
      </c>
      <c>
        <v>37547.308331</v>
      </c>
      <c>
        <v>0</v>
      </c>
      <c>
        <v>0</v>
      </c>
    </row>
    <row>
      <c>
        <is>
          <t>1582110</t>
        </is>
      </c>
      <c>
        <v>1</v>
      </c>
      <c>
        <is>
          <t>MANİSA</t>
        </is>
      </c>
      <c>
        <v>SOMA</v>
      </c>
      <c>
        <is>
          <t>SOMA DM-4/TR10 45-82-M00010_TR-11-M05 M05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17.11.2020 14:47:33</t>
        </is>
      </c>
      <c>
        <is>
          <t>17.11.2020 15:42:10</t>
        </is>
      </c>
      <c>
        <v>0.910277777</v>
      </c>
      <c>
        <v>14</v>
      </c>
      <c>
        <v>2788</v>
      </c>
      <c>
        <v>0</v>
      </c>
      <c>
        <v>0</v>
      </c>
      <c>
        <v>12.743889</v>
      </c>
      <c>
        <v>2537.854442</v>
      </c>
      <c>
        <v>0</v>
      </c>
      <c>
        <v>0</v>
      </c>
    </row>
    <row>
      <c>
        <is>
          <t>1578334</t>
        </is>
      </c>
      <c>
        <v>1</v>
      </c>
      <c>
        <is>
          <t>MANİSA</t>
        </is>
      </c>
      <c>
        <v>SELENDİ</v>
      </c>
      <c>
        <is>
          <t>SELENDİ TR-5 45-81-M00005_C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10.11.2020 09:08:17</t>
        </is>
      </c>
      <c>
        <is>
          <t>10.11.2020 11:03:00</t>
        </is>
      </c>
      <c>
        <v>1.911925</v>
      </c>
      <c>
        <v>0</v>
      </c>
      <c>
        <v>24</v>
      </c>
      <c>
        <v>0</v>
      </c>
      <c>
        <v>0</v>
      </c>
      <c>
        <v>0</v>
      </c>
      <c>
        <v>45.8862</v>
      </c>
      <c>
        <v>0</v>
      </c>
      <c>
        <v>0</v>
      </c>
    </row>
    <row>
      <c>
        <is>
          <t>1578581</t>
        </is>
      </c>
      <c>
        <v>1</v>
      </c>
      <c>
        <is>
          <t>MANİSA</t>
        </is>
      </c>
      <c>
        <v>ALAŞEHİR</v>
      </c>
      <c>
        <is>
          <t>DM02/TR31 (ESKİ TR-33) 45-73-M00033_945681106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10.11.2020 14:37:00</t>
        </is>
      </c>
      <c>
        <is>
          <t>10.11.2020 17:02:31</t>
        </is>
      </c>
      <c>
        <v>2.425277777</v>
      </c>
      <c>
        <v>0</v>
      </c>
      <c>
        <v>1</v>
      </c>
      <c>
        <v>0</v>
      </c>
      <c>
        <v>0</v>
      </c>
      <c>
        <v>0</v>
      </c>
      <c>
        <v>2.425278</v>
      </c>
      <c>
        <v>0</v>
      </c>
      <c>
        <v>0</v>
      </c>
    </row>
    <row>
      <c>
        <is>
          <t>1577600</t>
        </is>
      </c>
      <c>
        <v>1</v>
      </c>
      <c>
        <is>
          <t>MANİSA</t>
        </is>
      </c>
      <c>
        <v>ALAŞEHİR</v>
      </c>
      <c>
        <is>
          <t>ALAŞEHİR TR-57 45-73-M00057_945671118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08.11.2020 12:34:17</t>
        </is>
      </c>
      <c>
        <is>
          <t>08.11.2020 14:02:06</t>
        </is>
      </c>
      <c>
        <v>1.463611111</v>
      </c>
      <c>
        <v>0</v>
      </c>
      <c>
        <v>1</v>
      </c>
      <c>
        <v>0</v>
      </c>
      <c>
        <v>0</v>
      </c>
      <c>
        <v>0</v>
      </c>
      <c>
        <v>1.463611</v>
      </c>
      <c>
        <v>0</v>
      </c>
      <c>
        <v>0</v>
      </c>
    </row>
    <row>
      <c>
        <is>
          <t>1583661</t>
        </is>
      </c>
      <c>
        <v>1</v>
      </c>
      <c>
        <is>
          <t>İZMİR</t>
        </is>
      </c>
      <c>
        <v>TİRE</v>
      </c>
      <c>
        <is>
          <t>ORTAKÖY TR-1 35-29-L00217_Ayırıcı H01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20.11.2020 09:29:50</t>
        </is>
      </c>
      <c>
        <is>
          <t>20.11.2020 17:30:57</t>
        </is>
      </c>
      <c>
        <v>8.018425</v>
      </c>
      <c>
        <v>0</v>
      </c>
      <c>
        <v>0</v>
      </c>
      <c>
        <v>1</v>
      </c>
      <c>
        <v>53</v>
      </c>
      <c>
        <v>0</v>
      </c>
      <c>
        <v>0</v>
      </c>
      <c>
        <v>8.018425</v>
      </c>
      <c>
        <v>424.976525</v>
      </c>
    </row>
    <row>
      <c>
        <is>
          <t>1597132</t>
        </is>
      </c>
      <c>
        <v>1</v>
      </c>
      <c>
        <is>
          <t>İZMİR</t>
        </is>
      </c>
      <c>
        <v>TİRE</v>
      </c>
      <c>
        <is>
          <t>ESKİOBA KÖK 35-29-L00037_AYAKLIKIRI-L07 L07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27.11.2020 09:14:14</t>
        </is>
      </c>
      <c>
        <is>
          <t>27.11.2020 14:40:00</t>
        </is>
      </c>
      <c>
        <v>5.429444444</v>
      </c>
      <c>
        <v>0</v>
      </c>
      <c>
        <v>0</v>
      </c>
      <c>
        <v>67</v>
      </c>
      <c>
        <v>636</v>
      </c>
      <c>
        <v>0</v>
      </c>
      <c>
        <v>0</v>
      </c>
      <c>
        <v>363.772778</v>
      </c>
      <c>
        <v>3453.126666</v>
      </c>
    </row>
    <row>
      <c>
        <is>
          <t>1579950</t>
        </is>
      </c>
      <c>
        <v>1</v>
      </c>
      <c>
        <is>
          <t>İZMİR</t>
        </is>
      </c>
      <c>
        <v>TİRE</v>
      </c>
      <c>
        <is>
          <t>ESKİOBA KÖK 35-29-L00037_HatBaşıAyırıcı_53133280 L07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13.11.2020 08:28:00</t>
        </is>
      </c>
      <c>
        <is>
          <t>13.11.2020 09:32:56</t>
        </is>
      </c>
      <c>
        <v>1.082222222</v>
      </c>
      <c>
        <v>0</v>
      </c>
      <c>
        <v>0</v>
      </c>
      <c>
        <v>23</v>
      </c>
      <c>
        <v>0</v>
      </c>
      <c>
        <v>0</v>
      </c>
      <c>
        <v>0</v>
      </c>
      <c>
        <v>24.891111</v>
      </c>
      <c>
        <v>0</v>
      </c>
    </row>
    <row>
      <c>
        <is>
          <t>1581058</t>
        </is>
      </c>
      <c>
        <v>1</v>
      </c>
      <c>
        <is>
          <t>İZMİR</t>
        </is>
      </c>
      <c>
        <v>TİRE</v>
      </c>
      <c>
        <is>
          <t>ESKİOBA KÖK 35-29-L00037_ÖZEL SULAMA L08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15.11.2020 12:25:12</t>
        </is>
      </c>
      <c>
        <is>
          <t>15.11.2020 18:30:47</t>
        </is>
      </c>
      <c>
        <v>6.093055555</v>
      </c>
      <c>
        <v>0</v>
      </c>
      <c>
        <v>0</v>
      </c>
      <c>
        <v>9</v>
      </c>
      <c>
        <v>0</v>
      </c>
      <c>
        <v>0</v>
      </c>
      <c>
        <v>0</v>
      </c>
      <c>
        <v>54.8375</v>
      </c>
      <c>
        <v>0</v>
      </c>
    </row>
    <row>
      <c>
        <is>
          <t>1582282</t>
        </is>
      </c>
      <c>
        <v>1</v>
      </c>
      <c>
        <is>
          <t>İZMİR</t>
        </is>
      </c>
      <c>
        <v>TİRE</v>
      </c>
      <c>
        <is>
          <t>ERGÜN AS SULAMA GRUBU 35-29-L00296_Ayırıcı H01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18.11.2020 07:38:13</t>
        </is>
      </c>
      <c>
        <is>
          <t>18.11.2020 09:17:42</t>
        </is>
      </c>
      <c>
        <v>1.658055555</v>
      </c>
      <c>
        <v>0</v>
      </c>
      <c>
        <v>0</v>
      </c>
      <c>
        <v>0</v>
      </c>
      <c>
        <v>42</v>
      </c>
      <c>
        <v>0</v>
      </c>
      <c>
        <v>0</v>
      </c>
      <c>
        <v>0</v>
      </c>
      <c>
        <v>69.638333</v>
      </c>
    </row>
    <row>
      <c>
        <is>
          <t>1580546</t>
        </is>
      </c>
      <c>
        <v>1</v>
      </c>
      <c>
        <is>
          <t>MANİSA</t>
        </is>
      </c>
      <c>
        <v>SARIGÖL</v>
      </c>
      <c>
        <is>
          <t>BEREKETLİ TR-3 ÜNLÜBOSTAN 45-79-M00331_C</t>
        </is>
      </c>
      <c>
        <v>AG Direk Değişimi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14.11.2020 09:24:00</t>
        </is>
      </c>
      <c>
        <is>
          <t>14.11.2020 13:49:39</t>
        </is>
      </c>
      <c>
        <v>4.4275</v>
      </c>
      <c>
        <v>0</v>
      </c>
      <c>
        <v>0</v>
      </c>
      <c>
        <v>0</v>
      </c>
      <c>
        <v>28</v>
      </c>
      <c>
        <v>0</v>
      </c>
      <c>
        <v>0</v>
      </c>
      <c>
        <v>0</v>
      </c>
      <c>
        <v>123.97</v>
      </c>
    </row>
    <row>
      <c>
        <is>
          <t>1597710</t>
        </is>
      </c>
      <c>
        <v>1</v>
      </c>
      <c>
        <is>
          <t>MANİSA</t>
        </is>
      </c>
      <c>
        <v>ALAŞEHİR</v>
      </c>
      <c>
        <is>
          <t>DM-12 45-73-M00067_945676794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28.11.2020 10:52:52</t>
        </is>
      </c>
      <c>
        <is>
          <t>28.11.2020 11:18:22</t>
        </is>
      </c>
      <c>
        <v>0.425</v>
      </c>
      <c>
        <v>0</v>
      </c>
      <c>
        <v>1</v>
      </c>
      <c>
        <v>0</v>
      </c>
      <c>
        <v>0</v>
      </c>
      <c>
        <v>0</v>
      </c>
      <c>
        <v>0.425</v>
      </c>
      <c>
        <v>0</v>
      </c>
      <c>
        <v>0</v>
      </c>
    </row>
    <row>
      <c>
        <is>
          <t>1597277</t>
        </is>
      </c>
      <c>
        <v>1</v>
      </c>
      <c>
        <is>
          <t>İZMİR</t>
        </is>
      </c>
      <c>
        <v>BAYRAKLI</v>
      </c>
      <c>
        <is>
          <t>M-1907 35-02-M01907_TRAFO-M03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27.11.2020 11:12:16</t>
        </is>
      </c>
      <c>
        <is>
          <t>27.11.2020 12:24:56</t>
        </is>
      </c>
      <c>
        <v>1.211111111</v>
      </c>
      <c>
        <v>2</v>
      </c>
      <c>
        <v>97</v>
      </c>
      <c>
        <v>0</v>
      </c>
      <c>
        <v>0</v>
      </c>
      <c>
        <v>2.422222</v>
      </c>
      <c>
        <v>117.477778</v>
      </c>
      <c>
        <v>0</v>
      </c>
      <c>
        <v>0</v>
      </c>
    </row>
    <row>
      <c>
        <is>
          <t>1582259</t>
        </is>
      </c>
      <c>
        <v>1</v>
      </c>
      <c>
        <is>
          <t>İZMİR</t>
        </is>
      </c>
      <c>
        <v>BAYRAKLI</v>
      </c>
      <c>
        <is>
          <t>K-2530 35-02-K02530_99300787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17.11.2020 22:54:57</t>
        </is>
      </c>
      <c>
        <is>
          <t>18.11.2020 00:44:21</t>
        </is>
      </c>
      <c>
        <v>1.823333333</v>
      </c>
      <c>
        <v>0</v>
      </c>
      <c>
        <v>3</v>
      </c>
      <c>
        <v>0</v>
      </c>
      <c>
        <v>0</v>
      </c>
      <c>
        <v>0</v>
      </c>
      <c>
        <v>5.47</v>
      </c>
      <c>
        <v>0</v>
      </c>
      <c>
        <v>0</v>
      </c>
    </row>
    <row>
      <c>
        <is>
          <t>1579182</t>
        </is>
      </c>
      <c>
        <v>1</v>
      </c>
      <c>
        <is>
          <t>İZMİR</t>
        </is>
      </c>
      <c>
        <v>BAYRAKLI</v>
      </c>
      <c>
        <is>
          <t>M-1291 35-02-M01291_TRAFO-M03 M03</t>
        </is>
      </c>
      <c>
        <v>OG Trafo Arızası</v>
      </c>
      <c>
        <is>
          <t>Dağıtım-OG</t>
        </is>
      </c>
      <c>
        <v>Uzun</v>
      </c>
      <c>
        <v>Güvenlik</v>
      </c>
      <c>
        <v>Bildirimsiz</v>
      </c>
      <c>
        <is>
          <t>11.11.2020 15:45:42</t>
        </is>
      </c>
      <c>
        <is>
          <t>11.11.2020 17:48:04</t>
        </is>
      </c>
      <c>
        <v>2.039444444</v>
      </c>
      <c>
        <v>1</v>
      </c>
      <c>
        <v>432</v>
      </c>
      <c>
        <v>0</v>
      </c>
      <c>
        <v>0</v>
      </c>
      <c>
        <v>2.039444</v>
      </c>
      <c>
        <v>881.04</v>
      </c>
      <c>
        <v>0</v>
      </c>
      <c>
        <v>0</v>
      </c>
    </row>
    <row>
      <c>
        <is>
          <t>1579960</t>
        </is>
      </c>
      <c>
        <v>1</v>
      </c>
      <c>
        <is>
          <t>İZMİR</t>
        </is>
      </c>
      <c>
        <v>BAYRAKLI</v>
      </c>
      <c>
        <is>
          <t>M-1291 35-02-M01291_TRAFO-M03 M03</t>
        </is>
      </c>
      <c>
        <v>Manevra</v>
      </c>
      <c>
        <is>
          <t>Dağıtım-OG</t>
        </is>
      </c>
      <c>
        <v>Uzun</v>
      </c>
      <c>
        <v>Güvenlik</v>
      </c>
      <c>
        <v>Bildirimsiz</v>
      </c>
      <c>
        <is>
          <t>13.11.2020 08:32:00</t>
        </is>
      </c>
      <c>
        <is>
          <t>13.11.2020 19:18:22</t>
        </is>
      </c>
      <c>
        <v>10.772777777</v>
      </c>
      <c>
        <v>1</v>
      </c>
      <c>
        <v>432</v>
      </c>
      <c>
        <v>0</v>
      </c>
      <c>
        <v>0</v>
      </c>
      <c>
        <v>10.772778</v>
      </c>
      <c>
        <v>4653.84</v>
      </c>
      <c>
        <v>0</v>
      </c>
      <c>
        <v>0</v>
      </c>
    </row>
    <row>
      <c>
        <is>
          <t>1575882</t>
        </is>
      </c>
      <c>
        <v>1</v>
      </c>
      <c>
        <is>
          <t>İZMİR</t>
        </is>
      </c>
      <c>
        <v>BAYRAKLI</v>
      </c>
      <c>
        <is>
          <t>K-2530 35-02-K02530_35-02-K02530</t>
        </is>
      </c>
      <c>
        <v>AG Direkten Kesme Açma</v>
      </c>
      <c>
        <is>
          <t>Dağıtım-AG</t>
        </is>
      </c>
      <c>
        <v>Uzun</v>
      </c>
      <c>
        <v>Güvenlik</v>
      </c>
      <c>
        <v>Bildirimsiz</v>
      </c>
      <c>
        <is>
          <t>05.11.2020 15:45:57</t>
        </is>
      </c>
      <c>
        <is>
          <t>05.11.2020 19:40:57</t>
        </is>
      </c>
      <c>
        <v>3.916666666</v>
      </c>
      <c>
        <v>1</v>
      </c>
      <c>
        <v>923</v>
      </c>
      <c>
        <v>0</v>
      </c>
      <c>
        <v>0</v>
      </c>
      <c>
        <v>3.916667</v>
      </c>
      <c>
        <v>3615.083333</v>
      </c>
      <c>
        <v>0</v>
      </c>
      <c>
        <v>0</v>
      </c>
    </row>
    <row>
      <c>
        <is>
          <t>1597178</t>
        </is>
      </c>
      <c>
        <v>1</v>
      </c>
      <c>
        <is>
          <t>İZMİR</t>
        </is>
      </c>
      <c>
        <v>BAYRAKLI</v>
      </c>
      <c>
        <is>
          <t>M-2378 35-02-M02378_-M03 M03</t>
        </is>
      </c>
      <c>
        <v>OG Yeraltı Kablo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27.11.2020 10:08:30</t>
        </is>
      </c>
      <c>
        <is>
          <t>27.11.2020 10:30:00</t>
        </is>
      </c>
      <c>
        <v>0.358333333</v>
      </c>
      <c>
        <v>4</v>
      </c>
      <c>
        <v>686</v>
      </c>
      <c>
        <v>0</v>
      </c>
      <c>
        <v>0</v>
      </c>
      <c>
        <v>1.433333</v>
      </c>
      <c>
        <v>245.816666</v>
      </c>
      <c>
        <v>0</v>
      </c>
      <c>
        <v>0</v>
      </c>
    </row>
    <row>
      <c>
        <is>
          <t>1577585</t>
        </is>
      </c>
      <c>
        <v>1</v>
      </c>
      <c>
        <is>
          <t>İZMİR</t>
        </is>
      </c>
      <c>
        <v>BAYRAKLI</v>
      </c>
      <c>
        <is>
          <t>M-1292 35-02-M01292_35-02-M01292</t>
        </is>
      </c>
      <c>
        <v>AG Direkten Kesme Açma</v>
      </c>
      <c>
        <is>
          <t>Dağıtım-AG</t>
        </is>
      </c>
      <c>
        <v>Uzun</v>
      </c>
      <c>
        <v>Güvenlik</v>
      </c>
      <c>
        <v>Bildirimsiz</v>
      </c>
      <c>
        <is>
          <t>08.11.2020 12:02:28</t>
        </is>
      </c>
      <c>
        <is>
          <t>08.11.2020 18:31:37</t>
        </is>
      </c>
      <c>
        <v>6.485833333</v>
      </c>
      <c>
        <v>0</v>
      </c>
      <c>
        <v>1165</v>
      </c>
      <c>
        <v>0</v>
      </c>
      <c>
        <v>0</v>
      </c>
      <c>
        <v>0</v>
      </c>
      <c>
        <v>7555.995833</v>
      </c>
      <c>
        <v>0</v>
      </c>
      <c>
        <v>0</v>
      </c>
    </row>
    <row>
      <c>
        <is>
          <t>1595930</t>
        </is>
      </c>
      <c>
        <v>1</v>
      </c>
      <c>
        <is>
          <t>İZMİR</t>
        </is>
      </c>
      <c>
        <v>BAYRAKLI</v>
      </c>
      <c>
        <is>
          <t>K-4778 35-04-K04778_Ayırıcı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24.11.2020 16:44:56</t>
        </is>
      </c>
      <c>
        <is>
          <t>24.11.2020 21:28:07</t>
        </is>
      </c>
      <c>
        <v>4.719722222</v>
      </c>
      <c>
        <v>0</v>
      </c>
      <c>
        <v>29</v>
      </c>
      <c>
        <v>1</v>
      </c>
      <c>
        <v>170</v>
      </c>
      <c>
        <v>0</v>
      </c>
      <c>
        <v>136.871944</v>
      </c>
      <c>
        <v>4.719722</v>
      </c>
      <c>
        <v>802.352778</v>
      </c>
    </row>
    <row>
      <c>
        <is>
          <t>1594852</t>
        </is>
      </c>
      <c>
        <v>1</v>
      </c>
      <c>
        <is>
          <t>İZMİR</t>
        </is>
      </c>
      <c>
        <v>BAYRAKLI</v>
      </c>
      <c>
        <is>
          <t>K-1181 35-04-K01181_99718489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22.11.2020 15:24:06</t>
        </is>
      </c>
      <c>
        <is>
          <t>22.11.2020 17:38:59</t>
        </is>
      </c>
      <c>
        <v>2.248055555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2.248056</v>
      </c>
    </row>
    <row>
      <c>
        <is>
          <t>1581128</t>
        </is>
      </c>
      <c>
        <v>1</v>
      </c>
      <c>
        <is>
          <t>İZMİR</t>
        </is>
      </c>
      <c>
        <v>BAYRAKLI</v>
      </c>
      <c>
        <is>
          <t>K-3888 35-02-K03888_99607463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15.11.2020 16:19:55</t>
        </is>
      </c>
      <c>
        <is>
          <t>15.11.2020 18:01:27</t>
        </is>
      </c>
      <c>
        <v>1.692222222</v>
      </c>
      <c>
        <v>0</v>
      </c>
      <c>
        <v>1</v>
      </c>
      <c>
        <v>0</v>
      </c>
      <c>
        <v>0</v>
      </c>
      <c>
        <v>0</v>
      </c>
      <c>
        <v>1.692222</v>
      </c>
      <c>
        <v>0</v>
      </c>
      <c>
        <v>0</v>
      </c>
    </row>
    <row>
      <c>
        <is>
          <t>1578285</t>
        </is>
      </c>
      <c>
        <v>1</v>
      </c>
      <c>
        <is>
          <t>İZMİR</t>
        </is>
      </c>
      <c>
        <v>BAYRAKLI</v>
      </c>
      <c>
        <is>
          <t>K-2304 35-04-K02304_99303437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10.11.2020 07:55:00</t>
        </is>
      </c>
      <c>
        <is>
          <t>10.11.2020 12:20:53</t>
        </is>
      </c>
      <c>
        <v>4.431388888</v>
      </c>
      <c>
        <v>0</v>
      </c>
      <c>
        <v>1</v>
      </c>
      <c>
        <v>0</v>
      </c>
      <c>
        <v>0</v>
      </c>
      <c>
        <v>0</v>
      </c>
      <c>
        <v>4.431389</v>
      </c>
      <c>
        <v>0</v>
      </c>
      <c>
        <v>0</v>
      </c>
    </row>
    <row>
      <c>
        <is>
          <t>1577842</t>
        </is>
      </c>
      <c>
        <v>1</v>
      </c>
      <c>
        <is>
          <t>İZMİR</t>
        </is>
      </c>
      <c>
        <v>BAYRAKLI</v>
      </c>
      <c>
        <is>
          <t>K-2304 35-04-K02304_99303437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09.11.2020 09:03:00</t>
        </is>
      </c>
      <c>
        <is>
          <t>09.11.2020 20:43:38</t>
        </is>
      </c>
      <c>
        <v>11.677222222</v>
      </c>
      <c>
        <v>0</v>
      </c>
      <c>
        <v>1</v>
      </c>
      <c>
        <v>0</v>
      </c>
      <c>
        <v>0</v>
      </c>
      <c>
        <v>0</v>
      </c>
      <c>
        <v>11.677222</v>
      </c>
      <c>
        <v>0</v>
      </c>
      <c>
        <v>0</v>
      </c>
    </row>
    <row>
      <c>
        <is>
          <t>1575240</t>
        </is>
      </c>
      <c>
        <v>1</v>
      </c>
      <c>
        <is>
          <t>İZMİR</t>
        </is>
      </c>
      <c>
        <v>BAYRAKLI</v>
      </c>
      <c>
        <is>
          <t>K-2304 35-04-K02304_914528566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04.11.2020 13:57:00</t>
        </is>
      </c>
      <c>
        <is>
          <t>04.11.2020 16:47:26</t>
        </is>
      </c>
      <c>
        <v>2.840555555</v>
      </c>
      <c>
        <v>0</v>
      </c>
      <c>
        <v>1</v>
      </c>
      <c>
        <v>0</v>
      </c>
      <c>
        <v>0</v>
      </c>
      <c>
        <v>0</v>
      </c>
      <c>
        <v>2.840556</v>
      </c>
      <c>
        <v>0</v>
      </c>
      <c>
        <v>0</v>
      </c>
    </row>
    <row>
      <c>
        <is>
          <t>1574605</t>
        </is>
      </c>
      <c>
        <v>1</v>
      </c>
      <c>
        <is>
          <t>İZMİR</t>
        </is>
      </c>
      <c>
        <v>BAYRAKLI</v>
      </c>
      <c>
        <is>
          <t>K-2304 35-04-K02304_914528566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03.11.2020 10:43:22</t>
        </is>
      </c>
      <c>
        <is>
          <t>03.11.2020 12:01:42</t>
        </is>
      </c>
      <c>
        <v>1.305555555</v>
      </c>
      <c>
        <v>0</v>
      </c>
      <c>
        <v>1</v>
      </c>
      <c>
        <v>0</v>
      </c>
      <c>
        <v>0</v>
      </c>
      <c>
        <v>0</v>
      </c>
      <c>
        <v>1.305556</v>
      </c>
      <c>
        <v>0</v>
      </c>
      <c>
        <v>0</v>
      </c>
    </row>
    <row>
      <c>
        <is>
          <t>1580453</t>
        </is>
      </c>
      <c>
        <v>1</v>
      </c>
      <c>
        <is>
          <t>İZMİR</t>
        </is>
      </c>
      <c>
        <v>BAYRAKLI</v>
      </c>
      <c>
        <is>
          <t>K-4668 35-02-K04668_TRAFO K03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14.11.2020 00:28:00</t>
        </is>
      </c>
      <c>
        <is>
          <t>14.11.2020 00:45:05</t>
        </is>
      </c>
      <c>
        <v>0.284722222</v>
      </c>
      <c>
        <v>1</v>
      </c>
      <c>
        <v>313</v>
      </c>
      <c>
        <v>0</v>
      </c>
      <c>
        <v>0</v>
      </c>
      <c>
        <v>0.284722</v>
      </c>
      <c>
        <v>89.118055</v>
      </c>
      <c>
        <v>0</v>
      </c>
      <c>
        <v>0</v>
      </c>
    </row>
    <row>
      <c>
        <is>
          <t>1578752</t>
        </is>
      </c>
      <c>
        <v>1</v>
      </c>
      <c>
        <is>
          <t>İZMİR</t>
        </is>
      </c>
      <c>
        <v>BORNOVA</v>
      </c>
      <c>
        <is>
          <t>M-1322 35-02-M01322_99508348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10.11.2020 18:25:12</t>
        </is>
      </c>
      <c>
        <is>
          <t>10.11.2020 21:51:24</t>
        </is>
      </c>
      <c>
        <v>3.436666666</v>
      </c>
      <c>
        <v>0</v>
      </c>
      <c>
        <v>5</v>
      </c>
      <c>
        <v>0</v>
      </c>
      <c>
        <v>0</v>
      </c>
      <c>
        <v>0</v>
      </c>
      <c>
        <v>17.183333</v>
      </c>
      <c>
        <v>0</v>
      </c>
      <c>
        <v>0</v>
      </c>
    </row>
    <row>
      <c>
        <is>
          <t>1578951</t>
        </is>
      </c>
      <c>
        <v>1</v>
      </c>
      <c>
        <is>
          <t>İZMİR</t>
        </is>
      </c>
      <c>
        <v>BORNOVA</v>
      </c>
      <c>
        <is>
          <t>M-1322 35-02-M01322_912670210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11.11.2020 09:32:50</t>
        </is>
      </c>
      <c>
        <is>
          <t>11.11.2020 12:26:46</t>
        </is>
      </c>
      <c>
        <v>2.898888888</v>
      </c>
      <c>
        <v>0</v>
      </c>
      <c>
        <v>3</v>
      </c>
      <c>
        <v>0</v>
      </c>
      <c>
        <v>0</v>
      </c>
      <c>
        <v>0</v>
      </c>
      <c>
        <v>8.696667</v>
      </c>
      <c>
        <v>0</v>
      </c>
      <c>
        <v>0</v>
      </c>
    </row>
    <row>
      <c>
        <is>
          <t>1582140</t>
        </is>
      </c>
      <c>
        <v>1</v>
      </c>
      <c>
        <is>
          <t>İZMİR</t>
        </is>
      </c>
      <c>
        <v>BORNOVA</v>
      </c>
      <c>
        <is>
          <t>M-1322 35-02-M01322_913437847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17.11.2020 16:28:35</t>
        </is>
      </c>
      <c>
        <is>
          <t>17.11.2020 18:42:19</t>
        </is>
      </c>
      <c>
        <v>2.228888888</v>
      </c>
      <c>
        <v>0</v>
      </c>
      <c>
        <v>5</v>
      </c>
      <c>
        <v>0</v>
      </c>
      <c>
        <v>0</v>
      </c>
      <c>
        <v>0</v>
      </c>
      <c>
        <v>11.144444</v>
      </c>
      <c>
        <v>0</v>
      </c>
      <c>
        <v>0</v>
      </c>
    </row>
    <row>
      <c>
        <is>
          <t>1583421</t>
        </is>
      </c>
      <c>
        <v>1</v>
      </c>
      <c>
        <is>
          <t>İZMİR</t>
        </is>
      </c>
      <c>
        <v>BORNOVA</v>
      </c>
      <c>
        <is>
          <t>M-1322 35-02-M01322_99508348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19.11.2020 17:57:20</t>
        </is>
      </c>
      <c>
        <is>
          <t>19.11.2020 19:33:12</t>
        </is>
      </c>
      <c>
        <v>1.597777777</v>
      </c>
      <c>
        <v>0</v>
      </c>
      <c>
        <v>5</v>
      </c>
      <c>
        <v>0</v>
      </c>
      <c>
        <v>0</v>
      </c>
      <c>
        <v>0</v>
      </c>
      <c>
        <v>7.988889</v>
      </c>
      <c>
        <v>0</v>
      </c>
      <c>
        <v>0</v>
      </c>
    </row>
    <row>
      <c>
        <is>
          <t>1573549</t>
        </is>
      </c>
      <c>
        <v>1</v>
      </c>
      <c>
        <is>
          <t>İZMİR</t>
        </is>
      </c>
      <c>
        <v>TİRE</v>
      </c>
      <c>
        <is>
          <t>DM-1/44 35-29-M00044_35-29-M00044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01.11.2020 09:46:12</t>
        </is>
      </c>
      <c>
        <is>
          <t>01.11.2020 10:30:15</t>
        </is>
      </c>
      <c>
        <v>0.734166666</v>
      </c>
      <c>
        <v>1</v>
      </c>
      <c>
        <v>504</v>
      </c>
      <c>
        <v>0</v>
      </c>
      <c>
        <v>0</v>
      </c>
      <c>
        <v>0.734167</v>
      </c>
      <c>
        <v>370.02</v>
      </c>
      <c>
        <v>0</v>
      </c>
      <c>
        <v>0</v>
      </c>
    </row>
    <row>
      <c>
        <is>
          <t>1597802</t>
        </is>
      </c>
      <c>
        <v>1</v>
      </c>
      <c>
        <is>
          <t>İZMİR</t>
        </is>
      </c>
      <c>
        <v>BORNOVA</v>
      </c>
      <c>
        <is>
          <t>M-1430 35-02-M01430_910555044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28.11.2020 13:52:35</t>
        </is>
      </c>
      <c>
        <is>
          <t>28.11.2020 18:43:36</t>
        </is>
      </c>
      <c>
        <v>4.850277777</v>
      </c>
      <c>
        <v>0</v>
      </c>
      <c>
        <v>11</v>
      </c>
      <c>
        <v>0</v>
      </c>
      <c>
        <v>0</v>
      </c>
      <c>
        <v>0</v>
      </c>
      <c>
        <v>53.353056</v>
      </c>
      <c>
        <v>0</v>
      </c>
      <c>
        <v>0</v>
      </c>
    </row>
    <row>
      <c>
        <is>
          <t>1576052</t>
        </is>
      </c>
      <c>
        <v>1</v>
      </c>
      <c>
        <is>
          <t>İZMİR</t>
        </is>
      </c>
      <c>
        <v>SELÇUK</v>
      </c>
      <c>
        <is>
          <t>TR-40 35-13-L00040_A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05.11.2020 21:12:06</t>
        </is>
      </c>
      <c>
        <is>
          <t>05.11.2020 21:37:24</t>
        </is>
      </c>
      <c>
        <v>0.421666666</v>
      </c>
      <c>
        <v>0</v>
      </c>
      <c>
        <v>5</v>
      </c>
      <c>
        <v>0</v>
      </c>
      <c>
        <v>8</v>
      </c>
      <c>
        <v>0</v>
      </c>
      <c>
        <v>2.108333</v>
      </c>
      <c>
        <v>0</v>
      </c>
      <c>
        <v>3.373333</v>
      </c>
    </row>
    <row>
      <c>
        <is>
          <t>1597476</t>
        </is>
      </c>
      <c>
        <v>1</v>
      </c>
      <c>
        <is>
          <t>İZMİR</t>
        </is>
      </c>
      <c>
        <v>SELÇUK</v>
      </c>
      <c>
        <is>
          <t>TR-42 35-13-L00042_95000458683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27.11.2020 18:25:50</t>
        </is>
      </c>
      <c>
        <is>
          <t>27.11.2020 19:18:02</t>
        </is>
      </c>
      <c>
        <v>0.87</v>
      </c>
      <c>
        <v>0</v>
      </c>
      <c>
        <v>1</v>
      </c>
      <c>
        <v>0</v>
      </c>
      <c>
        <v>0</v>
      </c>
      <c>
        <v>0</v>
      </c>
      <c>
        <v>0.87</v>
      </c>
      <c>
        <v>0</v>
      </c>
      <c>
        <v>0</v>
      </c>
    </row>
    <row>
      <c>
        <is>
          <t>1582525</t>
        </is>
      </c>
      <c>
        <v>1</v>
      </c>
      <c>
        <is>
          <t>İZMİR</t>
        </is>
      </c>
      <c>
        <v>BAYRAKLI</v>
      </c>
      <c>
        <is>
          <t>K-4279 35-02-K04279_A</t>
        </is>
      </c>
      <c>
        <v>AG Direkten Kesme Açma</v>
      </c>
      <c>
        <is>
          <t>Dağıtım-AG</t>
        </is>
      </c>
      <c>
        <v>Uzun</v>
      </c>
      <c>
        <v>Güvenlik</v>
      </c>
      <c>
        <v>Bildirimsiz</v>
      </c>
      <c>
        <is>
          <t>18.11.2020 12:49:00</t>
        </is>
      </c>
      <c>
        <is>
          <t>18.11.2020 21:51:05</t>
        </is>
      </c>
      <c>
        <v>9.034722222</v>
      </c>
      <c>
        <v>0</v>
      </c>
      <c>
        <v>93</v>
      </c>
      <c>
        <v>0</v>
      </c>
      <c>
        <v>0</v>
      </c>
      <c>
        <v>0</v>
      </c>
      <c>
        <v>840.229167</v>
      </c>
      <c>
        <v>0</v>
      </c>
      <c>
        <v>0</v>
      </c>
    </row>
    <row>
      <c>
        <is>
          <t>1577271</t>
        </is>
      </c>
      <c>
        <v>1</v>
      </c>
      <c>
        <is>
          <t>İZMİR</t>
        </is>
      </c>
      <c>
        <v>BAYRAKLI</v>
      </c>
      <c>
        <is>
          <t>K-3197 35-02-K03197_912951748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07.11.2020 15:48:51</t>
        </is>
      </c>
      <c>
        <is>
          <t>07.11.2020 18:14:55</t>
        </is>
      </c>
      <c>
        <v>2.434444444</v>
      </c>
      <c>
        <v>0</v>
      </c>
      <c>
        <v>25</v>
      </c>
      <c>
        <v>0</v>
      </c>
      <c>
        <v>0</v>
      </c>
      <c>
        <v>0</v>
      </c>
      <c>
        <v>60.861111</v>
      </c>
      <c>
        <v>0</v>
      </c>
      <c>
        <v>0</v>
      </c>
    </row>
    <row>
      <c>
        <is>
          <t>1576753</t>
        </is>
      </c>
      <c>
        <v>1</v>
      </c>
      <c>
        <is>
          <t>İZMİR</t>
        </is>
      </c>
      <c>
        <v>BAYRAKLI</v>
      </c>
      <c>
        <is>
          <t>K-3197 35-02-K03197_912951748</t>
        </is>
      </c>
      <c>
        <v>AG Direkten Kesme Açma</v>
      </c>
      <c>
        <is>
          <t>Dağıtım-AG</t>
        </is>
      </c>
      <c>
        <v>Uzun</v>
      </c>
      <c>
        <v>Güvenlik</v>
      </c>
      <c>
        <v>Bildirimsiz</v>
      </c>
      <c>
        <is>
          <t>06.11.2020 19:02:00</t>
        </is>
      </c>
      <c>
        <is>
          <t>09.11.2020 15:24:47</t>
        </is>
      </c>
      <c>
        <v>68.379722222</v>
      </c>
      <c>
        <v>0</v>
      </c>
      <c>
        <v>25</v>
      </c>
      <c>
        <v>0</v>
      </c>
      <c>
        <v>0</v>
      </c>
      <c>
        <v>0</v>
      </c>
      <c>
        <v>1709.493056</v>
      </c>
      <c>
        <v>0</v>
      </c>
      <c>
        <v>0</v>
      </c>
    </row>
    <row>
      <c>
        <is>
          <t>1573852</t>
        </is>
      </c>
      <c>
        <v>1</v>
      </c>
      <c>
        <is>
          <t>İZMİR</t>
        </is>
      </c>
      <c>
        <v>BAYRAKLI</v>
      </c>
      <c>
        <is>
          <t>K-4284 35-02-K04284_9561832 a1b</t>
        </is>
      </c>
      <c>
        <v>AG Direkten Kesme Açma</v>
      </c>
      <c>
        <is>
          <t>Dağıtım-AG</t>
        </is>
      </c>
      <c>
        <v>Uzun</v>
      </c>
      <c>
        <v>Güvenlik</v>
      </c>
      <c>
        <v>Bildirimsiz</v>
      </c>
      <c>
        <is>
          <t>01.11.2020 21:19:00</t>
        </is>
      </c>
      <c>
        <is>
          <t>01.11.2020 22:43:11</t>
        </is>
      </c>
      <c>
        <v>1.403055555</v>
      </c>
      <c>
        <v>0</v>
      </c>
      <c>
        <v>50</v>
      </c>
      <c>
        <v>0</v>
      </c>
      <c>
        <v>0</v>
      </c>
      <c>
        <v>0</v>
      </c>
      <c>
        <v>70.152778</v>
      </c>
      <c>
        <v>0</v>
      </c>
      <c>
        <v>0</v>
      </c>
    </row>
    <row>
      <c>
        <is>
          <t>1579311</t>
        </is>
      </c>
      <c>
        <v>1</v>
      </c>
      <c>
        <is>
          <t>İZMİR</t>
        </is>
      </c>
      <c>
        <v>BAYRAKLI</v>
      </c>
      <c>
        <is>
          <t>K-1674 35-02-K01674_910145528</t>
        </is>
      </c>
      <c>
        <v>AG Direkten Kesme Açma</v>
      </c>
      <c>
        <is>
          <t>Dağıtım-AG</t>
        </is>
      </c>
      <c>
        <v>Uzun</v>
      </c>
      <c>
        <v>Güvenlik</v>
      </c>
      <c>
        <v>Bildirimsiz</v>
      </c>
      <c>
        <is>
          <t>11.11.2020 19:48:00</t>
        </is>
      </c>
      <c>
        <is>
          <t>11.11.2020 21:41:42</t>
        </is>
      </c>
      <c>
        <v>1.895</v>
      </c>
      <c>
        <v>0</v>
      </c>
      <c>
        <v>32</v>
      </c>
      <c>
        <v>0</v>
      </c>
      <c>
        <v>0</v>
      </c>
      <c>
        <v>0</v>
      </c>
      <c>
        <v>60.64</v>
      </c>
      <c>
        <v>0</v>
      </c>
      <c>
        <v>0</v>
      </c>
    </row>
    <row>
      <c>
        <is>
          <t>1579312</t>
        </is>
      </c>
      <c>
        <v>1</v>
      </c>
      <c>
        <is>
          <t>İZMİR</t>
        </is>
      </c>
      <c>
        <v>BAYRAKLI</v>
      </c>
      <c>
        <is>
          <t>K-4284 35-02-K04284_910205679</t>
        </is>
      </c>
      <c>
        <v>AG Direkten Kesme Açma</v>
      </c>
      <c>
        <is>
          <t>Dağıtım-AG</t>
        </is>
      </c>
      <c>
        <v>Uzun</v>
      </c>
      <c>
        <v>Güvenlik</v>
      </c>
      <c>
        <v>Bildirimsiz</v>
      </c>
      <c>
        <is>
          <t>11.11.2020 19:49:00</t>
        </is>
      </c>
      <c>
        <is>
          <t>11.11.2020 21:31:03</t>
        </is>
      </c>
      <c>
        <v>1.700833333</v>
      </c>
      <c>
        <v>0</v>
      </c>
      <c>
        <v>27</v>
      </c>
      <c>
        <v>0</v>
      </c>
      <c>
        <v>0</v>
      </c>
      <c>
        <v>0</v>
      </c>
      <c>
        <v>45.9225</v>
      </c>
      <c>
        <v>0</v>
      </c>
      <c>
        <v>0</v>
      </c>
    </row>
    <row>
      <c>
        <is>
          <t>1577699</t>
        </is>
      </c>
      <c>
        <v>1</v>
      </c>
      <c>
        <is>
          <t>İZMİR</t>
        </is>
      </c>
      <c>
        <v>BAYRAKLI</v>
      </c>
      <c>
        <is>
          <t>K-4284 35-02-K04284_910068905</t>
        </is>
      </c>
      <c>
        <v>AG Direkten Kesme Açma</v>
      </c>
      <c>
        <is>
          <t>Dağıtım-AG</t>
        </is>
      </c>
      <c>
        <v>Uzun</v>
      </c>
      <c>
        <v>Güvenlik</v>
      </c>
      <c>
        <v>Bildirimsiz</v>
      </c>
      <c>
        <is>
          <t>08.11.2020 14:52:33</t>
        </is>
      </c>
      <c>
        <is>
          <t>11.11.2020 20:26:02</t>
        </is>
      </c>
      <c>
        <v>77.558055555</v>
      </c>
      <c>
        <v>0</v>
      </c>
      <c>
        <v>24</v>
      </c>
      <c>
        <v>0</v>
      </c>
      <c>
        <v>0</v>
      </c>
      <c>
        <v>0</v>
      </c>
      <c>
        <v>1861.393333</v>
      </c>
      <c>
        <v>0</v>
      </c>
      <c>
        <v>0</v>
      </c>
    </row>
    <row>
      <c>
        <is>
          <t>1598473</t>
        </is>
      </c>
      <c>
        <v>1</v>
      </c>
      <c>
        <is>
          <t>İZMİR</t>
        </is>
      </c>
      <c>
        <v>BAYRAKLI</v>
      </c>
      <c>
        <is>
          <t>K-1577 35-02-K01577_910607521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30.11.2020 09:14:27</t>
        </is>
      </c>
      <c>
        <is>
          <t>30.11.2020 11:59:10</t>
        </is>
      </c>
      <c>
        <v>2.745277777</v>
      </c>
      <c>
        <v>0</v>
      </c>
      <c>
        <v>25</v>
      </c>
      <c>
        <v>0</v>
      </c>
      <c>
        <v>0</v>
      </c>
      <c>
        <v>0</v>
      </c>
      <c>
        <v>68.631944</v>
      </c>
      <c>
        <v>0</v>
      </c>
      <c>
        <v>0</v>
      </c>
    </row>
    <row>
      <c>
        <is>
          <t>1577549</t>
        </is>
      </c>
      <c>
        <v>1</v>
      </c>
      <c>
        <is>
          <t>İZMİR</t>
        </is>
      </c>
      <c>
        <v>BAYRAKLI</v>
      </c>
      <c>
        <is>
          <t>K-1288 35-02-K01288_97986276</t>
        </is>
      </c>
      <c>
        <v>AG Direkten Kesme Açma</v>
      </c>
      <c>
        <is>
          <t>Dağıtım-AG</t>
        </is>
      </c>
      <c>
        <v>Uzun</v>
      </c>
      <c>
        <v>Güvenlik</v>
      </c>
      <c>
        <v>Bildirimsiz</v>
      </c>
      <c>
        <is>
          <t>08.11.2020 01:30:00</t>
        </is>
      </c>
      <c>
        <is>
          <t>22.11.2020 01:32:18</t>
        </is>
      </c>
      <c>
        <v>336.038333333</v>
      </c>
      <c>
        <v>0</v>
      </c>
      <c>
        <v>34</v>
      </c>
      <c>
        <v>0</v>
      </c>
      <c>
        <v>0</v>
      </c>
      <c>
        <v>0</v>
      </c>
      <c>
        <v>11425.303333</v>
      </c>
      <c>
        <v>0</v>
      </c>
      <c>
        <v>0</v>
      </c>
    </row>
    <row>
      <c>
        <is>
          <t>1577036</t>
        </is>
      </c>
      <c>
        <v>1</v>
      </c>
      <c>
        <is>
          <t>İZMİR</t>
        </is>
      </c>
      <c>
        <v>BAYRAKLI</v>
      </c>
      <c>
        <is>
          <t>M-1292 35-02-M01292_35-02-M01292</t>
        </is>
      </c>
      <c>
        <v>AG Direkten Kesme Açma</v>
      </c>
      <c>
        <is>
          <t>Dağıtım-AG</t>
        </is>
      </c>
      <c>
        <v>Uzun</v>
      </c>
      <c>
        <v>Güvenlik</v>
      </c>
      <c>
        <v>Bildirimsiz</v>
      </c>
      <c>
        <is>
          <t>07.11.2020 10:39:55</t>
        </is>
      </c>
      <c>
        <is>
          <t>07.11.2020 21:44:47</t>
        </is>
      </c>
      <c>
        <v>11.081111111</v>
      </c>
      <c>
        <v>0</v>
      </c>
      <c>
        <v>1165</v>
      </c>
      <c>
        <v>0</v>
      </c>
      <c>
        <v>0</v>
      </c>
      <c>
        <v>0</v>
      </c>
      <c>
        <v>12909.494444</v>
      </c>
      <c>
        <v>0</v>
      </c>
      <c>
        <v>0</v>
      </c>
    </row>
    <row>
      <c>
        <is>
          <t>1581466</t>
        </is>
      </c>
      <c>
        <v>1</v>
      </c>
      <c>
        <is>
          <t>İZMİR</t>
        </is>
      </c>
      <c>
        <v>BAYRAKLI</v>
      </c>
      <c>
        <is>
          <t>K-2530 35-02-K02530_B</t>
        </is>
      </c>
      <c>
        <v>AG Direkten Kesme Açma</v>
      </c>
      <c>
        <is>
          <t>Dağıtım-AG</t>
        </is>
      </c>
      <c>
        <v>Uzun</v>
      </c>
      <c>
        <v>Güvenlik</v>
      </c>
      <c>
        <v>Bildirimsiz</v>
      </c>
      <c>
        <is>
          <t>16.11.2020 12:44:00</t>
        </is>
      </c>
      <c>
        <is>
          <t>16.11.2020 21:26:18</t>
        </is>
      </c>
      <c>
        <v>8.705</v>
      </c>
      <c>
        <v>0</v>
      </c>
      <c>
        <v>253</v>
      </c>
      <c>
        <v>0</v>
      </c>
      <c>
        <v>0</v>
      </c>
      <c>
        <v>0</v>
      </c>
      <c>
        <v>2202.365</v>
      </c>
      <c>
        <v>0</v>
      </c>
      <c>
        <v>0</v>
      </c>
    </row>
    <row>
      <c>
        <is>
          <t>1578074</t>
        </is>
      </c>
      <c>
        <v>1</v>
      </c>
      <c>
        <is>
          <t>İZMİR</t>
        </is>
      </c>
      <c>
        <v>BAYRAKLI</v>
      </c>
      <c>
        <is>
          <t>M-1292 35-02-M01292_910044471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09.11.2020 13:54:34</t>
        </is>
      </c>
      <c>
        <is>
          <t>09.11.2020 17:22:38</t>
        </is>
      </c>
      <c>
        <v>3.467777777</v>
      </c>
      <c>
        <v>0</v>
      </c>
      <c>
        <v>4</v>
      </c>
      <c>
        <v>0</v>
      </c>
      <c>
        <v>0</v>
      </c>
      <c>
        <v>0</v>
      </c>
      <c>
        <v>13.871111</v>
      </c>
      <c>
        <v>0</v>
      </c>
      <c>
        <v>0</v>
      </c>
    </row>
    <row>
      <c>
        <is>
          <t>1577503</t>
        </is>
      </c>
      <c>
        <v>1</v>
      </c>
      <c>
        <is>
          <t>İZMİR</t>
        </is>
      </c>
      <c>
        <v>BAYRAKLI</v>
      </c>
      <c>
        <is>
          <t>M-1292 35-02-M01292_910044471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08.11.2020 09:25:48</t>
        </is>
      </c>
      <c>
        <is>
          <t>08.11.2020 11:01:06</t>
        </is>
      </c>
      <c>
        <v>1.588333333</v>
      </c>
      <c>
        <v>0</v>
      </c>
      <c>
        <v>4</v>
      </c>
      <c>
        <v>0</v>
      </c>
      <c>
        <v>0</v>
      </c>
      <c>
        <v>0</v>
      </c>
      <c>
        <v>6.353333</v>
      </c>
      <c>
        <v>0</v>
      </c>
      <c>
        <v>0</v>
      </c>
    </row>
    <row>
      <c>
        <is>
          <t>1577363</t>
        </is>
      </c>
      <c>
        <v>1</v>
      </c>
      <c>
        <is>
          <t>İZMİR</t>
        </is>
      </c>
      <c>
        <v>BAYRAKLI</v>
      </c>
      <c>
        <is>
          <t>K-4564 35-02-K04564_913004456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07.11.2020 20:07:02</t>
        </is>
      </c>
      <c>
        <is>
          <t>07.11.2020 22:12:22</t>
        </is>
      </c>
      <c>
        <v>2.088888888</v>
      </c>
      <c>
        <v>0</v>
      </c>
      <c>
        <v>33</v>
      </c>
      <c>
        <v>0</v>
      </c>
      <c>
        <v>0</v>
      </c>
      <c>
        <v>0</v>
      </c>
      <c>
        <v>68.933333</v>
      </c>
      <c>
        <v>0</v>
      </c>
      <c>
        <v>0</v>
      </c>
    </row>
    <row>
      <c>
        <is>
          <t>1575547</t>
        </is>
      </c>
      <c>
        <v>1</v>
      </c>
      <c>
        <is>
          <t>İZMİR</t>
        </is>
      </c>
      <c>
        <v>BAYRAKLI</v>
      </c>
      <c>
        <is>
          <t>K-4323 35-04-K04323_962687204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05.11.2020 08:21:00</t>
        </is>
      </c>
      <c>
        <is>
          <t>05.11.2020 09:38:04</t>
        </is>
      </c>
      <c>
        <v>1.284444444</v>
      </c>
      <c>
        <v>0</v>
      </c>
      <c>
        <v>1</v>
      </c>
      <c>
        <v>0</v>
      </c>
      <c>
        <v>0</v>
      </c>
      <c>
        <v>0</v>
      </c>
      <c>
        <v>1.284444</v>
      </c>
      <c>
        <v>0</v>
      </c>
      <c>
        <v>0</v>
      </c>
    </row>
    <row>
      <c>
        <is>
          <t>1580445</t>
        </is>
      </c>
      <c>
        <v>1</v>
      </c>
      <c>
        <is>
          <t>İZMİR</t>
        </is>
      </c>
      <c>
        <v>BAYRAKLI</v>
      </c>
      <c>
        <is>
          <t>K-1040 35-04-K01040_99509108</t>
        </is>
      </c>
      <c>
        <v>AG Direkten Kesme Açma</v>
      </c>
      <c>
        <is>
          <t>Dağıtım-AG</t>
        </is>
      </c>
      <c>
        <v>Uzun</v>
      </c>
      <c>
        <v>Güvenlik</v>
      </c>
      <c>
        <v>Bildirimsiz</v>
      </c>
      <c>
        <is>
          <t>14.11.2020 00:09:00</t>
        </is>
      </c>
      <c>
        <is>
          <t>21.11.2020 19:04:49</t>
        </is>
      </c>
      <c>
        <v>186.930277777</v>
      </c>
      <c>
        <v>0</v>
      </c>
      <c>
        <v>1</v>
      </c>
      <c>
        <v>0</v>
      </c>
      <c>
        <v>0</v>
      </c>
      <c>
        <v>0</v>
      </c>
      <c>
        <v>186.930278</v>
      </c>
      <c>
        <v>0</v>
      </c>
      <c>
        <v>0</v>
      </c>
    </row>
    <row>
      <c>
        <is>
          <t>1580447</t>
        </is>
      </c>
      <c>
        <v>1</v>
      </c>
      <c>
        <is>
          <t>İZMİR</t>
        </is>
      </c>
      <c>
        <v>BAYRAKLI</v>
      </c>
      <c>
        <is>
          <t>K-1040 35-04-K01040_912573990</t>
        </is>
      </c>
      <c>
        <v>AG Direkten Kesme Açma</v>
      </c>
      <c>
        <is>
          <t>Dağıtım-AG</t>
        </is>
      </c>
      <c>
        <v>Uzun</v>
      </c>
      <c>
        <v>Güvenlik</v>
      </c>
      <c>
        <v>Bildirimsiz</v>
      </c>
      <c>
        <is>
          <t>14.11.2020 00:11:00</t>
        </is>
      </c>
      <c>
        <is>
          <t>21.11.2020 18:57:43</t>
        </is>
      </c>
      <c>
        <v>186.778611111</v>
      </c>
      <c>
        <v>0</v>
      </c>
      <c>
        <v>1</v>
      </c>
      <c>
        <v>0</v>
      </c>
      <c>
        <v>0</v>
      </c>
      <c>
        <v>0</v>
      </c>
      <c>
        <v>186.778611</v>
      </c>
      <c>
        <v>0</v>
      </c>
      <c>
        <v>0</v>
      </c>
    </row>
    <row>
      <c>
        <is>
          <t>1578484</t>
        </is>
      </c>
      <c>
        <v>1</v>
      </c>
      <c>
        <is>
          <t>İZMİR</t>
        </is>
      </c>
      <c>
        <v>BAYRAKLI</v>
      </c>
      <c>
        <is>
          <t>K-1495 35-04-K01495_99451668</t>
        </is>
      </c>
      <c>
        <v>AG Direkten Kesme Açma</v>
      </c>
      <c>
        <is>
          <t>Dağıtım-AG</t>
        </is>
      </c>
      <c>
        <v>Uzun</v>
      </c>
      <c>
        <v>Güvenlik</v>
      </c>
      <c>
        <v>Bildirimsiz</v>
      </c>
      <c>
        <is>
          <t>10.11.2020 12:00:00</t>
        </is>
      </c>
      <c>
        <is>
          <t>14.11.2020 02:43:00</t>
        </is>
      </c>
      <c>
        <v>86.716666666</v>
      </c>
      <c>
        <v>0</v>
      </c>
      <c>
        <v>1</v>
      </c>
      <c>
        <v>0</v>
      </c>
      <c>
        <v>0</v>
      </c>
      <c>
        <v>0</v>
      </c>
      <c>
        <v>86.716667</v>
      </c>
      <c>
        <v>0</v>
      </c>
      <c>
        <v>0</v>
      </c>
    </row>
    <row>
      <c>
        <is>
          <t>1595148</t>
        </is>
      </c>
      <c>
        <v>1</v>
      </c>
      <c>
        <is>
          <t>İZMİR</t>
        </is>
      </c>
      <c>
        <v>BORNOVA</v>
      </c>
      <c>
        <is>
          <t>M-1959 35-02-M01959_99599354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23.11.2020 11:00:41</t>
        </is>
      </c>
      <c>
        <is>
          <t>23.11.2020 13:00:19</t>
        </is>
      </c>
      <c>
        <v>1.993888888</v>
      </c>
      <c>
        <v>0</v>
      </c>
      <c>
        <v>4</v>
      </c>
      <c>
        <v>0</v>
      </c>
      <c>
        <v>0</v>
      </c>
      <c>
        <v>0</v>
      </c>
      <c>
        <v>7.975556</v>
      </c>
      <c>
        <v>0</v>
      </c>
      <c>
        <v>0</v>
      </c>
    </row>
    <row>
      <c>
        <is>
          <t>1576245</t>
        </is>
      </c>
      <c>
        <v>1</v>
      </c>
      <c>
        <is>
          <t>İZMİR</t>
        </is>
      </c>
      <c>
        <v>BORNOVA</v>
      </c>
      <c>
        <is>
          <t>M-1826 35-02-M01826_910077656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06.11.2020 09:39:08</t>
        </is>
      </c>
      <c>
        <is>
          <t>06.11.2020 11:04:48</t>
        </is>
      </c>
      <c>
        <v>1.427777777</v>
      </c>
      <c>
        <v>0</v>
      </c>
      <c>
        <v>2</v>
      </c>
      <c>
        <v>0</v>
      </c>
      <c>
        <v>0</v>
      </c>
      <c>
        <v>0</v>
      </c>
      <c>
        <v>2.855556</v>
      </c>
      <c>
        <v>0</v>
      </c>
      <c>
        <v>0</v>
      </c>
    </row>
    <row>
      <c>
        <is>
          <t>1577074</t>
        </is>
      </c>
      <c>
        <v>1</v>
      </c>
      <c>
        <is>
          <t>İZMİR</t>
        </is>
      </c>
      <c>
        <v>BORNOVA</v>
      </c>
      <c>
        <is>
          <t>M-41 35-02-M00041_C C1B</t>
        </is>
      </c>
      <c>
        <v>AG Hatta Ağaç Kesimi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07.11.2020 11:27:00</t>
        </is>
      </c>
      <c>
        <is>
          <t>07.11.2020 12:43:41</t>
        </is>
      </c>
      <c>
        <v>1.278055555</v>
      </c>
      <c>
        <v>0</v>
      </c>
      <c>
        <v>21</v>
      </c>
      <c>
        <v>0</v>
      </c>
      <c>
        <v>0</v>
      </c>
      <c>
        <v>0</v>
      </c>
      <c>
        <v>26.839167</v>
      </c>
      <c>
        <v>0</v>
      </c>
      <c>
        <v>0</v>
      </c>
    </row>
    <row>
      <c>
        <is>
          <t>1579941</t>
        </is>
      </c>
      <c>
        <v>1</v>
      </c>
      <c>
        <is>
          <t>İZMİR</t>
        </is>
      </c>
      <c>
        <v>BALÇOVA</v>
      </c>
      <c>
        <is>
          <t>K-157 35-07-K00157_D D1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13.11.2020 07:46:24</t>
        </is>
      </c>
      <c>
        <is>
          <t>13.11.2020 08:50:37</t>
        </is>
      </c>
      <c>
        <v>1.070277777</v>
      </c>
      <c>
        <v>0</v>
      </c>
      <c>
        <v>125</v>
      </c>
      <c>
        <v>0</v>
      </c>
      <c>
        <v>0</v>
      </c>
      <c>
        <v>0</v>
      </c>
      <c>
        <v>133.784722</v>
      </c>
      <c>
        <v>0</v>
      </c>
      <c>
        <v>0</v>
      </c>
    </row>
    <row>
      <c>
        <is>
          <t>1595776</t>
        </is>
      </c>
      <c>
        <v>1</v>
      </c>
      <c>
        <is>
          <t>İZMİR</t>
        </is>
      </c>
      <c>
        <v>BALÇOVA</v>
      </c>
      <c>
        <is>
          <t>K-157 35-07-K00157_912457619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24.11.2020 13:57:32</t>
        </is>
      </c>
      <c>
        <is>
          <t>24.11.2020 15:08:18</t>
        </is>
      </c>
      <c>
        <v>1.179444444</v>
      </c>
      <c>
        <v>0</v>
      </c>
      <c>
        <v>5</v>
      </c>
      <c>
        <v>0</v>
      </c>
      <c>
        <v>0</v>
      </c>
      <c>
        <v>0</v>
      </c>
      <c>
        <v>5.897222</v>
      </c>
      <c>
        <v>0</v>
      </c>
      <c>
        <v>0</v>
      </c>
    </row>
    <row>
      <c>
        <is>
          <t>1584320</t>
        </is>
      </c>
      <c>
        <v>1</v>
      </c>
      <c>
        <is>
          <t>İZMİR</t>
        </is>
      </c>
      <c>
        <v>BALÇOVA</v>
      </c>
      <c>
        <is>
          <t>K-4538 35-07-K04538_35-07-K04538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21.11.2020 10:45:00</t>
        </is>
      </c>
      <c>
        <is>
          <t>21.11.2020 13:58:00</t>
        </is>
      </c>
      <c>
        <v>3.216666666</v>
      </c>
      <c>
        <v>1</v>
      </c>
      <c>
        <v>163</v>
      </c>
      <c>
        <v>0</v>
      </c>
      <c>
        <v>0</v>
      </c>
      <c>
        <v>3.216667</v>
      </c>
      <c>
        <v>524.316667</v>
      </c>
      <c>
        <v>0</v>
      </c>
      <c>
        <v>0</v>
      </c>
    </row>
    <row>
      <c>
        <is>
          <t>1584375</t>
        </is>
      </c>
      <c>
        <v>1</v>
      </c>
      <c>
        <is>
          <t>İZMİR</t>
        </is>
      </c>
      <c>
        <v>BALÇOVA</v>
      </c>
      <c>
        <is>
          <t>K-157 35-07-K00157_G</t>
        </is>
      </c>
      <c>
        <v>AG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21.11.2020 13:17:00</t>
        </is>
      </c>
      <c>
        <is>
          <t>21.11.2020 16:04:41</t>
        </is>
      </c>
      <c>
        <v>2.794722222</v>
      </c>
      <c>
        <v>0</v>
      </c>
      <c>
        <v>108</v>
      </c>
      <c>
        <v>0</v>
      </c>
      <c>
        <v>0</v>
      </c>
      <c>
        <v>0</v>
      </c>
      <c>
        <v>301.83</v>
      </c>
      <c>
        <v>0</v>
      </c>
      <c>
        <v>0</v>
      </c>
    </row>
    <row>
      <c>
        <is>
          <t>1575939</t>
        </is>
      </c>
      <c>
        <v>1</v>
      </c>
      <c>
        <is>
          <t>İZMİR</t>
        </is>
      </c>
      <c>
        <v>BALÇOVA</v>
      </c>
      <c>
        <is>
          <t>K-4554 35-07-K04554_913613570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05.11.2020 16:52:59</t>
        </is>
      </c>
      <c>
        <is>
          <t>05.11.2020 18:33:15</t>
        </is>
      </c>
      <c>
        <v>1.671111111</v>
      </c>
      <c>
        <v>0</v>
      </c>
      <c>
        <v>5</v>
      </c>
      <c>
        <v>0</v>
      </c>
      <c>
        <v>0</v>
      </c>
      <c>
        <v>0</v>
      </c>
      <c>
        <v>8.355556</v>
      </c>
      <c>
        <v>0</v>
      </c>
      <c>
        <v>0</v>
      </c>
    </row>
    <row>
      <c>
        <is>
          <t>1583580</t>
        </is>
      </c>
      <c>
        <v>1</v>
      </c>
      <c>
        <is>
          <t>İZMİR</t>
        </is>
      </c>
      <c>
        <v>BALÇOVA</v>
      </c>
      <c>
        <is>
          <t>K-157 35-07-K00157_D D1</t>
        </is>
      </c>
      <c>
        <v>AG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20.11.2020 02:14:00</t>
        </is>
      </c>
      <c>
        <is>
          <t>20.11.2020 13:19:12</t>
        </is>
      </c>
      <c>
        <v>11.086666666</v>
      </c>
      <c>
        <v>0</v>
      </c>
      <c>
        <v>125</v>
      </c>
      <c>
        <v>0</v>
      </c>
      <c>
        <v>0</v>
      </c>
      <c>
        <v>0</v>
      </c>
      <c>
        <v>1385.833333</v>
      </c>
      <c>
        <v>0</v>
      </c>
      <c>
        <v>0</v>
      </c>
    </row>
    <row>
      <c>
        <is>
          <t>1597644</t>
        </is>
      </c>
      <c>
        <v>1</v>
      </c>
      <c>
        <is>
          <t>İZMİR</t>
        </is>
      </c>
      <c>
        <v>BALÇOVA</v>
      </c>
      <c>
        <is>
          <t>K-1410 35-07-K01410_B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28.11.2020 09:28:00</t>
        </is>
      </c>
      <c>
        <is>
          <t>28.11.2020 11:09:48</t>
        </is>
      </c>
      <c>
        <v>1.696666666</v>
      </c>
      <c>
        <v>0</v>
      </c>
      <c>
        <v>40</v>
      </c>
      <c>
        <v>0</v>
      </c>
      <c>
        <v>0</v>
      </c>
      <c>
        <v>0</v>
      </c>
      <c>
        <v>67.866667</v>
      </c>
      <c>
        <v>0</v>
      </c>
      <c>
        <v>0</v>
      </c>
    </row>
    <row>
      <c>
        <is>
          <t>1576678</t>
        </is>
      </c>
      <c>
        <v>1</v>
      </c>
      <c>
        <is>
          <t>İZMİR</t>
        </is>
      </c>
      <c>
        <v>BAYRAKLI</v>
      </c>
      <c>
        <is>
          <t>K-1787 35-02-K01787_E E2B</t>
        </is>
      </c>
      <c>
        <v>AG Direkten Kesme Açma</v>
      </c>
      <c>
        <is>
          <t>Dağıtım-AG</t>
        </is>
      </c>
      <c>
        <v>Uzun</v>
      </c>
      <c>
        <v>Güvenlik</v>
      </c>
      <c>
        <v>Bildirimsiz</v>
      </c>
      <c>
        <is>
          <t>06.11.2020 17:34:30</t>
        </is>
      </c>
      <c>
        <is>
          <t>22.11.2020 03:07:39</t>
        </is>
      </c>
      <c>
        <v>369.5525</v>
      </c>
      <c>
        <v>0</v>
      </c>
      <c>
        <v>50</v>
      </c>
      <c>
        <v>0</v>
      </c>
      <c>
        <v>0</v>
      </c>
      <c>
        <v>0</v>
      </c>
      <c>
        <v>18477.625</v>
      </c>
      <c>
        <v>0</v>
      </c>
      <c>
        <v>0</v>
      </c>
    </row>
    <row>
      <c>
        <is>
          <t>1573814</t>
        </is>
      </c>
      <c>
        <v>1</v>
      </c>
      <c>
        <is>
          <t>İZMİR</t>
        </is>
      </c>
      <c>
        <v>BAYRAKLI</v>
      </c>
      <c>
        <is>
          <t>K-1026 35-02-K01026_B B1B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01.11.2020 19:29:15</t>
        </is>
      </c>
      <c>
        <is>
          <t>01.11.2020 22:27:03</t>
        </is>
      </c>
      <c>
        <v>2.963333333</v>
      </c>
      <c>
        <v>0</v>
      </c>
      <c>
        <v>100</v>
      </c>
      <c>
        <v>0</v>
      </c>
      <c>
        <v>0</v>
      </c>
      <c>
        <v>0</v>
      </c>
      <c>
        <v>296.333333</v>
      </c>
      <c>
        <v>0</v>
      </c>
      <c>
        <v>0</v>
      </c>
    </row>
    <row>
      <c>
        <is>
          <t>1574064</t>
        </is>
      </c>
      <c>
        <v>1</v>
      </c>
      <c>
        <is>
          <t>İZMİR</t>
        </is>
      </c>
      <c>
        <v>BAYRAKLI</v>
      </c>
      <c>
        <is>
          <t>K-1026 35-02-K01026_99888268</t>
        </is>
      </c>
      <c>
        <v>AG Box / Sdk Abone Çıkış Faz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02.11.2020 09:41:59</t>
        </is>
      </c>
      <c>
        <is>
          <t>02.11.2020 12:16:58</t>
        </is>
      </c>
      <c>
        <v>2.583055555</v>
      </c>
      <c>
        <v>0</v>
      </c>
      <c>
        <v>35</v>
      </c>
      <c>
        <v>0</v>
      </c>
      <c>
        <v>0</v>
      </c>
      <c>
        <v>0</v>
      </c>
      <c>
        <v>90.406944</v>
      </c>
      <c>
        <v>0</v>
      </c>
      <c>
        <v>0</v>
      </c>
    </row>
    <row>
      <c>
        <is>
          <t>1574207</t>
        </is>
      </c>
      <c>
        <v>1</v>
      </c>
      <c>
        <is>
          <t>İZMİR</t>
        </is>
      </c>
      <c>
        <v>BAYRAKLI</v>
      </c>
      <c>
        <is>
          <t>K-1026 35-02-K01026_912977442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02.11.2020 14:13:58</t>
        </is>
      </c>
      <c>
        <is>
          <t>02.11.2020 15:35:17</t>
        </is>
      </c>
      <c>
        <v>1.355277777</v>
      </c>
      <c>
        <v>0</v>
      </c>
      <c>
        <v>34</v>
      </c>
      <c>
        <v>0</v>
      </c>
      <c>
        <v>0</v>
      </c>
      <c>
        <v>0</v>
      </c>
      <c>
        <v>46.079444</v>
      </c>
      <c>
        <v>0</v>
      </c>
      <c>
        <v>0</v>
      </c>
    </row>
    <row>
      <c>
        <is>
          <t>1574260</t>
        </is>
      </c>
      <c>
        <v>1</v>
      </c>
      <c>
        <is>
          <t>İZMİR</t>
        </is>
      </c>
      <c>
        <v>BAYRAKLI</v>
      </c>
      <c>
        <is>
          <t>K-1026 35-02-K01026_912977442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02.11.2020 15:36:00</t>
        </is>
      </c>
      <c>
        <is>
          <t>02.11.2020 20:46:49</t>
        </is>
      </c>
      <c>
        <v>5.180277777</v>
      </c>
      <c>
        <v>0</v>
      </c>
      <c>
        <v>34</v>
      </c>
      <c>
        <v>0</v>
      </c>
      <c>
        <v>0</v>
      </c>
      <c>
        <v>0</v>
      </c>
      <c>
        <v>176.129444</v>
      </c>
      <c>
        <v>0</v>
      </c>
      <c>
        <v>0</v>
      </c>
    </row>
    <row>
      <c>
        <is>
          <t>1594952</t>
        </is>
      </c>
      <c>
        <v>1</v>
      </c>
      <c>
        <is>
          <t>İZMİR</t>
        </is>
      </c>
      <c>
        <v>BAYRAKLI</v>
      </c>
      <c>
        <is>
          <t>K-2407 35-02-K02407_912879817</t>
        </is>
      </c>
      <c>
        <v>AG Direkten Kesme Açma</v>
      </c>
      <c>
        <is>
          <t>Dağıtım-AG</t>
        </is>
      </c>
      <c>
        <v>Uzun</v>
      </c>
      <c>
        <v>Güvenlik</v>
      </c>
      <c>
        <v>Bildirimsiz</v>
      </c>
      <c>
        <is>
          <t>22.11.2020 21:01:00</t>
        </is>
      </c>
      <c>
        <is>
          <t>22.11.2020 21:31:48</t>
        </is>
      </c>
      <c>
        <v>0.513333333</v>
      </c>
      <c>
        <v>0</v>
      </c>
      <c>
        <v>15</v>
      </c>
      <c>
        <v>0</v>
      </c>
      <c>
        <v>0</v>
      </c>
      <c>
        <v>0</v>
      </c>
      <c>
        <v>7.7</v>
      </c>
      <c>
        <v>0</v>
      </c>
      <c>
        <v>0</v>
      </c>
    </row>
    <row>
      <c>
        <is>
          <t>1582276</t>
        </is>
      </c>
      <c>
        <v>1</v>
      </c>
      <c>
        <is>
          <t>İZMİR</t>
        </is>
      </c>
      <c>
        <v>BORNOVA</v>
      </c>
      <c>
        <is>
          <t>K-2964 35-02-K02964_B</t>
        </is>
      </c>
      <c>
        <v>AG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18.11.2020 03:07:45</t>
        </is>
      </c>
      <c>
        <is>
          <t>18.11.2020 03:50:00</t>
        </is>
      </c>
      <c>
        <v>0.704166666</v>
      </c>
      <c>
        <v>0</v>
      </c>
      <c>
        <v>113</v>
      </c>
      <c>
        <v>0</v>
      </c>
      <c>
        <v>0</v>
      </c>
      <c>
        <v>0</v>
      </c>
      <c>
        <v>79.570833</v>
      </c>
      <c>
        <v>0</v>
      </c>
      <c>
        <v>0</v>
      </c>
    </row>
    <row>
      <c>
        <is>
          <t>1578946</t>
        </is>
      </c>
      <c>
        <v>1</v>
      </c>
      <c>
        <is>
          <t>İZMİR</t>
        </is>
      </c>
      <c>
        <v>BORNOVA</v>
      </c>
      <c>
        <is>
          <t>M-1623 35-02-M01623_915152071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11.11.2020 09:47:53</t>
        </is>
      </c>
      <c>
        <is>
          <t>11.11.2020 12:42:57</t>
        </is>
      </c>
      <c>
        <v>2.917777777</v>
      </c>
      <c>
        <v>0</v>
      </c>
      <c>
        <v>1</v>
      </c>
      <c>
        <v>0</v>
      </c>
      <c>
        <v>0</v>
      </c>
      <c>
        <v>0</v>
      </c>
      <c>
        <v>2.917778</v>
      </c>
      <c>
        <v>0</v>
      </c>
      <c>
        <v>0</v>
      </c>
    </row>
    <row>
      <c>
        <is>
          <t>1581713</t>
        </is>
      </c>
      <c>
        <v>1</v>
      </c>
      <c>
        <is>
          <t>İZMİR</t>
        </is>
      </c>
      <c>
        <v>BAYRAKLI</v>
      </c>
      <c>
        <is>
          <t>K-908 35-04-K00908_TRAFO-K04 K04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Bildirimli</v>
      </c>
      <c>
        <is>
          <t>17.11.2020 00:41:27</t>
        </is>
      </c>
      <c>
        <is>
          <t>17.11.2020 01:02:55</t>
        </is>
      </c>
      <c>
        <v>0.357777777</v>
      </c>
      <c>
        <v>1</v>
      </c>
      <c>
        <v>1209</v>
      </c>
      <c>
        <v>0</v>
      </c>
      <c>
        <v>0</v>
      </c>
      <c>
        <v>0.357778</v>
      </c>
      <c>
        <v>432.553332</v>
      </c>
      <c>
        <v>0</v>
      </c>
      <c>
        <v>0</v>
      </c>
    </row>
    <row>
      <c>
        <is>
          <t>1576291</t>
        </is>
      </c>
      <c>
        <v>1</v>
      </c>
      <c>
        <is>
          <t>İZMİR</t>
        </is>
      </c>
      <c>
        <v>BAYRAKLI</v>
      </c>
      <c>
        <is>
          <t>K-870 35-02-K00870_912402924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06.11.2020 10:32:53</t>
        </is>
      </c>
      <c>
        <is>
          <t>06.11.2020 20:16:02</t>
        </is>
      </c>
      <c>
        <v>9.719166666</v>
      </c>
      <c>
        <v>0</v>
      </c>
      <c>
        <v>1</v>
      </c>
      <c>
        <v>0</v>
      </c>
      <c>
        <v>0</v>
      </c>
      <c>
        <v>0</v>
      </c>
      <c>
        <v>9.719167</v>
      </c>
      <c>
        <v>0</v>
      </c>
      <c>
        <v>0</v>
      </c>
    </row>
    <row>
      <c>
        <is>
          <t>1584537</t>
        </is>
      </c>
      <c>
        <v>1</v>
      </c>
      <c>
        <is>
          <t>İZMİR</t>
        </is>
      </c>
      <c>
        <v>BAYRAKLI</v>
      </c>
      <c>
        <is>
          <t>K-2301 35-04-K02301_C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21.11.2020 18:57:09</t>
        </is>
      </c>
      <c>
        <is>
          <t>21.11.2020 20:37:21</t>
        </is>
      </c>
      <c>
        <v>1.67</v>
      </c>
      <c>
        <v>0</v>
      </c>
      <c>
        <v>186</v>
      </c>
      <c>
        <v>0</v>
      </c>
      <c>
        <v>0</v>
      </c>
      <c>
        <v>0</v>
      </c>
      <c>
        <v>310.62</v>
      </c>
      <c>
        <v>0</v>
      </c>
      <c>
        <v>0</v>
      </c>
    </row>
    <row>
      <c>
        <is>
          <t>1580895</t>
        </is>
      </c>
      <c>
        <v>1</v>
      </c>
      <c>
        <is>
          <t>İZMİR</t>
        </is>
      </c>
      <c>
        <v>BAYRAKLI</v>
      </c>
      <c>
        <is>
          <t>K-820 35-04-K00820_99501795</t>
        </is>
      </c>
      <c>
        <v>AG Direkten Kesme Açma</v>
      </c>
      <c>
        <is>
          <t>Dağıtım-AG</t>
        </is>
      </c>
      <c>
        <v>Uzun</v>
      </c>
      <c>
        <v>Güvenlik</v>
      </c>
      <c>
        <v>Bildirimsiz</v>
      </c>
      <c>
        <is>
          <t>14.11.2020 22:33:00</t>
        </is>
      </c>
      <c>
        <is>
          <t>21.11.2020 18:44:33</t>
        </is>
      </c>
      <c>
        <v>164.1925</v>
      </c>
      <c>
        <v>0</v>
      </c>
      <c>
        <v>2</v>
      </c>
      <c>
        <v>0</v>
      </c>
      <c>
        <v>0</v>
      </c>
      <c>
        <v>0</v>
      </c>
      <c>
        <v>328.385</v>
      </c>
      <c>
        <v>0</v>
      </c>
      <c>
        <v>0</v>
      </c>
    </row>
    <row>
      <c>
        <is>
          <t>1574250</t>
        </is>
      </c>
      <c>
        <v>1</v>
      </c>
      <c>
        <is>
          <t>İZMİR</t>
        </is>
      </c>
      <c>
        <v>BAYRAKLI</v>
      </c>
      <c>
        <is>
          <t>K-46 35-02-K00046_E e5b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02.11.2020 14:36:58</t>
        </is>
      </c>
      <c>
        <is>
          <t>02.11.2020 18:30:05</t>
        </is>
      </c>
      <c>
        <v>3.885277777</v>
      </c>
      <c>
        <v>0</v>
      </c>
      <c>
        <v>4</v>
      </c>
      <c>
        <v>0</v>
      </c>
      <c>
        <v>0</v>
      </c>
      <c>
        <v>0</v>
      </c>
      <c>
        <v>15.541111</v>
      </c>
      <c>
        <v>0</v>
      </c>
      <c>
        <v>0</v>
      </c>
    </row>
    <row>
      <c>
        <is>
          <t>1595154</t>
        </is>
      </c>
      <c>
        <v>1</v>
      </c>
      <c>
        <is>
          <t>İZMİR</t>
        </is>
      </c>
      <c>
        <v>BAYRAKLI</v>
      </c>
      <c>
        <is>
          <t>M-1291 35-02-M01291_B M1291</t>
        </is>
      </c>
      <c>
        <v>AG Yeraltı Kablo Arızası</v>
      </c>
      <c>
        <is>
          <t>Dağıtım-AG</t>
        </is>
      </c>
      <c>
        <v>Uzun</v>
      </c>
      <c>
        <v>Güvenlik</v>
      </c>
      <c>
        <v>Bildirimsiz</v>
      </c>
      <c>
        <is>
          <t>23.11.2020 11:01:31</t>
        </is>
      </c>
      <c>
        <is>
          <t>24.11.2020 16:50:54</t>
        </is>
      </c>
      <c>
        <v>29.823055555</v>
      </c>
      <c>
        <v>0</v>
      </c>
      <c>
        <v>65</v>
      </c>
      <c>
        <v>0</v>
      </c>
      <c>
        <v>0</v>
      </c>
      <c>
        <v>0</v>
      </c>
      <c>
        <v>1938.498611</v>
      </c>
      <c>
        <v>0</v>
      </c>
      <c>
        <v>0</v>
      </c>
    </row>
    <row>
      <c>
        <is>
          <t>1598552</t>
        </is>
      </c>
      <c>
        <v>1</v>
      </c>
      <c>
        <is>
          <t>İZMİR</t>
        </is>
      </c>
      <c>
        <v>BEYDAĞ</v>
      </c>
      <c>
        <is>
          <t>YAĞCILAR OVA AYDOĞDU TR-3 35-32-L00037_Ayırıcı H01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30.11.2020 11:00:05</t>
        </is>
      </c>
      <c>
        <is>
          <t>30.11.2020 15:49:04</t>
        </is>
      </c>
      <c>
        <v>4.816256388</v>
      </c>
      <c>
        <v>0</v>
      </c>
      <c>
        <v>0</v>
      </c>
      <c>
        <v>1</v>
      </c>
      <c>
        <v>47</v>
      </c>
      <c>
        <v>0</v>
      </c>
      <c>
        <v>0</v>
      </c>
      <c>
        <v>4.816256</v>
      </c>
      <c>
        <v>226.36405</v>
      </c>
    </row>
    <row>
      <c>
        <is>
          <t>1576828</t>
        </is>
      </c>
      <c>
        <v>1</v>
      </c>
      <c>
        <is>
          <t>İZMİR</t>
        </is>
      </c>
      <c>
        <v>KEMALPAŞA</v>
      </c>
      <c>
        <is>
          <t>DAMLACIK TR-2 35-27-M00860_914526955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06.11.2020 22:15:53</t>
        </is>
      </c>
      <c>
        <is>
          <t>06.11.2020 23:53:09</t>
        </is>
      </c>
      <c>
        <v>1.621111111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1.621111</v>
      </c>
    </row>
    <row>
      <c>
        <is>
          <t>1578776</t>
        </is>
      </c>
      <c>
        <v>1</v>
      </c>
      <c>
        <is>
          <t>İZMİR</t>
        </is>
      </c>
      <c>
        <v>MENEMEN</v>
      </c>
      <c>
        <is>
          <t>GÜNERLİ TR-1 35-28-M00408_Ayırıcı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10.11.2020 20:32:06</t>
        </is>
      </c>
      <c>
        <is>
          <t>10.11.2020 23:02:24</t>
        </is>
      </c>
      <c>
        <v>2.505</v>
      </c>
      <c>
        <v>0</v>
      </c>
      <c>
        <v>0</v>
      </c>
      <c>
        <v>2</v>
      </c>
      <c>
        <v>78</v>
      </c>
      <c>
        <v>0</v>
      </c>
      <c>
        <v>0</v>
      </c>
      <c>
        <v>5.01</v>
      </c>
      <c>
        <v>195.39</v>
      </c>
    </row>
    <row>
      <c>
        <is>
          <t>1579193</t>
        </is>
      </c>
      <c>
        <v>1</v>
      </c>
      <c>
        <is>
          <t>İZMİR</t>
        </is>
      </c>
      <c>
        <v>BALÇOVA</v>
      </c>
      <c>
        <is>
          <t>K-1317 35-07-K01317_35-07-K01317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11.11.2020 15:59:07</t>
        </is>
      </c>
      <c>
        <is>
          <t>11.11.2020 18:06:07</t>
        </is>
      </c>
      <c>
        <v>2.116666666</v>
      </c>
      <c>
        <v>0</v>
      </c>
      <c>
        <v>1111</v>
      </c>
      <c>
        <v>0</v>
      </c>
      <c>
        <v>0</v>
      </c>
      <c>
        <v>0</v>
      </c>
      <c>
        <v>2351.616666</v>
      </c>
      <c>
        <v>0</v>
      </c>
      <c>
        <v>0</v>
      </c>
    </row>
    <row>
      <c>
        <is>
          <t>1578491</t>
        </is>
      </c>
      <c>
        <v>1</v>
      </c>
      <c>
        <is>
          <t>İZMİR</t>
        </is>
      </c>
      <c>
        <v>BALÇOVA</v>
      </c>
      <c>
        <is>
          <t>K-1425 35-07-K01425_B b1b</t>
        </is>
      </c>
      <c>
        <v>AG Box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10.11.2020 11:56:38</t>
        </is>
      </c>
      <c>
        <is>
          <t>10.11.2020 14:06:51</t>
        </is>
      </c>
      <c>
        <v>2.170277777</v>
      </c>
      <c>
        <v>0</v>
      </c>
      <c>
        <v>198</v>
      </c>
      <c>
        <v>0</v>
      </c>
      <c>
        <v>0</v>
      </c>
      <c>
        <v>0</v>
      </c>
      <c>
        <v>429.715</v>
      </c>
      <c>
        <v>0</v>
      </c>
      <c>
        <v>0</v>
      </c>
    </row>
    <row>
      <c>
        <is>
          <t>1575271</t>
        </is>
      </c>
      <c>
        <v>1</v>
      </c>
      <c>
        <is>
          <t>İZMİR</t>
        </is>
      </c>
      <c>
        <v>KİRAZ</v>
      </c>
      <c>
        <is>
          <t>TR-21 35-31-L00021_956593225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04.11.2020 15:31:40</t>
        </is>
      </c>
      <c>
        <is>
          <t>04.11.2020 16:57:57</t>
        </is>
      </c>
      <c>
        <v>1.438055555</v>
      </c>
      <c>
        <v>0</v>
      </c>
      <c>
        <v>1</v>
      </c>
      <c>
        <v>0</v>
      </c>
      <c>
        <v>0</v>
      </c>
      <c>
        <v>0</v>
      </c>
      <c>
        <v>1.438056</v>
      </c>
      <c>
        <v>0</v>
      </c>
      <c>
        <v>0</v>
      </c>
    </row>
    <row>
      <c>
        <is>
          <t>1576666</t>
        </is>
      </c>
      <c>
        <v>1</v>
      </c>
      <c>
        <is>
          <t>İZMİR</t>
        </is>
      </c>
      <c>
        <v>BAYRAKLI</v>
      </c>
      <c>
        <is>
          <t>M-1292 35-02-M01292_C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06.11.2020 16:53:54</t>
        </is>
      </c>
      <c>
        <is>
          <t>06.11.2020 19:01:30</t>
        </is>
      </c>
      <c>
        <v>2.126666666</v>
      </c>
      <c>
        <v>0</v>
      </c>
      <c>
        <v>65</v>
      </c>
      <c>
        <v>0</v>
      </c>
      <c>
        <v>0</v>
      </c>
      <c>
        <v>0</v>
      </c>
      <c>
        <v>138.233333</v>
      </c>
      <c>
        <v>0</v>
      </c>
      <c>
        <v>0</v>
      </c>
    </row>
    <row>
      <c>
        <is>
          <t>1576727</t>
        </is>
      </c>
      <c>
        <v>1</v>
      </c>
      <c>
        <is>
          <t>İZMİR</t>
        </is>
      </c>
      <c>
        <v>BAYRAKLI</v>
      </c>
      <c>
        <is>
          <t>M-1292 35-02-M01292_99967713</t>
        </is>
      </c>
      <c>
        <v>AG Direkten Kesme Açma</v>
      </c>
      <c>
        <is>
          <t>Dağıtım-AG</t>
        </is>
      </c>
      <c>
        <v>Uzun</v>
      </c>
      <c>
        <v>Güvenlik</v>
      </c>
      <c>
        <v>Bildirimsiz</v>
      </c>
      <c>
        <is>
          <t>06.11.2020 18:25:00</t>
        </is>
      </c>
      <c>
        <is>
          <t>22.11.2020 02:58:56</t>
        </is>
      </c>
      <c>
        <v>368.565555555</v>
      </c>
      <c>
        <v>0</v>
      </c>
      <c>
        <v>24</v>
      </c>
      <c>
        <v>0</v>
      </c>
      <c>
        <v>0</v>
      </c>
      <c>
        <v>0</v>
      </c>
      <c>
        <v>8845.573333</v>
      </c>
      <c>
        <v>0</v>
      </c>
      <c>
        <v>0</v>
      </c>
    </row>
    <row>
      <c>
        <is>
          <t>1576246</t>
        </is>
      </c>
      <c>
        <v>1</v>
      </c>
      <c>
        <is>
          <t>İZMİR</t>
        </is>
      </c>
      <c>
        <v>BAYRAKLI</v>
      </c>
      <c>
        <is>
          <t>M-1292 35-02-M01292_913138074</t>
        </is>
      </c>
      <c>
        <v>AG Direkten Kesme Açma</v>
      </c>
      <c>
        <is>
          <t>Dağıtım-AG</t>
        </is>
      </c>
      <c>
        <v>Uzun</v>
      </c>
      <c>
        <v>Güvenlik</v>
      </c>
      <c>
        <v>Bildirimsiz</v>
      </c>
      <c>
        <is>
          <t>06.11.2020 09:55:00</t>
        </is>
      </c>
      <c>
        <is>
          <t>22.11.2020 03:13:05</t>
        </is>
      </c>
      <c>
        <v>377.301388888</v>
      </c>
      <c>
        <v>0</v>
      </c>
      <c>
        <v>52</v>
      </c>
      <c>
        <v>0</v>
      </c>
      <c>
        <v>0</v>
      </c>
      <c>
        <v>0</v>
      </c>
      <c>
        <v>19619.672222</v>
      </c>
      <c>
        <v>0</v>
      </c>
      <c>
        <v>0</v>
      </c>
    </row>
    <row>
      <c>
        <is>
          <t>1576236</t>
        </is>
      </c>
      <c>
        <v>1</v>
      </c>
      <c>
        <is>
          <t>İZMİR</t>
        </is>
      </c>
      <c>
        <v>BAYRAKLI</v>
      </c>
      <c>
        <is>
          <t>M-1292 35-02-M01292_913093836</t>
        </is>
      </c>
      <c>
        <v>AG Direkten Kesme Açma</v>
      </c>
      <c>
        <is>
          <t>Dağıtım-AG</t>
        </is>
      </c>
      <c>
        <v>Uzun</v>
      </c>
      <c>
        <v>Güvenlik</v>
      </c>
      <c>
        <v>Bildirimsiz</v>
      </c>
      <c>
        <is>
          <t>06.11.2020 09:38:00</t>
        </is>
      </c>
      <c>
        <is>
          <t>22.11.2020 03:17:40</t>
        </is>
      </c>
      <c>
        <v>377.661111111</v>
      </c>
      <c>
        <v>0</v>
      </c>
      <c>
        <v>52</v>
      </c>
      <c>
        <v>0</v>
      </c>
      <c>
        <v>0</v>
      </c>
      <c>
        <v>0</v>
      </c>
      <c>
        <v>19638.377778</v>
      </c>
      <c>
        <v>0</v>
      </c>
      <c>
        <v>0</v>
      </c>
    </row>
    <row>
      <c>
        <is>
          <t>1576042</t>
        </is>
      </c>
      <c>
        <v>1</v>
      </c>
      <c>
        <is>
          <t>İZMİR</t>
        </is>
      </c>
      <c>
        <v>BAYRAKLI</v>
      </c>
      <c>
        <is>
          <t>K-1075 35-02-K01075_910285855</t>
        </is>
      </c>
      <c>
        <v>AG Direkten Kesme Açma</v>
      </c>
      <c>
        <is>
          <t>Dağıtım-AG</t>
        </is>
      </c>
      <c>
        <v>Uzun</v>
      </c>
      <c>
        <v>Güvenlik</v>
      </c>
      <c>
        <v>Bildirimsiz</v>
      </c>
      <c>
        <is>
          <t>05.11.2020 20:37:57</t>
        </is>
      </c>
      <c>
        <is>
          <t>05.11.2020 22:38:13</t>
        </is>
      </c>
      <c>
        <v>2.004444444</v>
      </c>
      <c>
        <v>0</v>
      </c>
      <c>
        <v>2</v>
      </c>
      <c>
        <v>0</v>
      </c>
      <c>
        <v>0</v>
      </c>
      <c>
        <v>0</v>
      </c>
      <c>
        <v>4.008889</v>
      </c>
      <c>
        <v>0</v>
      </c>
      <c>
        <v>0</v>
      </c>
    </row>
    <row>
      <c>
        <is>
          <t>1576736</t>
        </is>
      </c>
      <c>
        <v>1</v>
      </c>
      <c>
        <is>
          <t>İZMİR</t>
        </is>
      </c>
      <c>
        <v>BAYRAKLI</v>
      </c>
      <c>
        <is>
          <t>M-1292 35-02-M01292_913137975</t>
        </is>
      </c>
      <c>
        <v>AG Direkten Kesme Açma</v>
      </c>
      <c>
        <is>
          <t>Dağıtım-AG</t>
        </is>
      </c>
      <c>
        <v>Uzun</v>
      </c>
      <c>
        <v>Güvenlik</v>
      </c>
      <c>
        <v>Bildirimsiz</v>
      </c>
      <c>
        <is>
          <t>06.11.2020 18:39:00</t>
        </is>
      </c>
      <c>
        <is>
          <t>22.11.2020 02:52:46</t>
        </is>
      </c>
      <c>
        <v>368.229444444</v>
      </c>
      <c>
        <v>0</v>
      </c>
      <c>
        <v>52</v>
      </c>
      <c>
        <v>0</v>
      </c>
      <c>
        <v>0</v>
      </c>
      <c>
        <v>0</v>
      </c>
      <c>
        <v>19147.931111</v>
      </c>
      <c>
        <v>0</v>
      </c>
      <c>
        <v>0</v>
      </c>
    </row>
    <row>
      <c>
        <is>
          <t>1576877</t>
        </is>
      </c>
      <c>
        <v>1</v>
      </c>
      <c>
        <is>
          <t>İZMİR</t>
        </is>
      </c>
      <c>
        <v>BAYRAKLI</v>
      </c>
      <c>
        <is>
          <t>M-1292 35-02-M01292_910255917</t>
        </is>
      </c>
      <c>
        <v>AG Direkten Kesme Açma</v>
      </c>
      <c>
        <is>
          <t>Dağıtım-AG</t>
        </is>
      </c>
      <c>
        <v>Uzun</v>
      </c>
      <c>
        <v>Güvenlik</v>
      </c>
      <c>
        <v>Bildirimsiz</v>
      </c>
      <c>
        <is>
          <t>07.11.2020 04:59:00</t>
        </is>
      </c>
      <c>
        <is>
          <t>22.11.2020 02:36:06</t>
        </is>
      </c>
      <c>
        <v>357.618333333</v>
      </c>
      <c>
        <v>0</v>
      </c>
      <c>
        <v>26</v>
      </c>
      <c>
        <v>0</v>
      </c>
      <c>
        <v>0</v>
      </c>
      <c>
        <v>0</v>
      </c>
      <c>
        <v>9298.076667</v>
      </c>
      <c>
        <v>0</v>
      </c>
      <c>
        <v>0</v>
      </c>
    </row>
    <row>
      <c>
        <is>
          <t>1576867</t>
        </is>
      </c>
      <c>
        <v>1</v>
      </c>
      <c>
        <is>
          <t>İZMİR</t>
        </is>
      </c>
      <c>
        <v>BAYRAKLI</v>
      </c>
      <c>
        <is>
          <t>M-1292 35-02-M01292_910065558</t>
        </is>
      </c>
      <c>
        <v>AG Direkten Kesme Açma</v>
      </c>
      <c>
        <is>
          <t>Dağıtım-AG</t>
        </is>
      </c>
      <c>
        <v>Uzun</v>
      </c>
      <c>
        <v>Güvenlik</v>
      </c>
      <c>
        <v>Bildirimsiz</v>
      </c>
      <c>
        <is>
          <t>07.11.2020 04:20:00</t>
        </is>
      </c>
      <c>
        <is>
          <t>22.11.2020 02:44:15</t>
        </is>
      </c>
      <c>
        <v>358.404166666</v>
      </c>
      <c>
        <v>0</v>
      </c>
      <c>
        <v>17</v>
      </c>
      <c>
        <v>0</v>
      </c>
      <c>
        <v>0</v>
      </c>
      <c>
        <v>0</v>
      </c>
      <c>
        <v>6092.870833</v>
      </c>
      <c>
        <v>0</v>
      </c>
      <c>
        <v>0</v>
      </c>
    </row>
    <row>
      <c>
        <is>
          <t>1577386</t>
        </is>
      </c>
      <c>
        <v>1</v>
      </c>
      <c>
        <is>
          <t>İZMİR</t>
        </is>
      </c>
      <c>
        <v>BAYRAKLI</v>
      </c>
      <c>
        <is>
          <t>M-1292 35-02-M01292_910245817</t>
        </is>
      </c>
      <c>
        <v>AG Direkten Kesme Açma</v>
      </c>
      <c>
        <is>
          <t>Dağıtım-AG</t>
        </is>
      </c>
      <c>
        <v>Uzun</v>
      </c>
      <c>
        <v>Güvenlik</v>
      </c>
      <c>
        <v>Bildirimsiz</v>
      </c>
      <c>
        <is>
          <t>07.11.2020 21:19:00</t>
        </is>
      </c>
      <c>
        <is>
          <t>22.11.2020 01:56:01</t>
        </is>
      </c>
      <c>
        <v>340.616944444</v>
      </c>
      <c>
        <v>0</v>
      </c>
      <c>
        <v>24</v>
      </c>
      <c>
        <v>0</v>
      </c>
      <c>
        <v>0</v>
      </c>
      <c>
        <v>0</v>
      </c>
      <c>
        <v>8174.806667</v>
      </c>
      <c>
        <v>0</v>
      </c>
      <c>
        <v>0</v>
      </c>
    </row>
    <row>
      <c>
        <is>
          <t>1577387</t>
        </is>
      </c>
      <c>
        <v>1</v>
      </c>
      <c>
        <is>
          <t>İZMİR</t>
        </is>
      </c>
      <c>
        <v>BAYRAKLI</v>
      </c>
      <c>
        <is>
          <t>M-1292 35-02-M01292_910065305</t>
        </is>
      </c>
      <c>
        <v>AG Direkten Kesme Açma</v>
      </c>
      <c>
        <is>
          <t>Dağıtım-AG</t>
        </is>
      </c>
      <c>
        <v>Uzun</v>
      </c>
      <c>
        <v>Güvenlik</v>
      </c>
      <c>
        <v>Bildirimsiz</v>
      </c>
      <c>
        <is>
          <t>07.11.2020 21:20:00</t>
        </is>
      </c>
      <c>
        <is>
          <t>22.11.2020 01:52:16</t>
        </is>
      </c>
      <c>
        <v>340.537777777</v>
      </c>
      <c>
        <v>0</v>
      </c>
      <c>
        <v>25</v>
      </c>
      <c>
        <v>0</v>
      </c>
      <c>
        <v>0</v>
      </c>
      <c>
        <v>0</v>
      </c>
      <c>
        <v>8513.444444</v>
      </c>
      <c>
        <v>0</v>
      </c>
      <c>
        <v>0</v>
      </c>
    </row>
    <row>
      <c>
        <is>
          <t>1577556</t>
        </is>
      </c>
      <c>
        <v>1</v>
      </c>
      <c>
        <is>
          <t>İZMİR</t>
        </is>
      </c>
      <c>
        <v>BAYRAKLI</v>
      </c>
      <c>
        <is>
          <t>M-1291 35-02-M01291_99412146</t>
        </is>
      </c>
      <c>
        <v>AG Direkten Kesme Açma</v>
      </c>
      <c>
        <is>
          <t>Dağıtım-AG</t>
        </is>
      </c>
      <c>
        <v>Uzun</v>
      </c>
      <c>
        <v>Güvenlik</v>
      </c>
      <c>
        <v>Bildirimsiz</v>
      </c>
      <c>
        <is>
          <t>08.11.2020 01:48:00</t>
        </is>
      </c>
      <c>
        <is>
          <t>22.11.2020 01:30:22</t>
        </is>
      </c>
      <c>
        <v>335.706111111</v>
      </c>
      <c>
        <v>0</v>
      </c>
      <c>
        <v>105</v>
      </c>
      <c>
        <v>0</v>
      </c>
      <c>
        <v>0</v>
      </c>
      <c>
        <v>0</v>
      </c>
      <c>
        <v>35249.141667</v>
      </c>
      <c>
        <v>0</v>
      </c>
      <c>
        <v>0</v>
      </c>
    </row>
    <row>
      <c>
        <is>
          <t>1577692</t>
        </is>
      </c>
      <c>
        <v>1</v>
      </c>
      <c>
        <is>
          <t>İZMİR</t>
        </is>
      </c>
      <c>
        <v>BAYRAKLI</v>
      </c>
      <c>
        <is>
          <t>K-4440 35-02-K04440_E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08.11.2020 16:53:00</t>
        </is>
      </c>
      <c>
        <is>
          <t>08.11.2020 21:06:48</t>
        </is>
      </c>
      <c>
        <v>4.23</v>
      </c>
      <c>
        <v>0</v>
      </c>
      <c>
        <v>56</v>
      </c>
      <c>
        <v>0</v>
      </c>
      <c>
        <v>0</v>
      </c>
      <c>
        <v>0</v>
      </c>
      <c>
        <v>236.88</v>
      </c>
      <c>
        <v>0</v>
      </c>
      <c>
        <v>0</v>
      </c>
    </row>
    <row>
      <c>
        <is>
          <t>1581742</t>
        </is>
      </c>
      <c>
        <v>1</v>
      </c>
      <c>
        <is>
          <t>İZMİR</t>
        </is>
      </c>
      <c>
        <v>BAYRAKLI</v>
      </c>
      <c>
        <is>
          <t>K-2530 35-02-K02530_B</t>
        </is>
      </c>
      <c>
        <v>AG Direkten Kesme Açma</v>
      </c>
      <c>
        <is>
          <t>Dağıtım-AG</t>
        </is>
      </c>
      <c>
        <v>Uzun</v>
      </c>
      <c>
        <v>Güvenlik</v>
      </c>
      <c>
        <v>Bildirimsiz</v>
      </c>
      <c>
        <is>
          <t>17.11.2020 08:22:00</t>
        </is>
      </c>
      <c>
        <is>
          <t>17.11.2020 20:22:41</t>
        </is>
      </c>
      <c>
        <v>12.011388888</v>
      </c>
      <c>
        <v>0</v>
      </c>
      <c>
        <v>253</v>
      </c>
      <c>
        <v>0</v>
      </c>
      <c>
        <v>0</v>
      </c>
      <c>
        <v>0</v>
      </c>
      <c>
        <v>3038.881389</v>
      </c>
      <c>
        <v>0</v>
      </c>
      <c>
        <v>0</v>
      </c>
    </row>
    <row>
      <c>
        <is>
          <t>1581583</t>
        </is>
      </c>
      <c>
        <v>1</v>
      </c>
      <c>
        <is>
          <t>İZMİR</t>
        </is>
      </c>
      <c>
        <v>BAYRAKLI</v>
      </c>
      <c>
        <is>
          <t>K-2530 35-02-K02530_912413596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16.11.2020 15:45:48</t>
        </is>
      </c>
      <c>
        <is>
          <t>16.11.2020 17:12:25</t>
        </is>
      </c>
      <c>
        <v>1.443611111</v>
      </c>
      <c>
        <v>0</v>
      </c>
      <c>
        <v>3</v>
      </c>
      <c>
        <v>0</v>
      </c>
      <c>
        <v>0</v>
      </c>
      <c>
        <v>0</v>
      </c>
      <c>
        <v>4.330833</v>
      </c>
      <c>
        <v>0</v>
      </c>
      <c>
        <v>0</v>
      </c>
    </row>
    <row>
      <c>
        <is>
          <t>1573640</t>
        </is>
      </c>
      <c>
        <v>1</v>
      </c>
      <c>
        <is>
          <t>İZMİR</t>
        </is>
      </c>
      <c>
        <v>BAYRAKLI</v>
      </c>
      <c>
        <is>
          <t>K-2530 35-02-K02530_TRAFO K04</t>
        </is>
      </c>
      <c>
        <v>OG Trafo Arızası</v>
      </c>
      <c>
        <is>
          <t>Dağıtım-OG</t>
        </is>
      </c>
      <c>
        <v>Uzun</v>
      </c>
      <c>
        <v>Güvenlik</v>
      </c>
      <c>
        <v>Bildirimsiz</v>
      </c>
      <c>
        <is>
          <t>01.11.2020 12:15:39</t>
        </is>
      </c>
      <c>
        <is>
          <t>01.11.2020 17:33:01</t>
        </is>
      </c>
      <c>
        <v>5.289444444</v>
      </c>
      <c>
        <v>1</v>
      </c>
      <c>
        <v>923</v>
      </c>
      <c>
        <v>0</v>
      </c>
      <c>
        <v>0</v>
      </c>
      <c>
        <v>5.289444</v>
      </c>
      <c>
        <v>4882.157222</v>
      </c>
      <c>
        <v>0</v>
      </c>
      <c>
        <v>0</v>
      </c>
    </row>
    <row>
      <c>
        <is>
          <t>1573901</t>
        </is>
      </c>
      <c>
        <v>1</v>
      </c>
      <c>
        <is>
          <t>İZMİR</t>
        </is>
      </c>
      <c>
        <v>BAYRAKLI</v>
      </c>
      <c>
        <is>
          <t>K-2530 35-02-K02530_99083347</t>
        </is>
      </c>
      <c>
        <v>AG Direkten Kesme Açma</v>
      </c>
      <c>
        <is>
          <t>Dağıtım-AG</t>
        </is>
      </c>
      <c>
        <v>Uzun</v>
      </c>
      <c>
        <v>Güvenlik</v>
      </c>
      <c>
        <v>Bildirimsiz</v>
      </c>
      <c>
        <is>
          <t>02.11.2020 00:17:07</t>
        </is>
      </c>
      <c>
        <is>
          <t>02.11.2020 01:11:36</t>
        </is>
      </c>
      <c>
        <v>0.908055555</v>
      </c>
      <c>
        <v>0</v>
      </c>
      <c>
        <v>4</v>
      </c>
      <c>
        <v>0</v>
      </c>
      <c>
        <v>0</v>
      </c>
      <c>
        <v>0</v>
      </c>
      <c>
        <v>3.632222</v>
      </c>
      <c>
        <v>0</v>
      </c>
      <c>
        <v>0</v>
      </c>
    </row>
    <row>
      <c>
        <is>
          <t>1574847</t>
        </is>
      </c>
      <c>
        <v>1</v>
      </c>
      <c>
        <is>
          <t>İZMİR</t>
        </is>
      </c>
      <c>
        <v>BAYRAKLI</v>
      </c>
      <c>
        <is>
          <t>K-2530 35-02-K02530_913002598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03.11.2020 17:12:18</t>
        </is>
      </c>
      <c>
        <is>
          <t>03.11.2020 18:39:26</t>
        </is>
      </c>
      <c>
        <v>1.452222222</v>
      </c>
      <c>
        <v>0</v>
      </c>
      <c>
        <v>22</v>
      </c>
      <c>
        <v>0</v>
      </c>
      <c>
        <v>0</v>
      </c>
      <c>
        <v>0</v>
      </c>
      <c>
        <v>31.948889</v>
      </c>
      <c>
        <v>0</v>
      </c>
      <c>
        <v>0</v>
      </c>
    </row>
    <row>
      <c>
        <is>
          <t>1578526</t>
        </is>
      </c>
      <c>
        <v>1</v>
      </c>
      <c>
        <is>
          <t>İZMİR</t>
        </is>
      </c>
      <c>
        <v>BAYRAKLI</v>
      </c>
      <c>
        <is>
          <t>K-2530 35-02-K02530_912477772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10.11.2020 11:39:23</t>
        </is>
      </c>
      <c>
        <is>
          <t>10.11.2020 17:57:03</t>
        </is>
      </c>
      <c>
        <v>6.294444444</v>
      </c>
      <c>
        <v>0</v>
      </c>
      <c>
        <v>3</v>
      </c>
      <c>
        <v>0</v>
      </c>
      <c>
        <v>0</v>
      </c>
      <c>
        <v>0</v>
      </c>
      <c>
        <v>18.883333</v>
      </c>
      <c>
        <v>0</v>
      </c>
      <c>
        <v>0</v>
      </c>
    </row>
    <row>
      <c>
        <is>
          <t>1575667</t>
        </is>
      </c>
      <c>
        <v>1</v>
      </c>
      <c>
        <is>
          <t>İZMİR</t>
        </is>
      </c>
      <c>
        <v>BAYRAKLI</v>
      </c>
      <c>
        <is>
          <t>K-3900 35-02-K03900_99290867</t>
        </is>
      </c>
      <c>
        <v>AG Direkten Kesme Açma</v>
      </c>
      <c>
        <is>
          <t>Dağıtım-AG</t>
        </is>
      </c>
      <c>
        <v>Uzun</v>
      </c>
      <c>
        <v>Güvenlik</v>
      </c>
      <c>
        <v>Bildirimsiz</v>
      </c>
      <c>
        <is>
          <t>05.11.2020 10:14:40</t>
        </is>
      </c>
      <c>
        <is>
          <t>14.11.2020 17:16:06</t>
        </is>
      </c>
      <c>
        <v>223.023888888</v>
      </c>
      <c>
        <v>0</v>
      </c>
      <c>
        <v>9</v>
      </c>
      <c>
        <v>0</v>
      </c>
      <c>
        <v>0</v>
      </c>
      <c>
        <v>0</v>
      </c>
      <c>
        <v>2007.215</v>
      </c>
      <c>
        <v>0</v>
      </c>
      <c>
        <v>0</v>
      </c>
    </row>
    <row>
      <c>
        <is>
          <t>1573942</t>
        </is>
      </c>
      <c>
        <v>1</v>
      </c>
      <c>
        <is>
          <t>İZMİR</t>
        </is>
      </c>
      <c>
        <v>BAYRAKLI</v>
      </c>
      <c>
        <is>
          <t>K-2530 35-02-K02530_35-02-K02530</t>
        </is>
      </c>
      <c>
        <v>AG Direkten Kesme Açma</v>
      </c>
      <c>
        <is>
          <t>Dağıtım-AG</t>
        </is>
      </c>
      <c>
        <v>Uzun</v>
      </c>
      <c>
        <v>Güvenlik</v>
      </c>
      <c>
        <v>Bildirimsiz</v>
      </c>
      <c>
        <is>
          <t>02.11.2020 09:29:35</t>
        </is>
      </c>
      <c>
        <is>
          <t>03.11.2020 14:27:05</t>
        </is>
      </c>
      <c>
        <v>28.958333333</v>
      </c>
      <c>
        <v>2</v>
      </c>
      <c>
        <v>861</v>
      </c>
      <c>
        <v>0</v>
      </c>
      <c>
        <v>0</v>
      </c>
      <c>
        <v>57.916667</v>
      </c>
      <c>
        <v>24933.125</v>
      </c>
      <c>
        <v>0</v>
      </c>
      <c>
        <v>0</v>
      </c>
    </row>
    <row>
      <c>
        <is>
          <t>1598827</t>
        </is>
      </c>
      <c>
        <v>1</v>
      </c>
      <c>
        <is>
          <t>İZMİR</t>
        </is>
      </c>
      <c>
        <v>BAYRAKLI</v>
      </c>
      <c>
        <is>
          <t>K-3073 35-04-K03073_914527855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30.11.2020 18:51:35</t>
        </is>
      </c>
      <c>
        <is>
          <t>30.11.2020 19:46:04</t>
        </is>
      </c>
      <c>
        <v>0.908055555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0.908056</v>
      </c>
    </row>
    <row>
      <c>
        <is>
          <t>1578522</t>
        </is>
      </c>
      <c>
        <v>1</v>
      </c>
      <c>
        <is>
          <t>İZMİR</t>
        </is>
      </c>
      <c>
        <v>BAYRAKLI</v>
      </c>
      <c>
        <is>
          <t>KARŞIYAKA GIS TM 35-04-A00002_Karşıyaka-10-K17 K17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10.11.2020 13:02:21</t>
        </is>
      </c>
      <c>
        <is>
          <t>10.11.2020 13:05:23</t>
        </is>
      </c>
      <c>
        <v>0.050555555</v>
      </c>
      <c>
        <v>4</v>
      </c>
      <c>
        <v>2021</v>
      </c>
      <c>
        <v>0</v>
      </c>
      <c>
        <v>0</v>
      </c>
      <c>
        <v>0.202222</v>
      </c>
      <c>
        <v>102.172777</v>
      </c>
      <c>
        <v>0</v>
      </c>
      <c>
        <v>0</v>
      </c>
    </row>
    <row>
      <c>
        <is>
          <t>1578549</t>
        </is>
      </c>
      <c>
        <v>1</v>
      </c>
      <c>
        <is>
          <t>İZMİR</t>
        </is>
      </c>
      <c>
        <v>BORNOVA</v>
      </c>
      <c>
        <is>
          <t>M-442 35-02-M00442_910168465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10.11.2020 13:44:12</t>
        </is>
      </c>
      <c>
        <is>
          <t>10.11.2020 15:30:13</t>
        </is>
      </c>
      <c>
        <v>1.766944444</v>
      </c>
      <c>
        <v>0</v>
      </c>
      <c>
        <v>1</v>
      </c>
      <c>
        <v>0</v>
      </c>
      <c>
        <v>0</v>
      </c>
      <c>
        <v>0</v>
      </c>
      <c>
        <v>1.766944</v>
      </c>
      <c>
        <v>0</v>
      </c>
      <c>
        <v>0</v>
      </c>
    </row>
    <row>
      <c>
        <is>
          <t>1583117</t>
        </is>
      </c>
      <c>
        <v>1</v>
      </c>
      <c>
        <is>
          <t>İZMİR</t>
        </is>
      </c>
      <c>
        <v>BORNOVA</v>
      </c>
      <c>
        <is>
          <t>M-922 35-02-M00922_99627745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19.11.2020 12:18:35</t>
        </is>
      </c>
      <c>
        <is>
          <t>19.11.2020 13:50:40</t>
        </is>
      </c>
      <c>
        <v>1.534722222</v>
      </c>
      <c>
        <v>0</v>
      </c>
      <c>
        <v>2</v>
      </c>
      <c>
        <v>0</v>
      </c>
      <c>
        <v>0</v>
      </c>
      <c>
        <v>0</v>
      </c>
      <c>
        <v>3.069444</v>
      </c>
      <c>
        <v>0</v>
      </c>
      <c>
        <v>0</v>
      </c>
    </row>
    <row>
      <c>
        <is>
          <t>1574154</t>
        </is>
      </c>
      <c>
        <v>1</v>
      </c>
      <c>
        <is>
          <t>İZMİR</t>
        </is>
      </c>
      <c>
        <v>BORNOVA</v>
      </c>
      <c>
        <is>
          <t>M-1309 35-02-M01309_D D1B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02.11.2020 12:44:20</t>
        </is>
      </c>
      <c>
        <is>
          <t>02.11.2020 14:43:18</t>
        </is>
      </c>
      <c>
        <v>1.982777777</v>
      </c>
      <c>
        <v>0</v>
      </c>
      <c>
        <v>8</v>
      </c>
      <c>
        <v>0</v>
      </c>
      <c>
        <v>0</v>
      </c>
      <c>
        <v>0</v>
      </c>
      <c>
        <v>15.862222</v>
      </c>
      <c>
        <v>0</v>
      </c>
      <c>
        <v>0</v>
      </c>
    </row>
    <row>
      <c>
        <is>
          <t>1577441</t>
        </is>
      </c>
      <c>
        <v>1</v>
      </c>
      <c>
        <is>
          <t>İZMİR</t>
        </is>
      </c>
      <c>
        <v>BAYRAKLI</v>
      </c>
      <c>
        <is>
          <t>K-2589 35-02-K02589_99500555</t>
        </is>
      </c>
      <c>
        <v>AG Direkten Kesme Açma</v>
      </c>
      <c>
        <is>
          <t>Dağıtım-AG</t>
        </is>
      </c>
      <c>
        <v>Uzun</v>
      </c>
      <c>
        <v>Güvenlik</v>
      </c>
      <c>
        <v>Bildirimsiz</v>
      </c>
      <c>
        <is>
          <t>08.11.2020 02:02:00</t>
        </is>
      </c>
      <c>
        <is>
          <t>22.11.2020 01:36:18</t>
        </is>
      </c>
      <c>
        <v>335.571666666</v>
      </c>
      <c>
        <v>0</v>
      </c>
      <c>
        <v>1</v>
      </c>
      <c>
        <v>0</v>
      </c>
      <c>
        <v>0</v>
      </c>
      <c>
        <v>0</v>
      </c>
      <c>
        <v>335.571667</v>
      </c>
      <c>
        <v>0</v>
      </c>
      <c>
        <v>0</v>
      </c>
    </row>
    <row>
      <c>
        <is>
          <t>1581367</t>
        </is>
      </c>
      <c>
        <v>1</v>
      </c>
      <c>
        <is>
          <t>İZMİR</t>
        </is>
      </c>
      <c>
        <v>BAYRAKLI</v>
      </c>
      <c>
        <is>
          <t>M-2513 35-02-M02513_912580304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16.11.2020 09:57:17</t>
        </is>
      </c>
      <c>
        <is>
          <t>16.11.2020 15:35:04</t>
        </is>
      </c>
      <c>
        <v>5.629722222</v>
      </c>
      <c>
        <v>0</v>
      </c>
      <c>
        <v>4</v>
      </c>
      <c>
        <v>0</v>
      </c>
      <c>
        <v>0</v>
      </c>
      <c>
        <v>0</v>
      </c>
      <c>
        <v>22.518889</v>
      </c>
      <c>
        <v>0</v>
      </c>
      <c>
        <v>0</v>
      </c>
    </row>
    <row>
      <c>
        <is>
          <t>1580015</t>
        </is>
      </c>
      <c>
        <v>1</v>
      </c>
      <c>
        <is>
          <t>MANİSA</t>
        </is>
      </c>
      <c>
        <v>ŞEHZADELER</v>
      </c>
      <c>
        <is>
          <t>DM-8/9 (ESKİ HARMANDALI) 45-71-M00293_YENİ HARMANDALİ DM-8/7-M03 M03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13.11.2020 09:21:21</t>
        </is>
      </c>
      <c>
        <is>
          <t>13.11.2020 09:56:22</t>
        </is>
      </c>
      <c>
        <v>0.583419444</v>
      </c>
      <c>
        <v>11</v>
      </c>
      <c>
        <v>3329</v>
      </c>
      <c>
        <v>2</v>
      </c>
      <c>
        <v>304</v>
      </c>
      <c>
        <v>6.417614</v>
      </c>
      <c>
        <v>1942.203329</v>
      </c>
      <c>
        <v>1.166839</v>
      </c>
      <c>
        <v>177.359511</v>
      </c>
    </row>
    <row>
      <c>
        <is>
          <t>1577340</t>
        </is>
      </c>
      <c>
        <v>1</v>
      </c>
      <c>
        <is>
          <t>İZMİR</t>
        </is>
      </c>
      <c>
        <v>BAYRAKLI</v>
      </c>
      <c>
        <is>
          <t>K-3183 35-02-K03183_912467200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07.11.2020 19:10:07</t>
        </is>
      </c>
      <c>
        <is>
          <t>07.11.2020 20:59:17</t>
        </is>
      </c>
      <c>
        <v>1.819444444</v>
      </c>
      <c>
        <v>0</v>
      </c>
      <c>
        <v>1</v>
      </c>
      <c>
        <v>0</v>
      </c>
      <c>
        <v>0</v>
      </c>
      <c>
        <v>0</v>
      </c>
      <c>
        <v>1.819444</v>
      </c>
      <c>
        <v>0</v>
      </c>
      <c>
        <v>0</v>
      </c>
    </row>
    <row>
      <c>
        <is>
          <t>1583208</t>
        </is>
      </c>
      <c>
        <v>1</v>
      </c>
      <c>
        <is>
          <t>İZMİR</t>
        </is>
      </c>
      <c>
        <v>BALÇOVA</v>
      </c>
      <c>
        <is>
          <t>K-572 35-07-K00072_35-07-K00072</t>
        </is>
      </c>
      <c>
        <v>AG Yük Ayırıcı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19.11.2020 13:58:00</t>
        </is>
      </c>
      <c>
        <is>
          <t>19.11.2020 15:50:51</t>
        </is>
      </c>
      <c>
        <v>1.880833333</v>
      </c>
      <c>
        <v>1</v>
      </c>
      <c>
        <v>26</v>
      </c>
      <c>
        <v>0</v>
      </c>
      <c>
        <v>1</v>
      </c>
      <c>
        <v>1.880833</v>
      </c>
      <c>
        <v>48.901667</v>
      </c>
      <c>
        <v>0</v>
      </c>
      <c>
        <v>1.880833</v>
      </c>
    </row>
    <row>
      <c>
        <is>
          <t>1595990</t>
        </is>
      </c>
      <c>
        <v>1</v>
      </c>
      <c>
        <is>
          <t>İZMİR</t>
        </is>
      </c>
      <c>
        <v>BAYRAKLI</v>
      </c>
      <c>
        <is>
          <t>K-1049 35-02-K01049_K-3869-K03 K03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24.11.2020 20:32:27</t>
        </is>
      </c>
      <c>
        <is>
          <t>24.11.2020 20:51:03</t>
        </is>
      </c>
      <c>
        <v>0.31</v>
      </c>
      <c>
        <v>7</v>
      </c>
      <c>
        <v>1764</v>
      </c>
      <c>
        <v>0</v>
      </c>
      <c>
        <v>0</v>
      </c>
      <c>
        <v>2.17</v>
      </c>
      <c>
        <v>546.84</v>
      </c>
      <c>
        <v>0</v>
      </c>
      <c>
        <v>0</v>
      </c>
    </row>
    <row>
      <c>
        <is>
          <t>1579377</t>
        </is>
      </c>
      <c>
        <v>1</v>
      </c>
      <c>
        <is>
          <t>İZMİR</t>
        </is>
      </c>
      <c>
        <v>BAYRAKLI</v>
      </c>
      <c>
        <is>
          <t>OSMANGAZİ İM 35-02-A00004_ZİYA GÖKALP-K14 K14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12.11.2020 05:43:19</t>
        </is>
      </c>
      <c>
        <is>
          <t>12.11.2020 05:56:00</t>
        </is>
      </c>
      <c>
        <v>0.211388888</v>
      </c>
      <c>
        <v>18</v>
      </c>
      <c>
        <v>7164</v>
      </c>
      <c>
        <v>0</v>
      </c>
      <c>
        <v>0</v>
      </c>
      <c>
        <v>3.805</v>
      </c>
      <c>
        <v>1514.389994</v>
      </c>
      <c>
        <v>0</v>
      </c>
      <c>
        <v>0</v>
      </c>
    </row>
    <row>
      <c>
        <is>
          <t>1579378</t>
        </is>
      </c>
      <c>
        <v>1</v>
      </c>
      <c>
        <is>
          <t>İZMİR</t>
        </is>
      </c>
      <c>
        <v>BAYRAKLI</v>
      </c>
      <c>
        <is>
          <t>OSMANGAZİ İM 35-02-A00004_ZİYA GÖKALP-K14 K14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12.11.2020 05:55:26</t>
        </is>
      </c>
      <c>
        <is>
          <t>12.11.2020 06:28:26</t>
        </is>
      </c>
      <c>
        <v>0.55</v>
      </c>
      <c>
        <v>18</v>
      </c>
      <c>
        <v>7164</v>
      </c>
      <c>
        <v>0</v>
      </c>
      <c>
        <v>0</v>
      </c>
      <c>
        <v>9.9</v>
      </c>
      <c>
        <v>3940.2</v>
      </c>
      <c>
        <v>0</v>
      </c>
      <c>
        <v>0</v>
      </c>
    </row>
    <row>
      <c>
        <is>
          <t>1577416</t>
        </is>
      </c>
      <c>
        <v>1</v>
      </c>
      <c>
        <is>
          <t>İZMİR</t>
        </is>
      </c>
      <c>
        <v>BAYRAKLI</v>
      </c>
      <c>
        <is>
          <t>K-4668 35-02-K04668_98872950</t>
        </is>
      </c>
      <c>
        <v>AG Direkten Kesme Açma</v>
      </c>
      <c>
        <is>
          <t>Dağıtım-AG</t>
        </is>
      </c>
      <c>
        <v>Uzun</v>
      </c>
      <c>
        <v>Güvenlik</v>
      </c>
      <c>
        <v>Bildirimsiz</v>
      </c>
      <c>
        <is>
          <t>07.11.2020 23:20:00</t>
        </is>
      </c>
      <c>
        <is>
          <t>22.11.2020 01:37:50</t>
        </is>
      </c>
      <c>
        <v>338.297222222</v>
      </c>
      <c>
        <v>0</v>
      </c>
      <c>
        <v>1</v>
      </c>
      <c>
        <v>0</v>
      </c>
      <c>
        <v>0</v>
      </c>
      <c>
        <v>0</v>
      </c>
      <c>
        <v>338.297222</v>
      </c>
      <c>
        <v>0</v>
      </c>
      <c>
        <v>0</v>
      </c>
    </row>
    <row>
      <c>
        <is>
          <t>1576098</t>
        </is>
      </c>
      <c>
        <v>1</v>
      </c>
      <c>
        <is>
          <t>İZMİR</t>
        </is>
      </c>
      <c>
        <v>BAYRAKLI</v>
      </c>
      <c>
        <is>
          <t>K-3198 35-02-K03198_910178742</t>
        </is>
      </c>
      <c>
        <v>AG Direkten Kesme Açma</v>
      </c>
      <c>
        <is>
          <t>Dağıtım-AG</t>
        </is>
      </c>
      <c>
        <v>Uzun</v>
      </c>
      <c>
        <v>Güvenlik</v>
      </c>
      <c>
        <v>Bildirimsiz</v>
      </c>
      <c>
        <is>
          <t>06.11.2020 00:55:49</t>
        </is>
      </c>
      <c>
        <is>
          <t>22.11.2020 20:01:45</t>
        </is>
      </c>
      <c>
        <v>403.098888888</v>
      </c>
      <c>
        <v>0</v>
      </c>
      <c>
        <v>37</v>
      </c>
      <c>
        <v>0</v>
      </c>
      <c>
        <v>0</v>
      </c>
      <c>
        <v>0</v>
      </c>
      <c>
        <v>14914.658889</v>
      </c>
      <c>
        <v>0</v>
      </c>
      <c>
        <v>0</v>
      </c>
    </row>
    <row>
      <c>
        <is>
          <t>1581714</t>
        </is>
      </c>
      <c>
        <v>1</v>
      </c>
      <c>
        <is>
          <t>İZMİR</t>
        </is>
      </c>
      <c>
        <v>BAYRAKLI</v>
      </c>
      <c>
        <is>
          <t>K-1673 35-04-K01673_K-1495-K02 K02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Bildirimli</v>
      </c>
      <c>
        <is>
          <t>17.11.2020 00:52:00</t>
        </is>
      </c>
      <c>
        <is>
          <t>17.11.2020 01:01:41</t>
        </is>
      </c>
      <c>
        <v>0.161388888</v>
      </c>
      <c>
        <v>13</v>
      </c>
      <c>
        <v>3314</v>
      </c>
      <c>
        <v>0</v>
      </c>
      <c>
        <v>0</v>
      </c>
      <c>
        <v>2.098056</v>
      </c>
      <c>
        <v>534.842775</v>
      </c>
      <c>
        <v>0</v>
      </c>
      <c>
        <v>0</v>
      </c>
    </row>
    <row>
      <c>
        <is>
          <t>1583078</t>
        </is>
      </c>
      <c>
        <v>1</v>
      </c>
      <c>
        <is>
          <t>İZMİR</t>
        </is>
      </c>
      <c>
        <v>BAYRAKLI</v>
      </c>
      <c>
        <is>
          <t>K-3685 35-04-K03685_K-1371-K04 K04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19.11.2020 11:45:00</t>
        </is>
      </c>
      <c>
        <is>
          <t>19.11.2020 12:38:00</t>
        </is>
      </c>
      <c>
        <v>0.883333333</v>
      </c>
      <c>
        <v>11</v>
      </c>
      <c>
        <v>2105</v>
      </c>
      <c>
        <v>0</v>
      </c>
      <c>
        <v>0</v>
      </c>
      <c>
        <v>9.716667</v>
      </c>
      <c>
        <v>1859.416666</v>
      </c>
      <c>
        <v>0</v>
      </c>
      <c>
        <v>0</v>
      </c>
    </row>
    <row>
      <c>
        <is>
          <t>1582648</t>
        </is>
      </c>
      <c>
        <v>1</v>
      </c>
      <c>
        <is>
          <t>İZMİR</t>
        </is>
      </c>
      <c>
        <v>BAYRAKLI</v>
      </c>
      <c>
        <is>
          <t>K-2530 35-02-K02530_B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18.11.2020 15:55:00</t>
        </is>
      </c>
      <c>
        <is>
          <t>18.11.2020 20:43:38</t>
        </is>
      </c>
      <c>
        <v>4.810555555</v>
      </c>
      <c>
        <v>0</v>
      </c>
      <c>
        <v>253</v>
      </c>
      <c>
        <v>0</v>
      </c>
      <c>
        <v>0</v>
      </c>
      <c>
        <v>0</v>
      </c>
      <c>
        <v>1217.070555</v>
      </c>
      <c>
        <v>0</v>
      </c>
      <c>
        <v>0</v>
      </c>
    </row>
    <row>
      <c>
        <is>
          <t>1581260</t>
        </is>
      </c>
      <c>
        <v>1</v>
      </c>
      <c>
        <is>
          <t>İZMİR</t>
        </is>
      </c>
      <c>
        <v>BORNOVA</v>
      </c>
      <c>
        <is>
          <t>K-2882 35-02-K02882_B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16.11.2020 05:46:48</t>
        </is>
      </c>
      <c>
        <is>
          <t>16.11.2020 09:32:32</t>
        </is>
      </c>
      <c>
        <v>3.762222222</v>
      </c>
      <c>
        <v>0</v>
      </c>
      <c>
        <v>284</v>
      </c>
      <c>
        <v>0</v>
      </c>
      <c>
        <v>0</v>
      </c>
      <c>
        <v>0</v>
      </c>
      <c>
        <v>1068.471111</v>
      </c>
      <c>
        <v>0</v>
      </c>
      <c>
        <v>0</v>
      </c>
    </row>
    <row>
      <c>
        <is>
          <t>1576224</t>
        </is>
      </c>
      <c>
        <v>1</v>
      </c>
      <c>
        <is>
          <t>İZMİR</t>
        </is>
      </c>
      <c>
        <v>BORNOVA</v>
      </c>
      <c>
        <is>
          <t>K-2882 35-02-K02882_B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06.11.2020 09:12:01</t>
        </is>
      </c>
      <c>
        <is>
          <t>06.11.2020 10:12:30</t>
        </is>
      </c>
      <c>
        <v>1.008055555</v>
      </c>
      <c>
        <v>0</v>
      </c>
      <c>
        <v>284</v>
      </c>
      <c>
        <v>0</v>
      </c>
      <c>
        <v>0</v>
      </c>
      <c>
        <v>0</v>
      </c>
      <c>
        <v>286.287778</v>
      </c>
      <c>
        <v>0</v>
      </c>
      <c>
        <v>0</v>
      </c>
    </row>
    <row>
      <c>
        <is>
          <t>1577922</t>
        </is>
      </c>
      <c>
        <v>1</v>
      </c>
      <c>
        <is>
          <t>İZMİR</t>
        </is>
      </c>
      <c>
        <v>BAYRAKLI</v>
      </c>
      <c>
        <is>
          <t>M-2561 (YATIRIM REZERVE) 35-02-M02561_35-02-M02561</t>
        </is>
      </c>
      <c>
        <v>AG Yük Ayırıcı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09.11.2020 09:59:33</t>
        </is>
      </c>
      <c>
        <is>
          <t>09.11.2020 11:56:16</t>
        </is>
      </c>
      <c>
        <v>1.945277777</v>
      </c>
      <c>
        <v>0</v>
      </c>
      <c>
        <v>311</v>
      </c>
      <c>
        <v>0</v>
      </c>
      <c>
        <v>0</v>
      </c>
      <c>
        <v>0</v>
      </c>
      <c>
        <v>604.981389</v>
      </c>
      <c>
        <v>0</v>
      </c>
      <c>
        <v>0</v>
      </c>
    </row>
    <row>
      <c>
        <is>
          <t>1579519</t>
        </is>
      </c>
      <c>
        <v>1</v>
      </c>
      <c>
        <is>
          <t>İZMİR</t>
        </is>
      </c>
      <c>
        <v>BAYRAKLI</v>
      </c>
      <c>
        <is>
          <t>M-1493 35-02-M01493_910174781</t>
        </is>
      </c>
      <c>
        <v>AG Direkten Kesme Açma</v>
      </c>
      <c>
        <is>
          <t>Dağıtım-AG</t>
        </is>
      </c>
      <c>
        <v>Uzun</v>
      </c>
      <c>
        <v>Güvenlik</v>
      </c>
      <c>
        <v>Bildirimsiz</v>
      </c>
      <c>
        <is>
          <t>12.11.2020 10:18:00</t>
        </is>
      </c>
      <c>
        <is>
          <t>22.11.2020 03:05:51</t>
        </is>
      </c>
      <c>
        <v>232.7975</v>
      </c>
      <c>
        <v>0</v>
      </c>
      <c>
        <v>34</v>
      </c>
      <c>
        <v>0</v>
      </c>
      <c>
        <v>0</v>
      </c>
      <c>
        <v>0</v>
      </c>
      <c>
        <v>7915.115</v>
      </c>
      <c>
        <v>0</v>
      </c>
      <c>
        <v>0</v>
      </c>
    </row>
    <row>
      <c>
        <is>
          <t>1596630</t>
        </is>
      </c>
      <c>
        <v>1</v>
      </c>
      <c>
        <is>
          <t>İZMİR</t>
        </is>
      </c>
      <c>
        <v>BORNOVA</v>
      </c>
      <c>
        <is>
          <t>M-2624 (YATIRIM REZERVE) 35-02-M02624_35-02-M02624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26.11.2020 09:53:20</t>
        </is>
      </c>
      <c>
        <is>
          <t>26.11.2020 17:25:09</t>
        </is>
      </c>
      <c>
        <v>7.530277777</v>
      </c>
      <c>
        <v>1</v>
      </c>
      <c>
        <v>0</v>
      </c>
      <c>
        <v>0</v>
      </c>
      <c>
        <v>0</v>
      </c>
      <c>
        <v>7.530278</v>
      </c>
      <c>
        <v>0</v>
      </c>
      <c>
        <v>0</v>
      </c>
      <c>
        <v>0</v>
      </c>
    </row>
    <row>
      <c>
        <is>
          <t>1577523</t>
        </is>
      </c>
      <c>
        <v>1</v>
      </c>
      <c>
        <is>
          <t>MANİSA</t>
        </is>
      </c>
      <c>
        <v>KÖPRÜBAŞI</v>
      </c>
      <c>
        <is>
          <t>GÜLPINAR TR-1 45-86-M00235_45-86-M00235</t>
        </is>
      </c>
      <c>
        <v>AG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08.11.2020 09:52:00</t>
        </is>
      </c>
      <c>
        <is>
          <t>08.11.2020 10:59:05</t>
        </is>
      </c>
      <c>
        <v>1.118055555</v>
      </c>
      <c>
        <v>0</v>
      </c>
      <c>
        <v>0</v>
      </c>
      <c>
        <v>1</v>
      </c>
      <c>
        <v>30</v>
      </c>
      <c>
        <v>0</v>
      </c>
      <c>
        <v>0</v>
      </c>
      <c>
        <v>1.118056</v>
      </c>
      <c>
        <v>33.541667</v>
      </c>
    </row>
    <row>
      <c>
        <is>
          <t>1581339</t>
        </is>
      </c>
      <c>
        <v>1</v>
      </c>
      <c>
        <is>
          <t>MANİSA</t>
        </is>
      </c>
      <c>
        <v>KÖPRÜBAŞI</v>
      </c>
      <c>
        <is>
          <t>GÜLPINAR TR-1 45-86-M00235_Ayırıcı H01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16.11.2020 09:04:59</t>
        </is>
      </c>
      <c>
        <is>
          <t>16.11.2020 10:02:25</t>
        </is>
      </c>
      <c>
        <v>0.957222222</v>
      </c>
      <c>
        <v>0</v>
      </c>
      <c>
        <v>0</v>
      </c>
      <c>
        <v>1</v>
      </c>
      <c>
        <v>30</v>
      </c>
      <c>
        <v>0</v>
      </c>
      <c>
        <v>0</v>
      </c>
      <c>
        <v>0.957222</v>
      </c>
      <c>
        <v>28.716667</v>
      </c>
    </row>
    <row>
      <c>
        <is>
          <t>1577888</t>
        </is>
      </c>
      <c>
        <v>1</v>
      </c>
      <c>
        <is>
          <t>İZMİR</t>
        </is>
      </c>
      <c>
        <v>SELÇUK</v>
      </c>
      <c>
        <is>
          <t>DM-3/TR-10 35-13-L00053_946425118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09.11.2020 09:31:11</t>
        </is>
      </c>
      <c>
        <is>
          <t>09.11.2020 14:06:38</t>
        </is>
      </c>
      <c>
        <v>4.590833333</v>
      </c>
      <c>
        <v>0</v>
      </c>
      <c>
        <v>7</v>
      </c>
      <c>
        <v>0</v>
      </c>
      <c>
        <v>0</v>
      </c>
      <c>
        <v>0</v>
      </c>
      <c>
        <v>32.135833</v>
      </c>
      <c>
        <v>0</v>
      </c>
      <c>
        <v>0</v>
      </c>
    </row>
    <row>
      <c>
        <is>
          <t>1595478</t>
        </is>
      </c>
      <c>
        <v>1</v>
      </c>
      <c>
        <is>
          <t>İZMİR</t>
        </is>
      </c>
      <c>
        <v>SELÇUK</v>
      </c>
      <c>
        <is>
          <t>TR-11 35-13-L00011_946424824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24.11.2020 00:00:08</t>
        </is>
      </c>
      <c>
        <is>
          <t>24.11.2020 00:36:10</t>
        </is>
      </c>
      <c>
        <v>0.600555555</v>
      </c>
      <c>
        <v>0</v>
      </c>
      <c>
        <v>1</v>
      </c>
      <c>
        <v>0</v>
      </c>
      <c>
        <v>0</v>
      </c>
      <c>
        <v>0</v>
      </c>
      <c>
        <v>0.600556</v>
      </c>
      <c>
        <v>0</v>
      </c>
      <c>
        <v>0</v>
      </c>
    </row>
    <row>
      <c>
        <is>
          <t>1594784</t>
        </is>
      </c>
      <c>
        <v>1</v>
      </c>
      <c>
        <is>
          <t>İZMİR</t>
        </is>
      </c>
      <c>
        <v>SELÇUK</v>
      </c>
      <c>
        <is>
          <t>EFES PRENSES KÖK 35-13-M00007_PRENSES M06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22.11.2020 12:48:00</t>
        </is>
      </c>
      <c>
        <is>
          <t>22.11.2020 15:29:57</t>
        </is>
      </c>
      <c>
        <v>2.699166666</v>
      </c>
      <c>
        <v>1</v>
      </c>
      <c>
        <v>0</v>
      </c>
      <c>
        <v>0</v>
      </c>
      <c>
        <v>0</v>
      </c>
      <c>
        <v>2.699167</v>
      </c>
      <c>
        <v>0</v>
      </c>
      <c>
        <v>0</v>
      </c>
      <c>
        <v>0</v>
      </c>
    </row>
    <row>
      <c>
        <is>
          <t>1578891</t>
        </is>
      </c>
      <c>
        <v>1</v>
      </c>
      <c>
        <is>
          <t>İZMİR</t>
        </is>
      </c>
      <c>
        <v>SELÇUK</v>
      </c>
      <c>
        <is>
          <t>PAMUCAK KÖK 35-13-L00400_ARVALYA L11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11.11.2020 09:16:59</t>
        </is>
      </c>
      <c>
        <is>
          <t>11.11.2020 16:45:35</t>
        </is>
      </c>
      <c>
        <v>7.476573055</v>
      </c>
      <c>
        <v>0</v>
      </c>
      <c>
        <v>0</v>
      </c>
      <c>
        <v>62</v>
      </c>
      <c>
        <v>0</v>
      </c>
      <c>
        <v>0</v>
      </c>
      <c>
        <v>0</v>
      </c>
      <c>
        <v>463.547529</v>
      </c>
      <c>
        <v>0</v>
      </c>
    </row>
    <row>
      <c>
        <is>
          <t>1575435</t>
        </is>
      </c>
      <c>
        <v>1</v>
      </c>
      <c>
        <is>
          <t>İZMİR</t>
        </is>
      </c>
      <c>
        <v>SELÇUK</v>
      </c>
      <c>
        <is>
          <t>TR-40 35-13-L00040_A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04.11.2020 19:21:50</t>
        </is>
      </c>
      <c>
        <is>
          <t>04.11.2020 20:22:04</t>
        </is>
      </c>
      <c>
        <v>1.003888888</v>
      </c>
      <c>
        <v>0</v>
      </c>
      <c>
        <v>5</v>
      </c>
      <c>
        <v>0</v>
      </c>
      <c>
        <v>8</v>
      </c>
      <c>
        <v>0</v>
      </c>
      <c>
        <v>5.019444</v>
      </c>
      <c>
        <v>0</v>
      </c>
      <c>
        <v>8.031111</v>
      </c>
    </row>
    <row>
      <c>
        <is>
          <t>1576442</t>
        </is>
      </c>
      <c>
        <v>1</v>
      </c>
      <c>
        <is>
          <t>İZMİR</t>
        </is>
      </c>
      <c>
        <v>BAYRAKLI</v>
      </c>
      <c>
        <is>
          <t>K-4325 35-04-K04325_C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06.11.2020 13:02:48</t>
        </is>
      </c>
      <c>
        <is>
          <t>06.11.2020 13:37:07</t>
        </is>
      </c>
      <c>
        <v>0.571944444</v>
      </c>
      <c>
        <v>0</v>
      </c>
      <c>
        <v>209</v>
      </c>
      <c>
        <v>0</v>
      </c>
      <c>
        <v>0</v>
      </c>
      <c>
        <v>0</v>
      </c>
      <c>
        <v>119.536389</v>
      </c>
      <c>
        <v>0</v>
      </c>
      <c>
        <v>0</v>
      </c>
    </row>
    <row>
      <c>
        <is>
          <t>1576505</t>
        </is>
      </c>
      <c>
        <v>1</v>
      </c>
      <c>
        <is>
          <t>İZMİR</t>
        </is>
      </c>
      <c>
        <v>BAYRAKLI</v>
      </c>
      <c>
        <is>
          <t>K-4325 35-04-K04325_35-04-K04325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06.11.2020 13:57:35</t>
        </is>
      </c>
      <c>
        <is>
          <t>06.11.2020 15:02:01</t>
        </is>
      </c>
      <c>
        <v>1.073888888</v>
      </c>
      <c>
        <v>1</v>
      </c>
      <c>
        <v>705</v>
      </c>
      <c>
        <v>0</v>
      </c>
      <c>
        <v>0</v>
      </c>
      <c>
        <v>1.073889</v>
      </c>
      <c>
        <v>757.091666</v>
      </c>
      <c>
        <v>0</v>
      </c>
      <c>
        <v>0</v>
      </c>
    </row>
    <row>
      <c>
        <is>
          <t>1575211</t>
        </is>
      </c>
      <c>
        <v>1</v>
      </c>
      <c>
        <is>
          <t>İZMİR</t>
        </is>
      </c>
      <c>
        <v>BAYRAKLI</v>
      </c>
      <c>
        <is>
          <t>K-4325 35-04-K04325_98629326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04.11.2020 13:01:55</t>
        </is>
      </c>
      <c>
        <is>
          <t>04.11.2020 16:24:10</t>
        </is>
      </c>
      <c>
        <v>3.370833333</v>
      </c>
      <c>
        <v>0</v>
      </c>
      <c>
        <v>10</v>
      </c>
      <c>
        <v>0</v>
      </c>
      <c>
        <v>0</v>
      </c>
      <c>
        <v>0</v>
      </c>
      <c>
        <v>33.708333</v>
      </c>
      <c>
        <v>0</v>
      </c>
      <c>
        <v>0</v>
      </c>
    </row>
    <row>
      <c>
        <is>
          <t>1576866</t>
        </is>
      </c>
      <c>
        <v>1</v>
      </c>
      <c>
        <is>
          <t>İZMİR</t>
        </is>
      </c>
      <c>
        <v>BAYRAKLI</v>
      </c>
      <c>
        <is>
          <t>K-3118 35-02-K03118_910530652</t>
        </is>
      </c>
      <c>
        <v>AG Direkten Kesme Açma</v>
      </c>
      <c>
        <is>
          <t>Dağıtım-AG</t>
        </is>
      </c>
      <c>
        <v>Uzun</v>
      </c>
      <c>
        <v>Güvenlik</v>
      </c>
      <c>
        <v>Bildirimsiz</v>
      </c>
      <c>
        <is>
          <t>07.11.2020 04:05:00</t>
        </is>
      </c>
      <c>
        <is>
          <t>22.11.2020 02:45:43</t>
        </is>
      </c>
      <c>
        <v>358.678611111</v>
      </c>
      <c>
        <v>0</v>
      </c>
      <c>
        <v>25</v>
      </c>
      <c>
        <v>0</v>
      </c>
      <c>
        <v>0</v>
      </c>
      <c>
        <v>0</v>
      </c>
      <c>
        <v>8966.965278</v>
      </c>
      <c>
        <v>0</v>
      </c>
      <c>
        <v>0</v>
      </c>
    </row>
    <row>
      <c>
        <is>
          <t>1576876</t>
        </is>
      </c>
      <c>
        <v>1</v>
      </c>
      <c>
        <is>
          <t>İZMİR</t>
        </is>
      </c>
      <c>
        <v>BAYRAKLI</v>
      </c>
      <c>
        <is>
          <t>K-3118 35-02-K03118_99945183</t>
        </is>
      </c>
      <c>
        <v>AG Direkten Kesme Açma</v>
      </c>
      <c>
        <is>
          <t>Dağıtım-AG</t>
        </is>
      </c>
      <c>
        <v>Uzun</v>
      </c>
      <c>
        <v>Güvenlik</v>
      </c>
      <c>
        <v>Bildirimsiz</v>
      </c>
      <c>
        <is>
          <t>07.11.2020 04:57:00</t>
        </is>
      </c>
      <c>
        <is>
          <t>22.11.2020 02:38:11</t>
        </is>
      </c>
      <c>
        <v>357.686388888</v>
      </c>
      <c>
        <v>0</v>
      </c>
      <c>
        <v>25</v>
      </c>
      <c>
        <v>0</v>
      </c>
      <c>
        <v>0</v>
      </c>
      <c>
        <v>0</v>
      </c>
      <c>
        <v>8942.159722</v>
      </c>
      <c>
        <v>0</v>
      </c>
      <c>
        <v>0</v>
      </c>
    </row>
    <row>
      <c>
        <is>
          <t>1583374</t>
        </is>
      </c>
      <c>
        <v>1</v>
      </c>
      <c>
        <is>
          <t>İZMİR</t>
        </is>
      </c>
      <c>
        <v>BAYRAKLI</v>
      </c>
      <c>
        <is>
          <t>K-2782 35-02-K02782_A</t>
        </is>
      </c>
      <c>
        <v>AG Direkten Kesme Açma</v>
      </c>
      <c>
        <is>
          <t>Dağıtım-AG</t>
        </is>
      </c>
      <c>
        <v>Uzun</v>
      </c>
      <c>
        <v>Güvenlik</v>
      </c>
      <c>
        <v>Bildirimsiz</v>
      </c>
      <c>
        <is>
          <t>19.11.2020 17:09:00</t>
        </is>
      </c>
      <c>
        <is>
          <t>19.11.2020 19:07:36</t>
        </is>
      </c>
      <c>
        <v>1.976666666</v>
      </c>
      <c>
        <v>0</v>
      </c>
      <c>
        <v>83</v>
      </c>
      <c>
        <v>0</v>
      </c>
      <c>
        <v>0</v>
      </c>
      <c>
        <v>0</v>
      </c>
      <c>
        <v>164.063333</v>
      </c>
      <c>
        <v>0</v>
      </c>
      <c>
        <v>0</v>
      </c>
    </row>
    <row>
      <c>
        <is>
          <t>1576585</t>
        </is>
      </c>
      <c>
        <v>1</v>
      </c>
      <c>
        <is>
          <t>İZMİR</t>
        </is>
      </c>
      <c>
        <v>BAYRAKLI</v>
      </c>
      <c>
        <is>
          <t>M-1294 35-02-M01294_TRAFO-M01 M01</t>
        </is>
      </c>
      <c>
        <v>Manevra</v>
      </c>
      <c>
        <is>
          <t>Dağıtım-OG</t>
        </is>
      </c>
      <c>
        <v>Uzun</v>
      </c>
      <c>
        <v>Güvenlik</v>
      </c>
      <c>
        <v>Bildirimsiz</v>
      </c>
      <c>
        <is>
          <t>06.11.2020 15:43:00</t>
        </is>
      </c>
      <c>
        <is>
          <t>06.11.2020 16:01:00</t>
        </is>
      </c>
      <c>
        <v>0.3</v>
      </c>
      <c>
        <v>1</v>
      </c>
      <c>
        <v>479</v>
      </c>
      <c>
        <v>0</v>
      </c>
      <c>
        <v>0</v>
      </c>
      <c>
        <v>0.3</v>
      </c>
      <c>
        <v>143.7</v>
      </c>
      <c>
        <v>0</v>
      </c>
      <c>
        <v>0</v>
      </c>
    </row>
    <row>
      <c>
        <is>
          <t>1576337</t>
        </is>
      </c>
      <c>
        <v>1</v>
      </c>
      <c>
        <is>
          <t>İZMİR</t>
        </is>
      </c>
      <c>
        <v>BAYRAKLI</v>
      </c>
      <c>
        <is>
          <t>K-3118 35-02-K03118_910218770</t>
        </is>
      </c>
      <c>
        <v>AG Direkten Kesme Açma</v>
      </c>
      <c>
        <is>
          <t>Dağıtım-AG</t>
        </is>
      </c>
      <c>
        <v>Uzun</v>
      </c>
      <c>
        <v>Güvenlik</v>
      </c>
      <c>
        <v>Bildirimsiz</v>
      </c>
      <c>
        <is>
          <t>06.11.2020 11:32:00</t>
        </is>
      </c>
      <c>
        <is>
          <t>22.11.2020 03:11:28</t>
        </is>
      </c>
      <c>
        <v>375.657777777</v>
      </c>
      <c>
        <v>0</v>
      </c>
      <c>
        <v>38</v>
      </c>
      <c>
        <v>0</v>
      </c>
      <c>
        <v>0</v>
      </c>
      <c>
        <v>0</v>
      </c>
      <c>
        <v>14274.995556</v>
      </c>
      <c>
        <v>0</v>
      </c>
      <c>
        <v>0</v>
      </c>
    </row>
    <row>
      <c>
        <is>
          <t>1577547</t>
        </is>
      </c>
      <c>
        <v>1</v>
      </c>
      <c>
        <is>
          <t>İZMİR</t>
        </is>
      </c>
      <c>
        <v>BAYRAKLI</v>
      </c>
      <c>
        <is>
          <t>M-2561 (YATIRIM REZERVE) 35-02-M02561_35-02-M02561</t>
        </is>
      </c>
      <c>
        <v>AG Direkten Kesme Açma</v>
      </c>
      <c>
        <is>
          <t>Dağıtım-AG</t>
        </is>
      </c>
      <c>
        <v>Uzun</v>
      </c>
      <c>
        <v>Güvenlik</v>
      </c>
      <c>
        <v>Bildirimsiz</v>
      </c>
      <c>
        <is>
          <t>08.11.2020 10:31:00</t>
        </is>
      </c>
      <c>
        <is>
          <t>08.11.2020 19:33:04</t>
        </is>
      </c>
      <c>
        <v>9.034444444</v>
      </c>
      <c>
        <v>0</v>
      </c>
      <c>
        <v>311</v>
      </c>
      <c>
        <v>0</v>
      </c>
      <c>
        <v>0</v>
      </c>
      <c>
        <v>0</v>
      </c>
      <c>
        <v>2809.712222</v>
      </c>
      <c>
        <v>0</v>
      </c>
      <c>
        <v>0</v>
      </c>
    </row>
    <row>
      <c>
        <is>
          <t>1584072</t>
        </is>
      </c>
      <c>
        <v>1</v>
      </c>
      <c>
        <is>
          <t>İZMİR</t>
        </is>
      </c>
      <c>
        <v>BAYRAKLI</v>
      </c>
      <c>
        <is>
          <t>M-1735 35-02-M01735_M-1291 M05</t>
        </is>
      </c>
      <c>
        <v>OG Yeraltı Kablo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20.11.2020 19:45:13</t>
        </is>
      </c>
      <c>
        <is>
          <t>20.11.2020 20:37:00</t>
        </is>
      </c>
      <c>
        <v>0.863055555</v>
      </c>
      <c>
        <v>10</v>
      </c>
      <c>
        <v>4964</v>
      </c>
      <c>
        <v>0</v>
      </c>
      <c>
        <v>0</v>
      </c>
      <c>
        <v>8.630556</v>
      </c>
      <c>
        <v>4284.207775</v>
      </c>
      <c>
        <v>0</v>
      </c>
      <c>
        <v>0</v>
      </c>
    </row>
    <row>
      <c>
        <is>
          <t>1584096</t>
        </is>
      </c>
      <c>
        <v>1</v>
      </c>
      <c>
        <is>
          <t>İZMİR</t>
        </is>
      </c>
      <c>
        <v>BAYRAKLI</v>
      </c>
      <c>
        <is>
          <t>M-1469 35-02-M01469_M-1292-M02 M02</t>
        </is>
      </c>
      <c>
        <v>OG Yeraltı Kablo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20.11.2020 20:36:09</t>
        </is>
      </c>
      <c>
        <is>
          <t>20.11.2020 20:58:12</t>
        </is>
      </c>
      <c>
        <v>0.3675</v>
      </c>
      <c>
        <v>10</v>
      </c>
      <c>
        <v>4455</v>
      </c>
      <c>
        <v>0</v>
      </c>
      <c>
        <v>0</v>
      </c>
      <c>
        <v>3.675</v>
      </c>
      <c>
        <v>1637.2125</v>
      </c>
      <c>
        <v>0</v>
      </c>
      <c>
        <v>0</v>
      </c>
    </row>
    <row>
      <c>
        <is>
          <t>1573686</t>
        </is>
      </c>
      <c>
        <v>1</v>
      </c>
      <c>
        <is>
          <t>İZMİR</t>
        </is>
      </c>
      <c>
        <v>BAYRAKLI</v>
      </c>
      <c>
        <is>
          <t>K-329 35-02-K00329_C</t>
        </is>
      </c>
      <c>
        <v>AG Direkten Kesme Açma</v>
      </c>
      <c>
        <is>
          <t>Dağıtım-AG</t>
        </is>
      </c>
      <c>
        <v>Uzun</v>
      </c>
      <c>
        <v>Güvenlik</v>
      </c>
      <c>
        <v>Bildirimsiz</v>
      </c>
      <c>
        <is>
          <t>01.11.2020 13:49:00</t>
        </is>
      </c>
      <c>
        <is>
          <t>01.11.2020 19:25:50</t>
        </is>
      </c>
      <c>
        <v>5.613888888</v>
      </c>
      <c>
        <v>0</v>
      </c>
      <c>
        <v>238</v>
      </c>
      <c>
        <v>0</v>
      </c>
      <c>
        <v>0</v>
      </c>
      <c>
        <v>0</v>
      </c>
      <c>
        <v>1336.105555</v>
      </c>
      <c>
        <v>0</v>
      </c>
      <c>
        <v>0</v>
      </c>
    </row>
    <row>
      <c>
        <is>
          <t>1573867</t>
        </is>
      </c>
      <c>
        <v>1</v>
      </c>
      <c>
        <is>
          <t>İZMİR</t>
        </is>
      </c>
      <c>
        <v>BAYRAKLI</v>
      </c>
      <c>
        <is>
          <t>M-2562 (YATIRIM REZERVE) 35-02-M02562_99754692</t>
        </is>
      </c>
      <c>
        <v>AG Direkten Kesme Açma</v>
      </c>
      <c>
        <is>
          <t>Dağıtım-AG</t>
        </is>
      </c>
      <c>
        <v>Uzun</v>
      </c>
      <c>
        <v>Güvenlik</v>
      </c>
      <c>
        <v>Bildirimsiz</v>
      </c>
      <c>
        <is>
          <t>01.11.2020 21:52:00</t>
        </is>
      </c>
      <c>
        <is>
          <t>01.11.2020 22:47:16</t>
        </is>
      </c>
      <c>
        <v>0.921111111</v>
      </c>
      <c>
        <v>0</v>
      </c>
      <c>
        <v>1</v>
      </c>
      <c>
        <v>0</v>
      </c>
      <c>
        <v>0</v>
      </c>
      <c>
        <v>0</v>
      </c>
      <c>
        <v>0.921111</v>
      </c>
      <c>
        <v>0</v>
      </c>
      <c>
        <v>0</v>
      </c>
    </row>
    <row>
      <c>
        <is>
          <t>1579705</t>
        </is>
      </c>
      <c>
        <v>1</v>
      </c>
      <c>
        <is>
          <t>İZMİR</t>
        </is>
      </c>
      <c>
        <v>BAYRAKLI</v>
      </c>
      <c>
        <is>
          <t>K-4130 35-04-K04130_A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12.11.2020 15:29:00</t>
        </is>
      </c>
      <c>
        <is>
          <t>12.11.2020 17:42:32</t>
        </is>
      </c>
      <c>
        <v>2.225555555</v>
      </c>
      <c>
        <v>0</v>
      </c>
      <c>
        <v>232</v>
      </c>
      <c>
        <v>0</v>
      </c>
      <c>
        <v>0</v>
      </c>
      <c>
        <v>0</v>
      </c>
      <c>
        <v>516.328889</v>
      </c>
      <c>
        <v>0</v>
      </c>
      <c>
        <v>0</v>
      </c>
    </row>
    <row>
      <c>
        <is>
          <t>1578160</t>
        </is>
      </c>
      <c>
        <v>1</v>
      </c>
      <c>
        <is>
          <t>İZMİR</t>
        </is>
      </c>
      <c>
        <v>BAYRAKLI</v>
      </c>
      <c>
        <is>
          <t>K-869 35-04-K00869_99563671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09.11.2020 16:06:14</t>
        </is>
      </c>
      <c>
        <is>
          <t>09.11.2020 17:49:00</t>
        </is>
      </c>
      <c>
        <v>1.712777777</v>
      </c>
      <c>
        <v>0</v>
      </c>
      <c>
        <v>1</v>
      </c>
      <c>
        <v>0</v>
      </c>
      <c>
        <v>0</v>
      </c>
      <c>
        <v>0</v>
      </c>
      <c>
        <v>1.712778</v>
      </c>
      <c>
        <v>0</v>
      </c>
      <c>
        <v>0</v>
      </c>
    </row>
    <row>
      <c>
        <is>
          <t>1579211</t>
        </is>
      </c>
      <c>
        <v>1</v>
      </c>
      <c>
        <is>
          <t>İZMİR</t>
        </is>
      </c>
      <c>
        <v>BAYRAKLI</v>
      </c>
      <c>
        <is>
          <t>M-2744(YATIRIM REZERVE) 35-02-M02744_99470183</t>
        </is>
      </c>
      <c>
        <v>AG Direkten Kesme Açma</v>
      </c>
      <c>
        <is>
          <t>Dağıtım-AG</t>
        </is>
      </c>
      <c>
        <v>Uzun</v>
      </c>
      <c>
        <v>Güvenlik</v>
      </c>
      <c>
        <v>Bildirimsiz</v>
      </c>
      <c>
        <is>
          <t>11.11.2020 16:27:00</t>
        </is>
      </c>
      <c>
        <is>
          <t>11.11.2020 18:52:00</t>
        </is>
      </c>
      <c>
        <v>2.416666666</v>
      </c>
      <c>
        <v>0</v>
      </c>
      <c>
        <v>1</v>
      </c>
      <c>
        <v>0</v>
      </c>
      <c>
        <v>0</v>
      </c>
      <c>
        <v>0</v>
      </c>
      <c>
        <v>2.416667</v>
      </c>
      <c>
        <v>0</v>
      </c>
      <c>
        <v>0</v>
      </c>
    </row>
    <row>
      <c>
        <is>
          <t>1575430</t>
        </is>
      </c>
      <c>
        <v>1</v>
      </c>
      <c>
        <is>
          <t>İZMİR</t>
        </is>
      </c>
      <c>
        <v>BALÇOVA</v>
      </c>
      <c>
        <is>
          <t>M-2135 35-07-M02135_99238859</t>
        </is>
      </c>
      <c>
        <v>AG Direkten Kesme Açma</v>
      </c>
      <c>
        <is>
          <t>Dağıtım-AG</t>
        </is>
      </c>
      <c>
        <v>Uzun</v>
      </c>
      <c>
        <v>Güvenlik</v>
      </c>
      <c>
        <v>Bildirimsiz</v>
      </c>
      <c>
        <is>
          <t>04.11.2020 19:30:00</t>
        </is>
      </c>
      <c>
        <is>
          <t>04.11.2020 19:55:00</t>
        </is>
      </c>
      <c>
        <v>0.416666666</v>
      </c>
      <c>
        <v>0</v>
      </c>
      <c>
        <v>5</v>
      </c>
      <c>
        <v>0</v>
      </c>
      <c>
        <v>0</v>
      </c>
      <c>
        <v>0</v>
      </c>
      <c>
        <v>2.083333</v>
      </c>
      <c>
        <v>0</v>
      </c>
      <c>
        <v>0</v>
      </c>
    </row>
    <row>
      <c>
        <is>
          <t>1580459</t>
        </is>
      </c>
      <c>
        <v>1</v>
      </c>
      <c>
        <is>
          <t>İZMİR</t>
        </is>
      </c>
      <c>
        <v>BALÇOVA</v>
      </c>
      <c>
        <is>
          <t>K-572 35-07-K00072_35-07-K00072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14.11.2020 00:56:52</t>
        </is>
      </c>
      <c>
        <is>
          <t>14.11.2020 01:52:28</t>
        </is>
      </c>
      <c>
        <v>0.926666666</v>
      </c>
      <c>
        <v>1</v>
      </c>
      <c>
        <v>26</v>
      </c>
      <c>
        <v>0</v>
      </c>
      <c>
        <v>1</v>
      </c>
      <c>
        <v>0.926667</v>
      </c>
      <c>
        <v>24.093333</v>
      </c>
      <c>
        <v>0</v>
      </c>
      <c>
        <v>0.926667</v>
      </c>
    </row>
    <row>
      <c>
        <is>
          <t>1582464</t>
        </is>
      </c>
      <c>
        <v>1</v>
      </c>
      <c>
        <is>
          <t>İZMİR</t>
        </is>
      </c>
      <c>
        <v>KEMALPAŞA</v>
      </c>
      <c>
        <is>
          <t>SÜTÇÜLER TR-7 35-27-M00919_913698520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18.11.2020 10:53:45</t>
        </is>
      </c>
      <c>
        <is>
          <t>18.11.2020 14:50:14</t>
        </is>
      </c>
      <c>
        <v>3.941388888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15.765556</v>
      </c>
    </row>
    <row>
      <c>
        <is>
          <t>1580770</t>
        </is>
      </c>
      <c>
        <v>1</v>
      </c>
      <c>
        <is>
          <t>İZMİR</t>
        </is>
      </c>
      <c>
        <v>KINIK</v>
      </c>
      <c>
        <is>
          <t>ARAPLI TR-3 35-16-M00749_47491974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14.11.2020 16:22:41</t>
        </is>
      </c>
      <c>
        <is>
          <t>14.11.2020 17:48:00</t>
        </is>
      </c>
      <c>
        <v>1.421944444</v>
      </c>
      <c>
        <v>0</v>
      </c>
      <c>
        <v>0</v>
      </c>
      <c>
        <v>0</v>
      </c>
      <c>
        <v>13</v>
      </c>
      <c>
        <v>0</v>
      </c>
      <c>
        <v>0</v>
      </c>
      <c>
        <v>0</v>
      </c>
      <c>
        <v>18.485278</v>
      </c>
    </row>
    <row>
      <c>
        <is>
          <t>1576368</t>
        </is>
      </c>
      <c>
        <v>1</v>
      </c>
      <c>
        <is>
          <t>İZMİR</t>
        </is>
      </c>
      <c>
        <v>KINIK</v>
      </c>
      <c>
        <is>
          <t>YAYAKENT TR-3 35-24-M00003_A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06.11.2020 11:47:08</t>
        </is>
      </c>
      <c>
        <is>
          <t>06.11.2020 14:57:53</t>
        </is>
      </c>
      <c>
        <v>3.179166666</v>
      </c>
      <c>
        <v>0</v>
      </c>
      <c>
        <v>26</v>
      </c>
      <c>
        <v>0</v>
      </c>
      <c>
        <v>4</v>
      </c>
      <c>
        <v>0</v>
      </c>
      <c>
        <v>82.658333</v>
      </c>
      <c>
        <v>0</v>
      </c>
      <c>
        <v>12.716667</v>
      </c>
    </row>
    <row>
      <c>
        <is>
          <t>1575672</t>
        </is>
      </c>
      <c>
        <v>1</v>
      </c>
      <c>
        <is>
          <t>İZMİR</t>
        </is>
      </c>
      <c>
        <v>KINIK</v>
      </c>
      <c>
        <is>
          <t>YAYAKENT DM 35-24-M00209_HatBaşıAyırıcı_53132729 M03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05.11.2020 10:15:42</t>
        </is>
      </c>
      <c>
        <is>
          <t>05.11.2020 11:32:00</t>
        </is>
      </c>
      <c>
        <v>1.271666666</v>
      </c>
      <c>
        <v>0</v>
      </c>
      <c>
        <v>0</v>
      </c>
      <c>
        <v>1</v>
      </c>
      <c>
        <v>0</v>
      </c>
      <c>
        <v>0</v>
      </c>
      <c>
        <v>0</v>
      </c>
      <c>
        <v>1.271667</v>
      </c>
      <c>
        <v>0</v>
      </c>
    </row>
    <row>
      <c>
        <is>
          <t>1581153</t>
        </is>
      </c>
      <c>
        <v>1</v>
      </c>
      <c>
        <is>
          <t>İZMİR</t>
        </is>
      </c>
      <c>
        <v>KINIK</v>
      </c>
      <c>
        <is>
          <t>ARAPLI TR-3 35-16-M00749_35-16-M00749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15.11.2020 17:20:26</t>
        </is>
      </c>
      <c>
        <is>
          <t>15.11.2020 18:34:28</t>
        </is>
      </c>
      <c>
        <v>1.233888888</v>
      </c>
      <c>
        <v>0</v>
      </c>
      <c>
        <v>0</v>
      </c>
      <c>
        <v>1</v>
      </c>
      <c>
        <v>33</v>
      </c>
      <c>
        <v>0</v>
      </c>
      <c>
        <v>0</v>
      </c>
      <c>
        <v>1.233889</v>
      </c>
      <c>
        <v>40.718333</v>
      </c>
    </row>
    <row>
      <c>
        <is>
          <t>1578274</t>
        </is>
      </c>
      <c>
        <v>1</v>
      </c>
      <c>
        <is>
          <t>İZMİR</t>
        </is>
      </c>
      <c>
        <v>SELÇUK</v>
      </c>
      <c>
        <is>
          <t>İSMAİL DOĞANGEÇEN VE ARK. T-SULAMA GRB. 35-13-L00096_B</t>
        </is>
      </c>
      <c>
        <v>AG Atlama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10.11.2020 05:42:54</t>
        </is>
      </c>
      <c>
        <is>
          <t>10.11.2020 07:15:52</t>
        </is>
      </c>
      <c>
        <v>1.549444444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3.098889</v>
      </c>
    </row>
    <row>
      <c>
        <is>
          <t>1595751</t>
        </is>
      </c>
      <c>
        <v>1</v>
      </c>
      <c>
        <is>
          <t>İZMİR</t>
        </is>
      </c>
      <c>
        <v>SELÇUK</v>
      </c>
      <c>
        <is>
          <t>ACARLAR KÖYÜ TR-2 35-13-L00079_C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24.11.2020 13:13:00</t>
        </is>
      </c>
      <c>
        <is>
          <t>24.11.2020 14:53:00</t>
        </is>
      </c>
      <c>
        <v>1.666666666</v>
      </c>
      <c>
        <v>0</v>
      </c>
      <c>
        <v>0</v>
      </c>
      <c>
        <v>0</v>
      </c>
      <c>
        <v>15</v>
      </c>
      <c>
        <v>0</v>
      </c>
      <c>
        <v>0</v>
      </c>
      <c>
        <v>0</v>
      </c>
      <c>
        <v>25</v>
      </c>
    </row>
    <row>
      <c>
        <is>
          <t>1574460</t>
        </is>
      </c>
      <c>
        <v>1</v>
      </c>
      <c>
        <is>
          <t>İZMİR</t>
        </is>
      </c>
      <c>
        <v>TORBALI</v>
      </c>
      <c>
        <is>
          <t>BOZKÖY-1 35-26-M00480_Ayırıcı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03.11.2020 01:29:28</t>
        </is>
      </c>
      <c>
        <is>
          <t>03.11.2020 02:50:23</t>
        </is>
      </c>
      <c>
        <v>1.348611111</v>
      </c>
      <c>
        <v>0</v>
      </c>
      <c>
        <v>0</v>
      </c>
      <c>
        <v>1</v>
      </c>
      <c>
        <v>336</v>
      </c>
      <c>
        <v>0</v>
      </c>
      <c>
        <v>0</v>
      </c>
      <c>
        <v>1.348611</v>
      </c>
      <c>
        <v>453.133333</v>
      </c>
    </row>
    <row>
      <c>
        <is>
          <t>1573786</t>
        </is>
      </c>
      <c>
        <v>1</v>
      </c>
      <c>
        <is>
          <t>İZMİR</t>
        </is>
      </c>
      <c>
        <v>TİRE</v>
      </c>
      <c>
        <is>
          <t>M.NAZİF SUMAR SULAMA GRUBU 35-29-M00138_C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01.11.2020 18:11:20</t>
        </is>
      </c>
      <c>
        <is>
          <t>01.11.2020 19:12:15</t>
        </is>
      </c>
      <c>
        <v>1.015277777</v>
      </c>
      <c>
        <v>0</v>
      </c>
      <c>
        <v>0</v>
      </c>
      <c>
        <v>0</v>
      </c>
      <c>
        <v>7</v>
      </c>
      <c>
        <v>0</v>
      </c>
      <c>
        <v>0</v>
      </c>
      <c>
        <v>0</v>
      </c>
      <c>
        <v>7.106944</v>
      </c>
    </row>
    <row>
      <c>
        <is>
          <t>1583418</t>
        </is>
      </c>
      <c>
        <v>1</v>
      </c>
      <c>
        <is>
          <t>İZMİR</t>
        </is>
      </c>
      <c>
        <v>BAYRAKLI</v>
      </c>
      <c>
        <is>
          <t>M-2518 (YATIRIM REZERVE) 35-02-M02518_912614684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19.11.2020 17:41:49</t>
        </is>
      </c>
      <c>
        <is>
          <t>19.11.2020 19:57:58</t>
        </is>
      </c>
      <c>
        <v>2.269166666</v>
      </c>
      <c>
        <v>0</v>
      </c>
      <c>
        <v>1</v>
      </c>
      <c>
        <v>0</v>
      </c>
      <c>
        <v>0</v>
      </c>
      <c>
        <v>0</v>
      </c>
      <c>
        <v>2.269167</v>
      </c>
      <c>
        <v>0</v>
      </c>
      <c>
        <v>0</v>
      </c>
    </row>
    <row>
      <c>
        <is>
          <t>1595790</t>
        </is>
      </c>
      <c>
        <v>1</v>
      </c>
      <c>
        <is>
          <t>İZMİR</t>
        </is>
      </c>
      <c>
        <v>BORNOVA</v>
      </c>
      <c>
        <is>
          <t>K-144 35-02-K00144_35-02-K00144</t>
        </is>
      </c>
      <c>
        <v>AG Hatta Ağaç Kesimi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24.11.2020 14:26:00</t>
        </is>
      </c>
      <c>
        <is>
          <t>24.11.2020 14:39:00</t>
        </is>
      </c>
      <c>
        <v>0.216666666</v>
      </c>
      <c>
        <v>0</v>
      </c>
      <c>
        <v>554</v>
      </c>
      <c>
        <v>0</v>
      </c>
      <c>
        <v>0</v>
      </c>
      <c>
        <v>0</v>
      </c>
      <c>
        <v>120.033333</v>
      </c>
      <c>
        <v>0</v>
      </c>
      <c>
        <v>0</v>
      </c>
    </row>
    <row>
      <c>
        <is>
          <t>1581786</t>
        </is>
      </c>
      <c>
        <v>1</v>
      </c>
      <c>
        <is>
          <t>İZMİR</t>
        </is>
      </c>
      <c>
        <v>BORNOVA</v>
      </c>
      <c>
        <is>
          <t>M-1288 35-02-M01288_D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17.11.2020 09:12:48</t>
        </is>
      </c>
      <c>
        <is>
          <t>17.11.2020 15:00:00</t>
        </is>
      </c>
      <c>
        <v>5.786550833</v>
      </c>
      <c>
        <v>0</v>
      </c>
      <c>
        <v>90</v>
      </c>
      <c>
        <v>0</v>
      </c>
      <c>
        <v>0</v>
      </c>
      <c>
        <v>0</v>
      </c>
      <c>
        <v>520.789575</v>
      </c>
      <c>
        <v>0</v>
      </c>
      <c>
        <v>0</v>
      </c>
    </row>
    <row>
      <c>
        <is>
          <t>1573654</t>
        </is>
      </c>
      <c>
        <v>1</v>
      </c>
      <c>
        <is>
          <t>İZMİR</t>
        </is>
      </c>
      <c>
        <v>BAYRAKLI</v>
      </c>
      <c>
        <is>
          <t>M-1687 35-02-M01687_910069290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01.11.2020 12:42:08</t>
        </is>
      </c>
      <c>
        <is>
          <t>01.11.2020 15:21:47</t>
        </is>
      </c>
      <c>
        <v>2.660833333</v>
      </c>
      <c>
        <v>0</v>
      </c>
      <c>
        <v>6</v>
      </c>
      <c>
        <v>0</v>
      </c>
      <c>
        <v>0</v>
      </c>
      <c>
        <v>0</v>
      </c>
      <c>
        <v>15.965</v>
      </c>
      <c>
        <v>0</v>
      </c>
      <c>
        <v>0</v>
      </c>
    </row>
    <row>
      <c>
        <is>
          <t>1577072</t>
        </is>
      </c>
      <c>
        <v>1</v>
      </c>
      <c>
        <is>
          <t>İZMİR</t>
        </is>
      </c>
      <c>
        <v>BAYRAKLI</v>
      </c>
      <c>
        <is>
          <t>K-4286 35-02-K04286_910054314</t>
        </is>
      </c>
      <c>
        <v>AG Direkten Kesme Açma</v>
      </c>
      <c>
        <is>
          <t>Dağıtım-AG</t>
        </is>
      </c>
      <c>
        <v>Uzun</v>
      </c>
      <c>
        <v>Güvenlik</v>
      </c>
      <c>
        <v>Bildirimsiz</v>
      </c>
      <c>
        <is>
          <t>07.11.2020 11:26:00</t>
        </is>
      </c>
      <c>
        <is>
          <t>22.11.2020 02:23:50</t>
        </is>
      </c>
      <c>
        <v>350.963888888</v>
      </c>
      <c>
        <v>0</v>
      </c>
      <c>
        <v>28</v>
      </c>
      <c>
        <v>0</v>
      </c>
      <c>
        <v>0</v>
      </c>
      <c>
        <v>0</v>
      </c>
      <c>
        <v>9826.988889</v>
      </c>
      <c>
        <v>0</v>
      </c>
      <c>
        <v>0</v>
      </c>
    </row>
    <row>
      <c>
        <is>
          <t>1577098</t>
        </is>
      </c>
      <c>
        <v>1</v>
      </c>
      <c>
        <is>
          <t>İZMİR</t>
        </is>
      </c>
      <c>
        <v>BAYRAKLI</v>
      </c>
      <c>
        <is>
          <t>K-4286 35-02-K04286_910099659</t>
        </is>
      </c>
      <c>
        <v>AG Direkten Kesme Açma</v>
      </c>
      <c>
        <is>
          <t>Dağıtım-AG</t>
        </is>
      </c>
      <c>
        <v>Uzun</v>
      </c>
      <c>
        <v>Güvenlik</v>
      </c>
      <c>
        <v>Bildirimsiz</v>
      </c>
      <c>
        <is>
          <t>07.11.2020 12:11:00</t>
        </is>
      </c>
      <c>
        <is>
          <t>22.11.2020 02:11:36</t>
        </is>
      </c>
      <c>
        <v>350.01</v>
      </c>
      <c>
        <v>0</v>
      </c>
      <c>
        <v>28</v>
      </c>
      <c>
        <v>0</v>
      </c>
      <c>
        <v>0</v>
      </c>
      <c>
        <v>0</v>
      </c>
      <c>
        <v>9800.28</v>
      </c>
      <c>
        <v>0</v>
      </c>
      <c>
        <v>0</v>
      </c>
    </row>
    <row>
      <c>
        <is>
          <t>1576724</t>
        </is>
      </c>
      <c>
        <v>1</v>
      </c>
      <c>
        <is>
          <t>İZMİR</t>
        </is>
      </c>
      <c>
        <v>BAYRAKLI</v>
      </c>
      <c>
        <is>
          <t>K-2833 35-02-K02833_913406407</t>
        </is>
      </c>
      <c>
        <v>AG Direkten Kesme Açma</v>
      </c>
      <c>
        <is>
          <t>Dağıtım-AG</t>
        </is>
      </c>
      <c>
        <v>Uzun</v>
      </c>
      <c>
        <v>Güvenlik</v>
      </c>
      <c>
        <v>Bildirimsiz</v>
      </c>
      <c>
        <is>
          <t>06.11.2020 18:22:00</t>
        </is>
      </c>
      <c>
        <is>
          <t>22.11.2020 03:02:07</t>
        </is>
      </c>
      <c>
        <v>368.668611111</v>
      </c>
      <c>
        <v>0</v>
      </c>
      <c>
        <v>19</v>
      </c>
      <c>
        <v>0</v>
      </c>
      <c>
        <v>0</v>
      </c>
      <c>
        <v>0</v>
      </c>
      <c>
        <v>7004.703611</v>
      </c>
      <c>
        <v>0</v>
      </c>
      <c>
        <v>0</v>
      </c>
    </row>
    <row>
      <c>
        <is>
          <t>1576732</t>
        </is>
      </c>
      <c>
        <v>1</v>
      </c>
      <c>
        <is>
          <t>İZMİR</t>
        </is>
      </c>
      <c>
        <v>BAYRAKLI</v>
      </c>
      <c>
        <is>
          <t>M-1293 35-02-M01293_913644813</t>
        </is>
      </c>
      <c>
        <v>AG Direkten Kesme Açma</v>
      </c>
      <c>
        <is>
          <t>Dağıtım-AG</t>
        </is>
      </c>
      <c>
        <v>Uzun</v>
      </c>
      <c>
        <v>Güvenlik</v>
      </c>
      <c>
        <v>Bildirimsiz</v>
      </c>
      <c>
        <is>
          <t>06.11.2020 18:30:00</t>
        </is>
      </c>
      <c>
        <is>
          <t>22.11.2020 02:57:48</t>
        </is>
      </c>
      <c>
        <v>368.463333333</v>
      </c>
      <c>
        <v>0</v>
      </c>
      <c>
        <v>23</v>
      </c>
      <c>
        <v>0</v>
      </c>
      <c>
        <v>0</v>
      </c>
      <c>
        <v>0</v>
      </c>
      <c>
        <v>8474.656667</v>
      </c>
      <c>
        <v>0</v>
      </c>
      <c>
        <v>0</v>
      </c>
    </row>
    <row>
      <c>
        <is>
          <t>1573787</t>
        </is>
      </c>
      <c>
        <v>1</v>
      </c>
      <c>
        <is>
          <t>İZMİR</t>
        </is>
      </c>
      <c>
        <v>BAYRAKLI</v>
      </c>
      <c>
        <is>
          <t>M-1293 35-02-M01293_98071281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01.11.2020 18:56:00</t>
        </is>
      </c>
      <c>
        <is>
          <t>01.11.2020 19:33:40</t>
        </is>
      </c>
      <c>
        <v>0.627777777</v>
      </c>
      <c>
        <v>0</v>
      </c>
      <c>
        <v>36</v>
      </c>
      <c>
        <v>0</v>
      </c>
      <c>
        <v>0</v>
      </c>
      <c>
        <v>0</v>
      </c>
      <c>
        <v>22.6</v>
      </c>
      <c>
        <v>0</v>
      </c>
      <c>
        <v>0</v>
      </c>
    </row>
    <row>
      <c>
        <is>
          <t>1598731</t>
        </is>
      </c>
      <c>
        <v>1</v>
      </c>
      <c>
        <is>
          <t>İZMİR</t>
        </is>
      </c>
      <c>
        <v>BAYRAKLI</v>
      </c>
      <c>
        <is>
          <t>M-1293 35-02-M01293_A A1</t>
        </is>
      </c>
      <c>
        <v>AG Box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30.11.2020 15:23:00</t>
        </is>
      </c>
      <c>
        <is>
          <t>30.11.2020 18:32:00</t>
        </is>
      </c>
      <c>
        <v>3.15</v>
      </c>
      <c>
        <v>0</v>
      </c>
      <c>
        <v>4</v>
      </c>
      <c>
        <v>0</v>
      </c>
      <c>
        <v>0</v>
      </c>
      <c>
        <v>0</v>
      </c>
      <c>
        <v>12.6</v>
      </c>
      <c>
        <v>0</v>
      </c>
      <c>
        <v>0</v>
      </c>
    </row>
    <row>
      <c>
        <is>
          <t>1597821</t>
        </is>
      </c>
      <c>
        <v>1</v>
      </c>
      <c>
        <is>
          <t>İZMİR</t>
        </is>
      </c>
      <c>
        <v>BAYRAKLI</v>
      </c>
      <c>
        <is>
          <t>M-2562 (YATIRIM REZERVE) 35-02-M02562_912090150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28.11.2020 13:48:01</t>
        </is>
      </c>
      <c>
        <is>
          <t>28.11.2020 17:45:39</t>
        </is>
      </c>
      <c>
        <v>3.960555555</v>
      </c>
      <c>
        <v>0</v>
      </c>
      <c>
        <v>5</v>
      </c>
      <c>
        <v>0</v>
      </c>
      <c>
        <v>0</v>
      </c>
      <c>
        <v>0</v>
      </c>
      <c>
        <v>19.802778</v>
      </c>
      <c>
        <v>0</v>
      </c>
      <c>
        <v>0</v>
      </c>
    </row>
    <row>
      <c>
        <is>
          <t>1598749</t>
        </is>
      </c>
      <c>
        <v>1</v>
      </c>
      <c>
        <is>
          <t>İZMİR</t>
        </is>
      </c>
      <c>
        <v>BAYRAKLI</v>
      </c>
      <c>
        <is>
          <t>M-1495 35-02-M01495_93543213</t>
        </is>
      </c>
      <c>
        <v>AG Direkten Kesme Açma</v>
      </c>
      <c>
        <is>
          <t>Dağıtım-AG</t>
        </is>
      </c>
      <c>
        <v>Uzun</v>
      </c>
      <c>
        <v>Güvenlik</v>
      </c>
      <c>
        <v>Bildirimsiz</v>
      </c>
      <c>
        <is>
          <t>30.11.2020 15:36:58</t>
        </is>
      </c>
      <c>
        <is>
          <t>30.11.2020 19:24:42</t>
        </is>
      </c>
      <c>
        <v>3.795555555</v>
      </c>
      <c>
        <v>1</v>
      </c>
      <c>
        <v>0</v>
      </c>
      <c>
        <v>0</v>
      </c>
      <c>
        <v>0</v>
      </c>
      <c>
        <v>3.795556</v>
      </c>
      <c>
        <v>0</v>
      </c>
      <c>
        <v>0</v>
      </c>
      <c>
        <v>0</v>
      </c>
    </row>
    <row>
      <c>
        <is>
          <t>1576858</t>
        </is>
      </c>
      <c>
        <v>1</v>
      </c>
      <c>
        <is>
          <t>İZMİR</t>
        </is>
      </c>
      <c>
        <v>BAYRAKLI</v>
      </c>
      <c>
        <is>
          <t>M-1687 35-02-M01687_913501387</t>
        </is>
      </c>
      <c>
        <v>AG Direkten Kesme Açma</v>
      </c>
      <c>
        <is>
          <t>Dağıtım-AG</t>
        </is>
      </c>
      <c>
        <v>Uzun</v>
      </c>
      <c>
        <v>Güvenlik</v>
      </c>
      <c>
        <v>Bildirimsiz</v>
      </c>
      <c>
        <is>
          <t>07.11.2020 01:28:00</t>
        </is>
      </c>
      <c>
        <is>
          <t>22.11.2020 02:48:55</t>
        </is>
      </c>
      <c>
        <v>361.348611111</v>
      </c>
      <c>
        <v>0</v>
      </c>
      <c>
        <v>42</v>
      </c>
      <c>
        <v>0</v>
      </c>
      <c>
        <v>0</v>
      </c>
      <c>
        <v>0</v>
      </c>
      <c>
        <v>15176.641667</v>
      </c>
      <c>
        <v>0</v>
      </c>
      <c>
        <v>0</v>
      </c>
    </row>
    <row>
      <c>
        <is>
          <t>1576734</t>
        </is>
      </c>
      <c>
        <v>1</v>
      </c>
      <c>
        <is>
          <t>İZMİR</t>
        </is>
      </c>
      <c>
        <v>BAYRAKLI</v>
      </c>
      <c>
        <is>
          <t>M-1687 35-02-M01687_98246615</t>
        </is>
      </c>
      <c>
        <v>AG Direkten Kesme Açma</v>
      </c>
      <c>
        <is>
          <t>Dağıtım-AG</t>
        </is>
      </c>
      <c>
        <v>Uzun</v>
      </c>
      <c>
        <v>Güvenlik</v>
      </c>
      <c>
        <v>Bildirimsiz</v>
      </c>
      <c>
        <is>
          <t>06.11.2020 18:35:00</t>
        </is>
      </c>
      <c>
        <is>
          <t>22.11.2020 02:54:38</t>
        </is>
      </c>
      <c>
        <v>368.327222222</v>
      </c>
      <c>
        <v>0</v>
      </c>
      <c>
        <v>37</v>
      </c>
      <c>
        <v>0</v>
      </c>
      <c>
        <v>0</v>
      </c>
      <c>
        <v>0</v>
      </c>
      <c>
        <v>13628.107222</v>
      </c>
      <c>
        <v>0</v>
      </c>
      <c>
        <v>0</v>
      </c>
    </row>
    <row>
      <c>
        <is>
          <t>1597255</t>
        </is>
      </c>
      <c>
        <v>1</v>
      </c>
      <c>
        <is>
          <t>İZMİR</t>
        </is>
      </c>
      <c>
        <v>BAYRAKLI</v>
      </c>
      <c>
        <is>
          <t>M-1687 35-02-M01687_915157060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27.11.2020 11:06:36</t>
        </is>
      </c>
      <c>
        <is>
          <t>27.11.2020 21:29:02</t>
        </is>
      </c>
      <c>
        <v>10.373888888</v>
      </c>
      <c>
        <v>0</v>
      </c>
      <c>
        <v>1</v>
      </c>
      <c>
        <v>0</v>
      </c>
      <c>
        <v>0</v>
      </c>
      <c>
        <v>0</v>
      </c>
      <c>
        <v>10.373889</v>
      </c>
      <c>
        <v>0</v>
      </c>
      <c>
        <v>0</v>
      </c>
    </row>
    <row>
      <c>
        <is>
          <t>1598084</t>
        </is>
      </c>
      <c>
        <v>1</v>
      </c>
      <c>
        <is>
          <t>İZMİR</t>
        </is>
      </c>
      <c>
        <v>BAYRAKLI</v>
      </c>
      <c>
        <is>
          <t>K-2833 35-02-K02833_B b1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29.11.2020 10:16:50</t>
        </is>
      </c>
      <c>
        <is>
          <t>29.11.2020 14:21:54</t>
        </is>
      </c>
      <c>
        <v>4.084444444</v>
      </c>
      <c>
        <v>0</v>
      </c>
      <c>
        <v>12</v>
      </c>
      <c>
        <v>0</v>
      </c>
      <c>
        <v>0</v>
      </c>
      <c>
        <v>0</v>
      </c>
      <c>
        <v>49.013333</v>
      </c>
      <c>
        <v>0</v>
      </c>
      <c>
        <v>0</v>
      </c>
    </row>
    <row>
      <c>
        <is>
          <t>1579343</t>
        </is>
      </c>
      <c>
        <v>1</v>
      </c>
      <c>
        <is>
          <t>İZMİR</t>
        </is>
      </c>
      <c>
        <v>BAYRAKLI</v>
      </c>
      <c>
        <is>
          <t>K-2833 35-02-K02833_910079428</t>
        </is>
      </c>
      <c>
        <v>AG Direkten Kesme Açma</v>
      </c>
      <c>
        <is>
          <t>Dağıtım-AG</t>
        </is>
      </c>
      <c>
        <v>Uzun</v>
      </c>
      <c>
        <v>Güvenlik</v>
      </c>
      <c>
        <v>Bildirimsiz</v>
      </c>
      <c>
        <is>
          <t>11.11.2020 21:34:00</t>
        </is>
      </c>
      <c>
        <is>
          <t>22.11.2020 04:04:16</t>
        </is>
      </c>
      <c>
        <v>246.504444444</v>
      </c>
      <c>
        <v>0</v>
      </c>
      <c>
        <v>28</v>
      </c>
      <c>
        <v>0</v>
      </c>
      <c>
        <v>0</v>
      </c>
      <c>
        <v>0</v>
      </c>
      <c>
        <v>6902.124444</v>
      </c>
      <c>
        <v>0</v>
      </c>
      <c>
        <v>0</v>
      </c>
    </row>
    <row>
      <c>
        <is>
          <t>1578184</t>
        </is>
      </c>
      <c>
        <v>1</v>
      </c>
      <c>
        <is>
          <t>İZMİR</t>
        </is>
      </c>
      <c>
        <v>BAYRAKLI</v>
      </c>
      <c>
        <is>
          <t>K-848 35-04-K00848_K-3857-K02 K02</t>
        </is>
      </c>
      <c>
        <v>OG Yeraltı Kablo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09.11.2020 17:43:31</t>
        </is>
      </c>
      <c>
        <is>
          <t>10.11.2020 17:29:00</t>
        </is>
      </c>
      <c>
        <v>23.758055555</v>
      </c>
      <c>
        <v>4</v>
      </c>
      <c>
        <v>306</v>
      </c>
      <c>
        <v>21</v>
      </c>
      <c>
        <v>971</v>
      </c>
      <c>
        <v>95.032222</v>
      </c>
      <c>
        <v>7269.965</v>
      </c>
      <c>
        <v>498.919167</v>
      </c>
      <c>
        <v>23069.071944</v>
      </c>
    </row>
    <row>
      <c>
        <is>
          <t>1582990</t>
        </is>
      </c>
      <c>
        <v>1</v>
      </c>
      <c>
        <is>
          <t>İZMİR</t>
        </is>
      </c>
      <c>
        <v>BAYRAKLI</v>
      </c>
      <c>
        <is>
          <t>DOĞANÇAY İM 35-04-A00004_KÖRFEZ EVLERİ K010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19.11.2020 10:51:11</t>
        </is>
      </c>
      <c>
        <is>
          <t>19.11.2020 11:47:00</t>
        </is>
      </c>
      <c>
        <v>0.930277777</v>
      </c>
      <c>
        <v>47</v>
      </c>
      <c>
        <v>5628</v>
      </c>
      <c>
        <v>1</v>
      </c>
      <c>
        <v>0</v>
      </c>
      <c>
        <v>43.723056</v>
      </c>
      <c>
        <v>5235.603329</v>
      </c>
      <c>
        <v>0.930278</v>
      </c>
      <c>
        <v>0</v>
      </c>
    </row>
    <row>
      <c>
        <is>
          <t>1595940</t>
        </is>
      </c>
      <c>
        <v>1</v>
      </c>
      <c>
        <is>
          <t>İZMİR</t>
        </is>
      </c>
      <c>
        <v>BAYRAKLI</v>
      </c>
      <c>
        <is>
          <t>DOĞANÇAY İM 35-04-A00004_ALPARSLAN K04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24.11.2020 18:15:40</t>
        </is>
      </c>
      <c>
        <is>
          <t>24.11.2020 18:44:00</t>
        </is>
      </c>
      <c>
        <v>0.472222222</v>
      </c>
      <c>
        <v>12</v>
      </c>
      <c>
        <v>3563</v>
      </c>
      <c>
        <v>0</v>
      </c>
      <c>
        <v>0</v>
      </c>
      <c>
        <v>5.666667</v>
      </c>
      <c>
        <v>1682.527777</v>
      </c>
      <c>
        <v>0</v>
      </c>
      <c>
        <v>0</v>
      </c>
    </row>
    <row>
      <c>
        <is>
          <t>1595946</t>
        </is>
      </c>
      <c>
        <v>1</v>
      </c>
      <c>
        <is>
          <t>İZMİR</t>
        </is>
      </c>
      <c>
        <v>BAYRAKLI</v>
      </c>
      <c>
        <is>
          <t>DOĞANÇAY İM 35-04-A00004_ALPARSLAN K04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24.11.2020 18:44:03</t>
        </is>
      </c>
      <c>
        <is>
          <t>24.11.2020 19:50:59</t>
        </is>
      </c>
      <c>
        <v>1.115555555</v>
      </c>
      <c>
        <v>12</v>
      </c>
      <c>
        <v>3563</v>
      </c>
      <c>
        <v>0</v>
      </c>
      <c>
        <v>0</v>
      </c>
      <c>
        <v>13.386667</v>
      </c>
      <c>
        <v>3974.724442</v>
      </c>
      <c>
        <v>0</v>
      </c>
      <c>
        <v>0</v>
      </c>
    </row>
    <row>
      <c>
        <is>
          <t>1595970</t>
        </is>
      </c>
      <c>
        <v>1</v>
      </c>
      <c>
        <is>
          <t>İZMİR</t>
        </is>
      </c>
      <c>
        <v>BAYRAKLI</v>
      </c>
      <c>
        <is>
          <t>K-4622 35-04-K04622_K-2635-K02 K02</t>
        </is>
      </c>
      <c>
        <v>OG Yeraltı Kablo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24.11.2020 19:46:38</t>
        </is>
      </c>
      <c>
        <is>
          <t>24.11.2020 20:19:24</t>
        </is>
      </c>
      <c>
        <v>0.546111111</v>
      </c>
      <c>
        <v>10</v>
      </c>
      <c>
        <v>3325</v>
      </c>
      <c>
        <v>0</v>
      </c>
      <c>
        <v>0</v>
      </c>
      <c>
        <v>5.461111</v>
      </c>
      <c>
        <v>1815.819444</v>
      </c>
      <c>
        <v>0</v>
      </c>
      <c>
        <v>0</v>
      </c>
    </row>
    <row>
      <c>
        <is>
          <t>1576104</t>
        </is>
      </c>
      <c>
        <v>1</v>
      </c>
      <c>
        <is>
          <t>İZMİR</t>
        </is>
      </c>
      <c>
        <v>BAYRAKLI</v>
      </c>
      <c>
        <is>
          <t>K-848 35-04-K00848_K-3857-K02 K02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06.11.2020 04:03:57</t>
        </is>
      </c>
      <c>
        <is>
          <t>06.11.2020 05:03:33</t>
        </is>
      </c>
      <c>
        <v>0.993333333</v>
      </c>
      <c>
        <v>4</v>
      </c>
      <c>
        <v>306</v>
      </c>
      <c>
        <v>21</v>
      </c>
      <c>
        <v>971</v>
      </c>
      <c>
        <v>3.973333</v>
      </c>
      <c>
        <v>303.96</v>
      </c>
      <c>
        <v>20.86</v>
      </c>
      <c>
        <v>964.526666</v>
      </c>
    </row>
    <row>
      <c>
        <is>
          <t>1580457</t>
        </is>
      </c>
      <c>
        <v>1</v>
      </c>
      <c>
        <is>
          <t>İZMİR</t>
        </is>
      </c>
      <c>
        <v>BAYRAKLI</v>
      </c>
      <c>
        <is>
          <t>K-4622 35-04-K04622_99624495</t>
        </is>
      </c>
      <c>
        <v>AG Direkten Kesme Açma</v>
      </c>
      <c>
        <is>
          <t>Dağıtım-AG</t>
        </is>
      </c>
      <c>
        <v>Uzun</v>
      </c>
      <c>
        <v>Güvenlik</v>
      </c>
      <c>
        <v>Bildirimsiz</v>
      </c>
      <c>
        <is>
          <t>14.11.2020 00:33:00</t>
        </is>
      </c>
      <c>
        <is>
          <t>21.11.2020 18:49:52</t>
        </is>
      </c>
      <c>
        <v>186.281111111</v>
      </c>
      <c>
        <v>0</v>
      </c>
      <c>
        <v>4</v>
      </c>
      <c>
        <v>0</v>
      </c>
      <c>
        <v>0</v>
      </c>
      <c>
        <v>0</v>
      </c>
      <c>
        <v>745.124444</v>
      </c>
      <c>
        <v>0</v>
      </c>
      <c>
        <v>0</v>
      </c>
    </row>
    <row>
      <c>
        <is>
          <t>1577804</t>
        </is>
      </c>
      <c>
        <v>1</v>
      </c>
      <c>
        <is>
          <t>İZMİR</t>
        </is>
      </c>
      <c>
        <v>BAYRAKLI</v>
      </c>
      <c>
        <is>
          <t>K-3869 35-02-K03869_B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09.11.2020 01:21:15</t>
        </is>
      </c>
      <c>
        <is>
          <t>09.11.2020 02:57:57</t>
        </is>
      </c>
      <c>
        <v>1.611666666</v>
      </c>
      <c>
        <v>0</v>
      </c>
      <c>
        <v>190</v>
      </c>
      <c>
        <v>0</v>
      </c>
      <c>
        <v>0</v>
      </c>
      <c>
        <v>0</v>
      </c>
      <c>
        <v>306.216667</v>
      </c>
      <c>
        <v>0</v>
      </c>
      <c>
        <v>0</v>
      </c>
    </row>
    <row>
      <c>
        <is>
          <t>1577816</t>
        </is>
      </c>
      <c>
        <v>1</v>
      </c>
      <c>
        <is>
          <t>İZMİR</t>
        </is>
      </c>
      <c>
        <v>BAYRAKLI</v>
      </c>
      <c>
        <is>
          <t>K-3869 35-02-K03869_E e1b</t>
        </is>
      </c>
      <c>
        <v>AG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09.11.2020 06:55:52</t>
        </is>
      </c>
      <c>
        <is>
          <t>09.11.2020 22:38:31</t>
        </is>
      </c>
      <c>
        <v>15.710833333</v>
      </c>
      <c>
        <v>0</v>
      </c>
      <c>
        <v>40</v>
      </c>
      <c>
        <v>0</v>
      </c>
      <c>
        <v>0</v>
      </c>
      <c>
        <v>0</v>
      </c>
      <c>
        <v>628.433333</v>
      </c>
      <c>
        <v>0</v>
      </c>
      <c>
        <v>0</v>
      </c>
    </row>
    <row>
      <c>
        <is>
          <t>1595984</t>
        </is>
      </c>
      <c>
        <v>1</v>
      </c>
      <c>
        <is>
          <t>İZMİR</t>
        </is>
      </c>
      <c>
        <v>BAYRAKLI</v>
      </c>
      <c>
        <is>
          <t>OSMANGAZİ İM 35-02-A00004_MUHİTTİN ERENER-K13 K13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24.11.2020 20:18:06</t>
        </is>
      </c>
      <c>
        <is>
          <t>24.11.2020 20:34:00</t>
        </is>
      </c>
      <c>
        <v>0.265</v>
      </c>
      <c>
        <v>19</v>
      </c>
      <c>
        <v>5649</v>
      </c>
      <c>
        <v>0</v>
      </c>
      <c>
        <v>0</v>
      </c>
      <c>
        <v>5.035</v>
      </c>
      <c>
        <v>1496.985</v>
      </c>
      <c>
        <v>0</v>
      </c>
      <c>
        <v>0</v>
      </c>
    </row>
    <row>
      <c>
        <is>
          <t>1580085</t>
        </is>
      </c>
      <c>
        <v>1</v>
      </c>
      <c>
        <is>
          <t>İZMİR</t>
        </is>
      </c>
      <c>
        <v>BAYRAKLI</v>
      </c>
      <c>
        <is>
          <t>K-4121 35-04-K04121_99346382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13.11.2020 08:56:02</t>
        </is>
      </c>
      <c>
        <is>
          <t>13.11.2020 12:11:00</t>
        </is>
      </c>
      <c>
        <v>3.249444444</v>
      </c>
      <c>
        <v>0</v>
      </c>
      <c>
        <v>1</v>
      </c>
      <c>
        <v>0</v>
      </c>
      <c>
        <v>0</v>
      </c>
      <c>
        <v>0</v>
      </c>
      <c>
        <v>3.249444</v>
      </c>
      <c>
        <v>0</v>
      </c>
      <c>
        <v>0</v>
      </c>
    </row>
    <row>
      <c>
        <is>
          <t>1582735</t>
        </is>
      </c>
      <c>
        <v>1</v>
      </c>
      <c>
        <is>
          <t>İZMİR</t>
        </is>
      </c>
      <c>
        <v>BAYRAKLI</v>
      </c>
      <c>
        <is>
          <t>K-1424 35-04-K01424_99526908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18.11.2020 18:24:38</t>
        </is>
      </c>
      <c>
        <is>
          <t>18.11.2020 19:07:54</t>
        </is>
      </c>
      <c>
        <v>0.721111111</v>
      </c>
      <c>
        <v>0</v>
      </c>
      <c>
        <v>3</v>
      </c>
      <c>
        <v>0</v>
      </c>
      <c>
        <v>0</v>
      </c>
      <c>
        <v>0</v>
      </c>
      <c>
        <v>2.163333</v>
      </c>
      <c>
        <v>0</v>
      </c>
      <c>
        <v>0</v>
      </c>
    </row>
    <row>
      <c>
        <is>
          <t>1578738</t>
        </is>
      </c>
      <c>
        <v>1</v>
      </c>
      <c>
        <is>
          <t>İZMİR</t>
        </is>
      </c>
      <c>
        <v>BAYRAKLI</v>
      </c>
      <c>
        <is>
          <t>K-4773 35-04-K04773_99206485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10.11.2020 18:27:40</t>
        </is>
      </c>
      <c>
        <is>
          <t>10.11.2020 20:01:33</t>
        </is>
      </c>
      <c>
        <v>1.564722222</v>
      </c>
      <c>
        <v>0</v>
      </c>
      <c>
        <v>9</v>
      </c>
      <c>
        <v>0</v>
      </c>
      <c>
        <v>0</v>
      </c>
      <c>
        <v>0</v>
      </c>
      <c>
        <v>14.0825</v>
      </c>
      <c>
        <v>0</v>
      </c>
      <c>
        <v>0</v>
      </c>
    </row>
    <row>
      <c>
        <is>
          <t>1581757</t>
        </is>
      </c>
      <c>
        <v>1</v>
      </c>
      <c>
        <is>
          <t>İZMİR</t>
        </is>
      </c>
      <c>
        <v>BEYDAĞ</v>
      </c>
      <c>
        <is>
          <t>KARAOBA ÇİFTE KUYULAR TR-2 35-32-L00060_Ayırıcı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17.11.2020 08:38:26</t>
        </is>
      </c>
      <c>
        <is>
          <t>17.11.2020 09:54:33</t>
        </is>
      </c>
      <c>
        <v>1.268611111</v>
      </c>
      <c>
        <v>0</v>
      </c>
      <c>
        <v>0</v>
      </c>
      <c>
        <v>1</v>
      </c>
      <c>
        <v>75</v>
      </c>
      <c>
        <v>0</v>
      </c>
      <c>
        <v>0</v>
      </c>
      <c>
        <v>1.268611</v>
      </c>
      <c>
        <v>95.145833</v>
      </c>
    </row>
    <row>
      <c>
        <is>
          <t>1577093</t>
        </is>
      </c>
      <c>
        <v>1</v>
      </c>
      <c>
        <is>
          <t>İZMİR</t>
        </is>
      </c>
      <c>
        <v>BEYDAĞ</v>
      </c>
      <c>
        <is>
          <t>BAKIR TR-4 35-32-L00145_A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07.11.2020 11:26:02</t>
        </is>
      </c>
      <c>
        <is>
          <t>07.11.2020 13:55:59</t>
        </is>
      </c>
      <c>
        <v>2.499166666</v>
      </c>
      <c>
        <v>0</v>
      </c>
      <c>
        <v>0</v>
      </c>
      <c>
        <v>0</v>
      </c>
      <c>
        <v>10</v>
      </c>
      <c>
        <v>0</v>
      </c>
      <c>
        <v>0</v>
      </c>
      <c>
        <v>0</v>
      </c>
      <c>
        <v>24.991667</v>
      </c>
    </row>
    <row>
      <c>
        <is>
          <t>1596521</t>
        </is>
      </c>
      <c>
        <v>1</v>
      </c>
      <c>
        <is>
          <t>İZMİR</t>
        </is>
      </c>
      <c>
        <v>BEYDAĞ</v>
      </c>
      <c>
        <is>
          <t>BAKIR TR-4 35-32-L00145_35-32-L00145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25.11.2020 21:12:34</t>
        </is>
      </c>
      <c>
        <is>
          <t>25.11.2020 21:39:49</t>
        </is>
      </c>
      <c>
        <v>0.454166666</v>
      </c>
      <c>
        <v>0</v>
      </c>
      <c>
        <v>0</v>
      </c>
      <c>
        <v>1</v>
      </c>
      <c>
        <v>50</v>
      </c>
      <c>
        <v>0</v>
      </c>
      <c>
        <v>0</v>
      </c>
      <c>
        <v>0.454167</v>
      </c>
      <c>
        <v>22.708333</v>
      </c>
    </row>
    <row>
      <c>
        <is>
          <t>1576437</t>
        </is>
      </c>
      <c>
        <v>1</v>
      </c>
      <c>
        <is>
          <t>İZMİR</t>
        </is>
      </c>
      <c>
        <v>SELÇUK</v>
      </c>
      <c>
        <is>
          <t>TR-40 35-13-L00040_A</t>
        </is>
      </c>
      <c>
        <v>AG Atlama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06.11.2020 13:01:00</t>
        </is>
      </c>
      <c>
        <is>
          <t>06.11.2020 14:26:10</t>
        </is>
      </c>
      <c>
        <v>1.419444444</v>
      </c>
      <c>
        <v>0</v>
      </c>
      <c>
        <v>5</v>
      </c>
      <c>
        <v>0</v>
      </c>
      <c>
        <v>8</v>
      </c>
      <c>
        <v>0</v>
      </c>
      <c>
        <v>7.097222</v>
      </c>
      <c>
        <v>0</v>
      </c>
      <c>
        <v>11.355556</v>
      </c>
    </row>
    <row>
      <c>
        <is>
          <t>1582249</t>
        </is>
      </c>
      <c>
        <v>1</v>
      </c>
      <c>
        <is>
          <t>İZMİR</t>
        </is>
      </c>
      <c>
        <v>BALÇOVA</v>
      </c>
      <c>
        <is>
          <t>K-572 35-07-K00072_35-07-K00072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17.11.2020 22:26:36</t>
        </is>
      </c>
      <c>
        <is>
          <t>17.11.2020 23:04:29</t>
        </is>
      </c>
      <c>
        <v>0.631388888</v>
      </c>
      <c>
        <v>1</v>
      </c>
      <c>
        <v>26</v>
      </c>
      <c>
        <v>0</v>
      </c>
      <c>
        <v>1</v>
      </c>
      <c>
        <v>0.631389</v>
      </c>
      <c>
        <v>16.416111</v>
      </c>
      <c>
        <v>0</v>
      </c>
      <c>
        <v>0.631389</v>
      </c>
    </row>
    <row>
      <c>
        <is>
          <t>1594734</t>
        </is>
      </c>
      <c>
        <v>1</v>
      </c>
      <c>
        <is>
          <t>İZMİR</t>
        </is>
      </c>
      <c>
        <v>BORNOVA</v>
      </c>
      <c>
        <is>
          <t>M-319 35-02-M00319_A A2B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22.11.2020 10:51:11</t>
        </is>
      </c>
      <c>
        <is>
          <t>22.11.2020 13:14:53</t>
        </is>
      </c>
      <c>
        <v>2.395</v>
      </c>
      <c>
        <v>0</v>
      </c>
      <c>
        <v>21</v>
      </c>
      <c>
        <v>0</v>
      </c>
      <c>
        <v>0</v>
      </c>
      <c>
        <v>0</v>
      </c>
      <c>
        <v>50.295</v>
      </c>
      <c>
        <v>0</v>
      </c>
      <c>
        <v>0</v>
      </c>
    </row>
    <row>
      <c>
        <is>
          <t>1584443</t>
        </is>
      </c>
      <c>
        <v>1</v>
      </c>
      <c>
        <is>
          <t>İZMİR</t>
        </is>
      </c>
      <c>
        <v>BORNOVA</v>
      </c>
      <c>
        <is>
          <t>M-319 35-02-M00319_A A1B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21.11.2020 15:10:55</t>
        </is>
      </c>
      <c>
        <is>
          <t>21.11.2020 18:50:35</t>
        </is>
      </c>
      <c>
        <v>3.661111111</v>
      </c>
      <c>
        <v>0</v>
      </c>
      <c>
        <v>2</v>
      </c>
      <c>
        <v>0</v>
      </c>
      <c>
        <v>0</v>
      </c>
      <c>
        <v>0</v>
      </c>
      <c>
        <v>7.322222</v>
      </c>
      <c>
        <v>0</v>
      </c>
      <c>
        <v>0</v>
      </c>
    </row>
    <row>
      <c>
        <is>
          <t>1581249</t>
        </is>
      </c>
      <c>
        <v>1</v>
      </c>
      <c>
        <is>
          <t>İZMİR</t>
        </is>
      </c>
      <c>
        <v>BORNOVA</v>
      </c>
      <c>
        <is>
          <t>K-2964 35-02-K02964_B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16.11.2020 01:42:22</t>
        </is>
      </c>
      <c>
        <is>
          <t>16.11.2020 04:35:00</t>
        </is>
      </c>
      <c>
        <v>2.877222222</v>
      </c>
      <c>
        <v>0</v>
      </c>
      <c>
        <v>113</v>
      </c>
      <c>
        <v>0</v>
      </c>
      <c>
        <v>0</v>
      </c>
      <c>
        <v>0</v>
      </c>
      <c>
        <v>325.126111</v>
      </c>
      <c>
        <v>0</v>
      </c>
      <c>
        <v>0</v>
      </c>
    </row>
    <row>
      <c>
        <is>
          <t>1581258</t>
        </is>
      </c>
      <c>
        <v>1</v>
      </c>
      <c>
        <is>
          <t>İZMİR</t>
        </is>
      </c>
      <c>
        <v>BORNOVA</v>
      </c>
      <c>
        <is>
          <t>K-2964 35-02-K02964_B</t>
        </is>
      </c>
      <c>
        <v>AG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16.11.2020 04:35:46</t>
        </is>
      </c>
      <c>
        <is>
          <t>16.11.2020 11:31:38</t>
        </is>
      </c>
      <c>
        <v>6.931111111</v>
      </c>
      <c>
        <v>0</v>
      </c>
      <c>
        <v>113</v>
      </c>
      <c>
        <v>0</v>
      </c>
      <c>
        <v>0</v>
      </c>
      <c>
        <v>0</v>
      </c>
      <c>
        <v>783.215556</v>
      </c>
      <c>
        <v>0</v>
      </c>
      <c>
        <v>0</v>
      </c>
    </row>
    <row>
      <c>
        <is>
          <t>1580903</t>
        </is>
      </c>
      <c>
        <v>1</v>
      </c>
      <c>
        <is>
          <t>İZMİR</t>
        </is>
      </c>
      <c>
        <v>BORNOVA</v>
      </c>
      <c>
        <is>
          <t>K-2964 35-02-K02964_B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14.11.2020 23:24:57</t>
        </is>
      </c>
      <c>
        <is>
          <t>14.11.2020 23:54:38</t>
        </is>
      </c>
      <c>
        <v>0.494722222</v>
      </c>
      <c>
        <v>0</v>
      </c>
      <c>
        <v>113</v>
      </c>
      <c>
        <v>0</v>
      </c>
      <c>
        <v>0</v>
      </c>
      <c>
        <v>0</v>
      </c>
      <c>
        <v>55.903611</v>
      </c>
      <c>
        <v>0</v>
      </c>
      <c>
        <v>0</v>
      </c>
    </row>
    <row>
      <c>
        <is>
          <t>1581098</t>
        </is>
      </c>
      <c>
        <v>1</v>
      </c>
      <c>
        <is>
          <t>İZMİR</t>
        </is>
      </c>
      <c>
        <v>BORNOVA</v>
      </c>
      <c>
        <is>
          <t>K-2964 35-02-K02964_B</t>
        </is>
      </c>
      <c>
        <v>AG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15.11.2020 14:35:45</t>
        </is>
      </c>
      <c>
        <is>
          <t>15.11.2020 17:43:13</t>
        </is>
      </c>
      <c>
        <v>3.124444444</v>
      </c>
      <c>
        <v>0</v>
      </c>
      <c>
        <v>113</v>
      </c>
      <c>
        <v>0</v>
      </c>
      <c>
        <v>0</v>
      </c>
      <c>
        <v>0</v>
      </c>
      <c>
        <v>353.062222</v>
      </c>
      <c>
        <v>0</v>
      </c>
      <c>
        <v>0</v>
      </c>
    </row>
    <row>
      <c>
        <is>
          <t>1579923</t>
        </is>
      </c>
      <c>
        <v>1</v>
      </c>
      <c>
        <is>
          <t>İZMİR</t>
        </is>
      </c>
      <c>
        <v>BORNOVA</v>
      </c>
      <c>
        <is>
          <t>K-2964 35-02-K02964_B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13.11.2020 02:52:10</t>
        </is>
      </c>
      <c>
        <is>
          <t>13.11.2020 05:23:32</t>
        </is>
      </c>
      <c>
        <v>2.522777777</v>
      </c>
      <c>
        <v>0</v>
      </c>
      <c>
        <v>113</v>
      </c>
      <c>
        <v>0</v>
      </c>
      <c>
        <v>0</v>
      </c>
      <c>
        <v>0</v>
      </c>
      <c>
        <v>285.073889</v>
      </c>
      <c>
        <v>0</v>
      </c>
      <c>
        <v>0</v>
      </c>
    </row>
    <row>
      <c>
        <is>
          <t>1578986</t>
        </is>
      </c>
      <c>
        <v>1</v>
      </c>
      <c>
        <is>
          <t>İZMİR</t>
        </is>
      </c>
      <c>
        <v>BORNOVA</v>
      </c>
      <c>
        <is>
          <t>K-2964 35-02-K02964_B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11.11.2020 10:24:38</t>
        </is>
      </c>
      <c>
        <is>
          <t>11.11.2020 11:58:16</t>
        </is>
      </c>
      <c>
        <v>1.560555555</v>
      </c>
      <c>
        <v>0</v>
      </c>
      <c>
        <v>113</v>
      </c>
      <c>
        <v>0</v>
      </c>
      <c>
        <v>0</v>
      </c>
      <c>
        <v>0</v>
      </c>
      <c>
        <v>176.342778</v>
      </c>
      <c>
        <v>0</v>
      </c>
      <c>
        <v>0</v>
      </c>
    </row>
    <row>
      <c>
        <is>
          <t>1583995</t>
        </is>
      </c>
      <c>
        <v>1</v>
      </c>
      <c>
        <is>
          <t>İZMİR</t>
        </is>
      </c>
      <c>
        <v>BORNOVA</v>
      </c>
      <c>
        <is>
          <t>K-2964 35-02-K02964_A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20.11.2020 16:52:35</t>
        </is>
      </c>
      <c>
        <is>
          <t>20.11.2020 18:58:43</t>
        </is>
      </c>
      <c>
        <v>2.102222222</v>
      </c>
      <c>
        <v>0</v>
      </c>
      <c>
        <v>179</v>
      </c>
      <c>
        <v>0</v>
      </c>
      <c>
        <v>0</v>
      </c>
      <c>
        <v>0</v>
      </c>
      <c>
        <v>376.297778</v>
      </c>
      <c>
        <v>0</v>
      </c>
      <c>
        <v>0</v>
      </c>
    </row>
    <row>
      <c>
        <is>
          <t>1578558</t>
        </is>
      </c>
      <c>
        <v>1</v>
      </c>
      <c>
        <is>
          <t>İZMİR</t>
        </is>
      </c>
      <c>
        <v>BORNOVA</v>
      </c>
      <c>
        <is>
          <t>K-2964 35-02-K02964_B</t>
        </is>
      </c>
      <c>
        <v>AG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10.11.2020 13:53:42</t>
        </is>
      </c>
      <c>
        <is>
          <t>10.11.2020 18:45:16</t>
        </is>
      </c>
      <c>
        <v>4.859444444</v>
      </c>
      <c>
        <v>0</v>
      </c>
      <c>
        <v>113</v>
      </c>
      <c>
        <v>0</v>
      </c>
      <c>
        <v>0</v>
      </c>
      <c>
        <v>0</v>
      </c>
      <c>
        <v>549.117222</v>
      </c>
      <c>
        <v>0</v>
      </c>
      <c>
        <v>0</v>
      </c>
    </row>
    <row>
      <c>
        <is>
          <t>1580626</t>
        </is>
      </c>
      <c>
        <v>1</v>
      </c>
      <c>
        <is>
          <t>İZMİR</t>
        </is>
      </c>
      <c>
        <v>BORNOVA</v>
      </c>
      <c>
        <is>
          <t>K-2964 35-02-K02964_B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14.11.2020 10:53:25</t>
        </is>
      </c>
      <c>
        <is>
          <t>14.11.2020 12:17:22</t>
        </is>
      </c>
      <c>
        <v>1.399166666</v>
      </c>
      <c>
        <v>0</v>
      </c>
      <c>
        <v>113</v>
      </c>
      <c>
        <v>0</v>
      </c>
      <c>
        <v>0</v>
      </c>
      <c>
        <v>0</v>
      </c>
      <c>
        <v>158.105833</v>
      </c>
      <c>
        <v>0</v>
      </c>
      <c>
        <v>0</v>
      </c>
    </row>
    <row>
      <c>
        <is>
          <t>1579387</t>
        </is>
      </c>
      <c>
        <v>1</v>
      </c>
      <c>
        <is>
          <t>İZMİR</t>
        </is>
      </c>
      <c>
        <v>BORNOVA</v>
      </c>
      <c>
        <is>
          <t>K-2964 35-02-K02964_910176477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12.11.2020 07:16:42</t>
        </is>
      </c>
      <c>
        <is>
          <t>12.11.2020 09:39:26</t>
        </is>
      </c>
      <c>
        <v>2.378888888</v>
      </c>
      <c>
        <v>0</v>
      </c>
      <c>
        <v>3</v>
      </c>
      <c>
        <v>0</v>
      </c>
      <c>
        <v>0</v>
      </c>
      <c>
        <v>0</v>
      </c>
      <c>
        <v>7.136667</v>
      </c>
      <c>
        <v>0</v>
      </c>
      <c>
        <v>0</v>
      </c>
    </row>
    <row>
      <c>
        <is>
          <t>1578792</t>
        </is>
      </c>
      <c>
        <v>1</v>
      </c>
      <c>
        <is>
          <t>İZMİR</t>
        </is>
      </c>
      <c>
        <v>BORNOVA</v>
      </c>
      <c>
        <is>
          <t>K-4482 35-02-K04482_A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10.11.2020 21:20:48</t>
        </is>
      </c>
      <c>
        <is>
          <t>10.11.2020 22:52:47</t>
        </is>
      </c>
      <c>
        <v>1.533055555</v>
      </c>
      <c>
        <v>0</v>
      </c>
      <c>
        <v>32</v>
      </c>
      <c>
        <v>0</v>
      </c>
      <c>
        <v>0</v>
      </c>
      <c>
        <v>0</v>
      </c>
      <c>
        <v>49.057778</v>
      </c>
      <c>
        <v>0</v>
      </c>
      <c>
        <v>0</v>
      </c>
    </row>
    <row>
      <c>
        <is>
          <t>1576116</t>
        </is>
      </c>
      <c>
        <v>1</v>
      </c>
      <c>
        <is>
          <t>İZMİR</t>
        </is>
      </c>
      <c>
        <v>BAYRAKLI</v>
      </c>
      <c>
        <is>
          <t>M-2538 (YATIRIM REZERVE) 35-02-M02538_99346332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06.11.2020 05:10:01</t>
        </is>
      </c>
      <c>
        <is>
          <t>06.11.2020 06:53:40</t>
        </is>
      </c>
      <c>
        <v>1.7275</v>
      </c>
      <c>
        <v>0</v>
      </c>
      <c>
        <v>3</v>
      </c>
      <c>
        <v>0</v>
      </c>
      <c>
        <v>0</v>
      </c>
      <c>
        <v>0</v>
      </c>
      <c>
        <v>5.1825</v>
      </c>
      <c>
        <v>0</v>
      </c>
      <c>
        <v>0</v>
      </c>
    </row>
    <row>
      <c>
        <is>
          <t>1576817</t>
        </is>
      </c>
      <c>
        <v>1</v>
      </c>
      <c>
        <is>
          <t>İZMİR</t>
        </is>
      </c>
      <c>
        <v>BAYRAKLI</v>
      </c>
      <c>
        <is>
          <t>K-4406 35-04-K04406_99370282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06.11.2020 21:44:42</t>
        </is>
      </c>
      <c>
        <is>
          <t>07.11.2020 01:47:28</t>
        </is>
      </c>
      <c>
        <v>4.046111111</v>
      </c>
      <c>
        <v>0</v>
      </c>
      <c>
        <v>1</v>
      </c>
      <c>
        <v>0</v>
      </c>
      <c>
        <v>0</v>
      </c>
      <c>
        <v>0</v>
      </c>
      <c>
        <v>4.046111</v>
      </c>
      <c>
        <v>0</v>
      </c>
      <c>
        <v>0</v>
      </c>
    </row>
    <row>
      <c>
        <is>
          <t>1578352</t>
        </is>
      </c>
      <c>
        <v>1</v>
      </c>
      <c>
        <is>
          <t>İZMİR</t>
        </is>
      </c>
      <c>
        <v>BAYRAKLI</v>
      </c>
      <c>
        <is>
          <t>K-4781 35-04-K04781_962687686</t>
        </is>
      </c>
      <c>
        <v>AG Direkten Kesme Açma</v>
      </c>
      <c>
        <is>
          <t>Dağıtım-AG</t>
        </is>
      </c>
      <c>
        <v>Uzun</v>
      </c>
      <c>
        <v>Güvenlik</v>
      </c>
      <c>
        <v>Bildirimsiz</v>
      </c>
      <c>
        <is>
          <t>10.11.2020 09:19:00</t>
        </is>
      </c>
      <c>
        <is>
          <t>07.12.2020 11:35:56</t>
        </is>
      </c>
      <c>
        <v>650.282222222</v>
      </c>
      <c>
        <v>0</v>
      </c>
      <c>
        <v>1</v>
      </c>
      <c>
        <v>0</v>
      </c>
      <c>
        <v>0</v>
      </c>
      <c>
        <v>0</v>
      </c>
      <c>
        <v>650.282222</v>
      </c>
      <c>
        <v>0</v>
      </c>
      <c>
        <v>0</v>
      </c>
    </row>
    <row>
      <c>
        <is>
          <t>1578675</t>
        </is>
      </c>
      <c>
        <v>1</v>
      </c>
      <c>
        <is>
          <t>İZMİR</t>
        </is>
      </c>
      <c>
        <v>BAYRAKLI</v>
      </c>
      <c>
        <is>
          <t>K-1361 35-02-K01361_99133665</t>
        </is>
      </c>
      <c>
        <v>AG Direkten Kesme Açma</v>
      </c>
      <c>
        <is>
          <t>Dağıtım-AG</t>
        </is>
      </c>
      <c>
        <v>Uzun</v>
      </c>
      <c>
        <v>Güvenlik</v>
      </c>
      <c>
        <v>Bildirimsiz</v>
      </c>
      <c>
        <is>
          <t>10.11.2020 16:46:00</t>
        </is>
      </c>
      <c>
        <is>
          <t>22.11.2020 09:50:25</t>
        </is>
      </c>
      <c>
        <v>281.073611111</v>
      </c>
      <c>
        <v>0</v>
      </c>
      <c>
        <v>2</v>
      </c>
      <c>
        <v>0</v>
      </c>
      <c>
        <v>0</v>
      </c>
      <c>
        <v>0</v>
      </c>
      <c>
        <v>562.147222</v>
      </c>
      <c>
        <v>0</v>
      </c>
      <c>
        <v>0</v>
      </c>
    </row>
    <row>
      <c>
        <is>
          <t>1578626</t>
        </is>
      </c>
      <c>
        <v>1</v>
      </c>
      <c>
        <is>
          <t>İZMİR</t>
        </is>
      </c>
      <c>
        <v>BAYRAKLI</v>
      </c>
      <c>
        <is>
          <t>K-1361 35-02-K01361_99426556</t>
        </is>
      </c>
      <c>
        <v>AG Direkten Kesme Açma</v>
      </c>
      <c>
        <is>
          <t>Dağıtım-AG</t>
        </is>
      </c>
      <c>
        <v>Uzun</v>
      </c>
      <c>
        <v>Güvenlik</v>
      </c>
      <c>
        <v>Bildirimsiz</v>
      </c>
      <c>
        <is>
          <t>10.11.2020 15:46:00</t>
        </is>
      </c>
      <c>
        <is>
          <t>22.11.2020 09:58:36</t>
        </is>
      </c>
      <c>
        <v>282.21</v>
      </c>
      <c>
        <v>0</v>
      </c>
      <c>
        <v>1</v>
      </c>
      <c>
        <v>0</v>
      </c>
      <c>
        <v>0</v>
      </c>
      <c>
        <v>0</v>
      </c>
      <c>
        <v>282.21</v>
      </c>
      <c>
        <v>0</v>
      </c>
      <c>
        <v>0</v>
      </c>
    </row>
    <row>
      <c>
        <is>
          <t>1578628</t>
        </is>
      </c>
      <c>
        <v>1</v>
      </c>
      <c>
        <is>
          <t>İZMİR</t>
        </is>
      </c>
      <c>
        <v>BAYRAKLI</v>
      </c>
      <c>
        <is>
          <t>K-1361 35-02-K01361_99587933</t>
        </is>
      </c>
      <c>
        <v>AG Direkten Kesme Açma</v>
      </c>
      <c>
        <is>
          <t>Dağıtım-AG</t>
        </is>
      </c>
      <c>
        <v>Uzun</v>
      </c>
      <c>
        <v>Güvenlik</v>
      </c>
      <c>
        <v>Bildirimsiz</v>
      </c>
      <c>
        <is>
          <t>10.11.2020 15:47:00</t>
        </is>
      </c>
      <c>
        <is>
          <t>22.11.2020 09:53:47</t>
        </is>
      </c>
      <c>
        <v>282.113055555</v>
      </c>
      <c>
        <v>0</v>
      </c>
      <c>
        <v>1</v>
      </c>
      <c>
        <v>0</v>
      </c>
      <c>
        <v>0</v>
      </c>
      <c>
        <v>0</v>
      </c>
      <c>
        <v>282.113056</v>
      </c>
      <c>
        <v>0</v>
      </c>
      <c>
        <v>0</v>
      </c>
    </row>
    <row>
      <c>
        <is>
          <t>1597938</t>
        </is>
      </c>
      <c>
        <v>1</v>
      </c>
      <c>
        <is>
          <t>İZMİR</t>
        </is>
      </c>
      <c>
        <v>BAYRAKLI</v>
      </c>
      <c>
        <is>
          <t>K-4717 35-02-K04717_A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28.11.2020 18:54:47</t>
        </is>
      </c>
      <c>
        <is>
          <t>28.11.2020 19:58:29</t>
        </is>
      </c>
      <c>
        <v>1.061666666</v>
      </c>
      <c>
        <v>0</v>
      </c>
      <c>
        <v>56</v>
      </c>
      <c>
        <v>0</v>
      </c>
      <c>
        <v>0</v>
      </c>
      <c>
        <v>0</v>
      </c>
      <c>
        <v>59.453333</v>
      </c>
      <c>
        <v>0</v>
      </c>
      <c>
        <v>0</v>
      </c>
    </row>
    <row>
      <c>
        <is>
          <t>1598567</t>
        </is>
      </c>
      <c>
        <v>1</v>
      </c>
      <c>
        <is>
          <t>İZMİR</t>
        </is>
      </c>
      <c>
        <v>BAYRAKLI</v>
      </c>
      <c>
        <is>
          <t>M-2516 (YATIRIM REZERVE) 35-02-M02516_912473650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30.11.2020 11:17:39</t>
        </is>
      </c>
      <c>
        <is>
          <t>30.11.2020 12:50:47</t>
        </is>
      </c>
      <c>
        <v>1.552222222</v>
      </c>
      <c>
        <v>0</v>
      </c>
      <c>
        <v>1</v>
      </c>
      <c>
        <v>0</v>
      </c>
      <c>
        <v>0</v>
      </c>
      <c>
        <v>0</v>
      </c>
      <c>
        <v>1.552222</v>
      </c>
      <c>
        <v>0</v>
      </c>
      <c>
        <v>0</v>
      </c>
    </row>
    <row>
      <c>
        <is>
          <t>1578634</t>
        </is>
      </c>
      <c>
        <v>1</v>
      </c>
      <c>
        <is>
          <t>İZMİR</t>
        </is>
      </c>
      <c>
        <v>BAYRAKLI</v>
      </c>
      <c>
        <is>
          <t>M-2516 (YATIRIM REZERVE) 35-02-M02516_99898653</t>
        </is>
      </c>
      <c>
        <v>AG Direkten Kesme Açma</v>
      </c>
      <c>
        <is>
          <t>Dağıtım-AG</t>
        </is>
      </c>
      <c>
        <v>Uzun</v>
      </c>
      <c>
        <v>Güvenlik</v>
      </c>
      <c>
        <v>Bildirimsiz</v>
      </c>
      <c>
        <is>
          <t>10.11.2020 15:55:00</t>
        </is>
      </c>
      <c>
        <is>
          <t>22.11.2020 09:52:30</t>
        </is>
      </c>
      <c>
        <v>281.958333333</v>
      </c>
      <c>
        <v>0</v>
      </c>
      <c>
        <v>8</v>
      </c>
      <c>
        <v>0</v>
      </c>
      <c>
        <v>0</v>
      </c>
      <c>
        <v>0</v>
      </c>
      <c>
        <v>2255.666667</v>
      </c>
      <c>
        <v>0</v>
      </c>
      <c>
        <v>0</v>
      </c>
    </row>
    <row>
      <c>
        <is>
          <t>1594865</t>
        </is>
      </c>
      <c>
        <v>1</v>
      </c>
      <c>
        <is>
          <t>İZMİR</t>
        </is>
      </c>
      <c>
        <v>BUCA</v>
      </c>
      <c>
        <is>
          <t>M-735Ö 35-03-M00735Ö_ M03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22.11.2020 16:48:00</t>
        </is>
      </c>
      <c>
        <is>
          <t>22.11.2020 17:44:10</t>
        </is>
      </c>
      <c>
        <v>0.936111111</v>
      </c>
      <c>
        <v>2</v>
      </c>
      <c>
        <v>0</v>
      </c>
      <c>
        <v>0</v>
      </c>
      <c>
        <v>0</v>
      </c>
      <c>
        <v>1.872222</v>
      </c>
      <c>
        <v>0</v>
      </c>
      <c>
        <v>0</v>
      </c>
      <c>
        <v>0</v>
      </c>
    </row>
    <row>
      <c>
        <is>
          <t>1578645</t>
        </is>
      </c>
      <c>
        <v>1</v>
      </c>
      <c>
        <is>
          <t>İZMİR</t>
        </is>
      </c>
      <c>
        <v>BAYRAKLI</v>
      </c>
      <c>
        <is>
          <t>K-1361 35-02-K01361_99549899</t>
        </is>
      </c>
      <c>
        <v>AG Direkten Kesme Açma</v>
      </c>
      <c>
        <is>
          <t>Dağıtım-AG</t>
        </is>
      </c>
      <c>
        <v>Uzun</v>
      </c>
      <c>
        <v>Güvenlik</v>
      </c>
      <c>
        <v>Bildirimsiz</v>
      </c>
      <c>
        <is>
          <t>10.11.2020 16:05:00</t>
        </is>
      </c>
      <c>
        <is>
          <t>22.11.2020 09:51:28</t>
        </is>
      </c>
      <c>
        <v>281.774444444</v>
      </c>
      <c>
        <v>0</v>
      </c>
      <c>
        <v>1</v>
      </c>
      <c>
        <v>0</v>
      </c>
      <c>
        <v>0</v>
      </c>
      <c>
        <v>0</v>
      </c>
      <c>
        <v>281.774444</v>
      </c>
      <c>
        <v>0</v>
      </c>
      <c>
        <v>0</v>
      </c>
    </row>
    <row>
      <c>
        <is>
          <t>1597918</t>
        </is>
      </c>
      <c>
        <v>1</v>
      </c>
      <c>
        <is>
          <t>İZMİR</t>
        </is>
      </c>
      <c>
        <v>SELÇUK</v>
      </c>
      <c>
        <is>
          <t>PAMUCAKTUR SİTESİ TR 35-13-L00138_946417583</t>
        </is>
      </c>
      <c>
        <v>AG Box / Sdk Abone Çıkış Faz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28.11.2020 18:14:07</t>
        </is>
      </c>
      <c>
        <is>
          <t>28.11.2020 19:18:36</t>
        </is>
      </c>
      <c>
        <v>1.074722222</v>
      </c>
      <c>
        <v>0</v>
      </c>
      <c>
        <v>1</v>
      </c>
      <c>
        <v>0</v>
      </c>
      <c>
        <v>0</v>
      </c>
      <c>
        <v>0</v>
      </c>
      <c>
        <v>1.074722</v>
      </c>
      <c>
        <v>0</v>
      </c>
      <c>
        <v>0</v>
      </c>
    </row>
    <row>
      <c>
        <is>
          <t>1597677</t>
        </is>
      </c>
      <c>
        <v>1</v>
      </c>
      <c>
        <is>
          <t>İZMİR</t>
        </is>
      </c>
      <c>
        <v>BAYRAKLI</v>
      </c>
      <c>
        <is>
          <t>K-4325 35-04-K04325_D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28.11.2020 10:06:04</t>
        </is>
      </c>
      <c>
        <is>
          <t>28.11.2020 10:14:57</t>
        </is>
      </c>
      <c>
        <v>0.147916666</v>
      </c>
      <c>
        <v>0</v>
      </c>
      <c>
        <v>111</v>
      </c>
      <c>
        <v>0</v>
      </c>
      <c>
        <v>0</v>
      </c>
      <c>
        <v>0</v>
      </c>
      <c>
        <v>16.41875</v>
      </c>
      <c>
        <v>0</v>
      </c>
      <c>
        <v>0</v>
      </c>
    </row>
    <row>
      <c>
        <is>
          <t>1580455</t>
        </is>
      </c>
      <c>
        <v>1</v>
      </c>
      <c>
        <is>
          <t>İZMİR</t>
        </is>
      </c>
      <c>
        <v>BAYRAKLI</v>
      </c>
      <c>
        <is>
          <t>K-522 35-04-K00522_954914796</t>
        </is>
      </c>
      <c>
        <v>AG Direkten Kesme Açma</v>
      </c>
      <c>
        <is>
          <t>Dağıtım-AG</t>
        </is>
      </c>
      <c>
        <v>Uzun</v>
      </c>
      <c>
        <v>Güvenlik</v>
      </c>
      <c>
        <v>Bildirimsiz</v>
      </c>
      <c>
        <is>
          <t>14.11.2020 00:30:00</t>
        </is>
      </c>
      <c>
        <is>
          <t>21.11.2020 18:53:13</t>
        </is>
      </c>
      <c>
        <v>186.386944444</v>
      </c>
      <c>
        <v>0</v>
      </c>
      <c>
        <v>1</v>
      </c>
      <c>
        <v>0</v>
      </c>
      <c>
        <v>0</v>
      </c>
      <c>
        <v>0</v>
      </c>
      <c>
        <v>186.386944</v>
      </c>
      <c>
        <v>0</v>
      </c>
      <c>
        <v>0</v>
      </c>
    </row>
    <row>
      <c>
        <is>
          <t>1578257</t>
        </is>
      </c>
      <c>
        <v>1</v>
      </c>
      <c>
        <is>
          <t>İZMİR</t>
        </is>
      </c>
      <c>
        <v>BAYRAKLI</v>
      </c>
      <c>
        <is>
          <t>K-1192 35-02-K01192_910110724</t>
        </is>
      </c>
      <c>
        <v>AG Direkten Kesme Açma</v>
      </c>
      <c>
        <is>
          <t>Dağıtım-AG</t>
        </is>
      </c>
      <c>
        <v>Uzun</v>
      </c>
      <c>
        <v>Güvenlik</v>
      </c>
      <c>
        <v>Bildirimsiz</v>
      </c>
      <c>
        <is>
          <t>09.11.2020 22:05:00</t>
        </is>
      </c>
      <c>
        <is>
          <t>22.11.2020 10:07:57</t>
        </is>
      </c>
      <c>
        <v>300.049166666</v>
      </c>
      <c>
        <v>0</v>
      </c>
      <c>
        <v>35</v>
      </c>
      <c>
        <v>0</v>
      </c>
      <c>
        <v>0</v>
      </c>
      <c>
        <v>0</v>
      </c>
      <c>
        <v>10501.720833</v>
      </c>
      <c>
        <v>0</v>
      </c>
      <c>
        <v>0</v>
      </c>
    </row>
    <row>
      <c>
        <is>
          <t>1582862</t>
        </is>
      </c>
      <c>
        <v>1</v>
      </c>
      <c>
        <is>
          <t>İZMİR</t>
        </is>
      </c>
      <c>
        <v>BAYRAKLI</v>
      </c>
      <c>
        <is>
          <t>K-4493 35-02-K04493_A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19.11.2020 08:17:00</t>
        </is>
      </c>
      <c>
        <is>
          <t>19.11.2020 16:17:24</t>
        </is>
      </c>
      <c>
        <v>8.006666666</v>
      </c>
      <c>
        <v>0</v>
      </c>
      <c>
        <v>142</v>
      </c>
      <c>
        <v>0</v>
      </c>
      <c>
        <v>0</v>
      </c>
      <c>
        <v>0</v>
      </c>
      <c>
        <v>1136.946667</v>
      </c>
      <c>
        <v>0</v>
      </c>
      <c>
        <v>0</v>
      </c>
    </row>
    <row>
      <c>
        <is>
          <t>1576857</t>
        </is>
      </c>
      <c>
        <v>1</v>
      </c>
      <c>
        <is>
          <t>İZMİR</t>
        </is>
      </c>
      <c>
        <v>BAYRAKLI</v>
      </c>
      <c>
        <is>
          <t>M-1292 35-02-M01292_910114428</t>
        </is>
      </c>
      <c>
        <v>AG Direkten Kesme Açma</v>
      </c>
      <c>
        <is>
          <t>Dağıtım-AG</t>
        </is>
      </c>
      <c>
        <v>Uzun</v>
      </c>
      <c>
        <v>Güvenlik</v>
      </c>
      <c>
        <v>Bildirimsiz</v>
      </c>
      <c>
        <is>
          <t>07.11.2020 01:25:00</t>
        </is>
      </c>
      <c>
        <is>
          <t>22.11.2020 02:50:19</t>
        </is>
      </c>
      <c>
        <v>361.421944444</v>
      </c>
      <c>
        <v>0</v>
      </c>
      <c>
        <v>26</v>
      </c>
      <c>
        <v>0</v>
      </c>
      <c>
        <v>0</v>
      </c>
      <c>
        <v>0</v>
      </c>
      <c>
        <v>9396.970556</v>
      </c>
      <c>
        <v>0</v>
      </c>
      <c>
        <v>0</v>
      </c>
    </row>
    <row>
      <c>
        <is>
          <t>1583890</t>
        </is>
      </c>
      <c>
        <v>1</v>
      </c>
      <c>
        <is>
          <t>İZMİR</t>
        </is>
      </c>
      <c>
        <v>BAYRAKLI</v>
      </c>
      <c>
        <is>
          <t>K-4493 35-02-K04493_912503257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20.11.2020 14:31:35</t>
        </is>
      </c>
      <c>
        <is>
          <t>20.11.2020 17:26:58</t>
        </is>
      </c>
      <c>
        <v>2.923055555</v>
      </c>
      <c>
        <v>0</v>
      </c>
      <c>
        <v>2</v>
      </c>
      <c>
        <v>0</v>
      </c>
      <c>
        <v>0</v>
      </c>
      <c>
        <v>0</v>
      </c>
      <c>
        <v>5.846111</v>
      </c>
      <c>
        <v>0</v>
      </c>
      <c>
        <v>0</v>
      </c>
    </row>
    <row>
      <c>
        <is>
          <t>1579208</t>
        </is>
      </c>
      <c>
        <v>1</v>
      </c>
      <c>
        <is>
          <t>İZMİR</t>
        </is>
      </c>
      <c>
        <v>BAYRAKLI</v>
      </c>
      <c>
        <is>
          <t>M-2538 (YATIRIM REZERVE) 35-02-M02538_99337161</t>
        </is>
      </c>
      <c>
        <v>AG Direkten Kesme Açma</v>
      </c>
      <c>
        <is>
          <t>Dağıtım-AG</t>
        </is>
      </c>
      <c>
        <v>Uzun</v>
      </c>
      <c>
        <v>Güvenlik</v>
      </c>
      <c>
        <v>Bildirimsiz</v>
      </c>
      <c>
        <is>
          <t>11.11.2020 16:21:00</t>
        </is>
      </c>
      <c>
        <is>
          <t>11.11.2020 16:37:00</t>
        </is>
      </c>
      <c>
        <v>0.266666666</v>
      </c>
      <c>
        <v>0</v>
      </c>
      <c>
        <v>1</v>
      </c>
      <c>
        <v>0</v>
      </c>
      <c>
        <v>0</v>
      </c>
      <c>
        <v>0</v>
      </c>
      <c>
        <v>0.266667</v>
      </c>
      <c>
        <v>0</v>
      </c>
      <c>
        <v>0</v>
      </c>
    </row>
    <row>
      <c>
        <is>
          <t>1577636</t>
        </is>
      </c>
      <c>
        <v>1</v>
      </c>
      <c>
        <is>
          <t>İZMİR</t>
        </is>
      </c>
      <c>
        <v>KEMALPAŞA</v>
      </c>
      <c>
        <is>
          <t>YUKARI SÜTÇÜLER KÖYÜ TR-1 35-27-M00410_98784039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08.11.2020 14:02:02</t>
        </is>
      </c>
      <c>
        <is>
          <t>08.11.2020 17:37:33</t>
        </is>
      </c>
      <c>
        <v>3.591944444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3.591944</v>
      </c>
    </row>
    <row>
      <c>
        <is>
          <t>1577755</t>
        </is>
      </c>
      <c>
        <v>1</v>
      </c>
      <c>
        <is>
          <t>İZMİR</t>
        </is>
      </c>
      <c>
        <v>KEMALPAŞA</v>
      </c>
      <c>
        <is>
          <t>SÜTÇÜLER TR-7 35-27-M00919_913472605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08.11.2020 18:41:12</t>
        </is>
      </c>
      <c>
        <is>
          <t>08.11.2020 20:01:21</t>
        </is>
      </c>
      <c>
        <v>1.335833333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1.335833</v>
      </c>
    </row>
    <row>
      <c>
        <is>
          <t>1577483</t>
        </is>
      </c>
      <c>
        <v>1</v>
      </c>
      <c>
        <is>
          <t>İZMİR</t>
        </is>
      </c>
      <c>
        <v>KEMALPAŞA</v>
      </c>
      <c>
        <is>
          <t>YUKARI SÜTÇÜLER KÖYÜ TR-1 35-27-M00410_Ayırıcı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08.11.2020 08:59:40</t>
        </is>
      </c>
      <c>
        <is>
          <t>08.11.2020 12:23:15</t>
        </is>
      </c>
      <c>
        <v>3.393055555</v>
      </c>
      <c>
        <v>0</v>
      </c>
      <c>
        <v>0</v>
      </c>
      <c>
        <v>1</v>
      </c>
      <c>
        <v>98</v>
      </c>
      <c>
        <v>0</v>
      </c>
      <c>
        <v>0</v>
      </c>
      <c>
        <v>3.393056</v>
      </c>
      <c>
        <v>332.519444</v>
      </c>
    </row>
    <row>
      <c>
        <is>
          <t>1584641</t>
        </is>
      </c>
      <c>
        <v>1</v>
      </c>
      <c>
        <is>
          <t>İZMİR</t>
        </is>
      </c>
      <c>
        <v>SELÇUK</v>
      </c>
      <c>
        <is>
          <t>DM-4/TR-4 35-13-L00444_DM-4/TR-3-L02 L02</t>
        </is>
      </c>
      <c>
        <v>OG Hatta Ağaç Kesimi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22.11.2020 01:18:09</t>
        </is>
      </c>
      <c>
        <is>
          <t>22.11.2020 02:07:32</t>
        </is>
      </c>
      <c>
        <v>0.823055555</v>
      </c>
      <c>
        <v>7</v>
      </c>
      <c>
        <v>757</v>
      </c>
      <c>
        <v>0</v>
      </c>
      <c>
        <v>8</v>
      </c>
      <c>
        <v>5.761389</v>
      </c>
      <c>
        <v>623.053055</v>
      </c>
      <c>
        <v>0</v>
      </c>
      <c>
        <v>6.584444</v>
      </c>
    </row>
    <row>
      <c>
        <is>
          <t>1582325</t>
        </is>
      </c>
      <c>
        <v>1</v>
      </c>
      <c>
        <is>
          <t>İZMİR</t>
        </is>
      </c>
      <c>
        <v>BALÇOVA</v>
      </c>
      <c>
        <is>
          <t>K-3426 35-07-K03426_A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18.11.2020 09:08:29</t>
        </is>
      </c>
      <c>
        <is>
          <t>18.11.2020 16:51:59</t>
        </is>
      </c>
      <c>
        <v>7.724846111</v>
      </c>
      <c>
        <v>0</v>
      </c>
      <c>
        <v>64</v>
      </c>
      <c>
        <v>0</v>
      </c>
      <c>
        <v>0</v>
      </c>
      <c>
        <v>0</v>
      </c>
      <c>
        <v>494.390151</v>
      </c>
      <c>
        <v>0</v>
      </c>
      <c>
        <v>0</v>
      </c>
    </row>
    <row>
      <c>
        <is>
          <t>1598476</t>
        </is>
      </c>
      <c>
        <v>1</v>
      </c>
      <c>
        <is>
          <t>İZMİR</t>
        </is>
      </c>
      <c>
        <v>BALÇOVA</v>
      </c>
      <c>
        <is>
          <t>K-2363 35-07-K02363_35-07-K02363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30.11.2020 09:41:05</t>
        </is>
      </c>
      <c>
        <is>
          <t>30.11.2020 13:04:28</t>
        </is>
      </c>
      <c>
        <v>3.389719444</v>
      </c>
      <c>
        <v>1</v>
      </c>
      <c>
        <v>468</v>
      </c>
      <c>
        <v>0</v>
      </c>
      <c>
        <v>7</v>
      </c>
      <c>
        <v>3.389719</v>
      </c>
      <c>
        <v>1586.3887</v>
      </c>
      <c>
        <v>0</v>
      </c>
      <c>
        <v>23.728036</v>
      </c>
    </row>
    <row>
      <c>
        <is>
          <t>1579458</t>
        </is>
      </c>
      <c>
        <v>1</v>
      </c>
      <c>
        <is>
          <t>İZMİR</t>
        </is>
      </c>
      <c>
        <v>BALÇOVA</v>
      </c>
      <c>
        <is>
          <t>K-3426 35-07-K03426_35-07-K03426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12.11.2020 09:12:08</t>
        </is>
      </c>
      <c>
        <is>
          <t>12.11.2020 09:30:30</t>
        </is>
      </c>
      <c>
        <v>0.306111111</v>
      </c>
      <c>
        <v>1</v>
      </c>
      <c>
        <v>291</v>
      </c>
      <c>
        <v>0</v>
      </c>
      <c>
        <v>0</v>
      </c>
      <c>
        <v>0.306111</v>
      </c>
      <c>
        <v>89.078333</v>
      </c>
      <c>
        <v>0</v>
      </c>
      <c>
        <v>0</v>
      </c>
    </row>
    <row>
      <c>
        <is>
          <t>1598649</t>
        </is>
      </c>
      <c>
        <v>1</v>
      </c>
      <c>
        <is>
          <t>İZMİR</t>
        </is>
      </c>
      <c>
        <v>BALÇOVA</v>
      </c>
      <c>
        <is>
          <t>M-2133 35-07-M02133_35-07-M02133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30.11.2020 13:06:00</t>
        </is>
      </c>
      <c>
        <is>
          <t>30.11.2020 15:50:50</t>
        </is>
      </c>
      <c>
        <v>2.747222222</v>
      </c>
      <c>
        <v>1</v>
      </c>
      <c>
        <v>69</v>
      </c>
      <c>
        <v>0</v>
      </c>
      <c>
        <v>0</v>
      </c>
      <c>
        <v>2.747222</v>
      </c>
      <c>
        <v>189.558333</v>
      </c>
      <c>
        <v>0</v>
      </c>
      <c>
        <v>0</v>
      </c>
    </row>
    <row>
      <c>
        <is>
          <t>1595577</t>
        </is>
      </c>
      <c>
        <v>1</v>
      </c>
      <c>
        <is>
          <t>İZMİR</t>
        </is>
      </c>
      <c>
        <v>BALÇOVA</v>
      </c>
      <c>
        <is>
          <t>K-2363 35-07-K02363_35-07-K02363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24.11.2020 09:11:52</t>
        </is>
      </c>
      <c>
        <is>
          <t>24.11.2020 16:58:00</t>
        </is>
      </c>
      <c>
        <v>7.768888888</v>
      </c>
      <c>
        <v>1</v>
      </c>
      <c>
        <v>468</v>
      </c>
      <c>
        <v>0</v>
      </c>
      <c>
        <v>7</v>
      </c>
      <c>
        <v>7.768889</v>
      </c>
      <c>
        <v>3635.84</v>
      </c>
      <c>
        <v>0</v>
      </c>
      <c>
        <v>54.382222</v>
      </c>
    </row>
    <row>
      <c>
        <is>
          <t>1573606</t>
        </is>
      </c>
      <c>
        <v>1</v>
      </c>
      <c>
        <is>
          <t>İZMİR</t>
        </is>
      </c>
      <c>
        <v>BALÇOVA</v>
      </c>
      <c>
        <is>
          <t>K-1414 35-07-K01414_TRAFO K04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01.11.2020 11:13:55</t>
        </is>
      </c>
      <c>
        <is>
          <t>01.11.2020 11:31:56</t>
        </is>
      </c>
      <c>
        <v>0.300277777</v>
      </c>
      <c>
        <v>2</v>
      </c>
      <c>
        <v>722</v>
      </c>
      <c>
        <v>0</v>
      </c>
      <c>
        <v>0</v>
      </c>
      <c>
        <v>0.600556</v>
      </c>
      <c>
        <v>216.800555</v>
      </c>
      <c>
        <v>0</v>
      </c>
      <c>
        <v>0</v>
      </c>
    </row>
    <row>
      <c>
        <is>
          <t>1578900</t>
        </is>
      </c>
      <c>
        <v>1</v>
      </c>
      <c>
        <is>
          <t>İZMİR</t>
        </is>
      </c>
      <c>
        <v>BALÇOVA</v>
      </c>
      <c>
        <is>
          <t>K-2363 35-07-K02363_B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11.11.2020 09:18:42</t>
        </is>
      </c>
      <c>
        <is>
          <t>11.11.2020 09:38:30</t>
        </is>
      </c>
      <c>
        <v>0.33</v>
      </c>
      <c>
        <v>0</v>
      </c>
      <c>
        <v>265</v>
      </c>
      <c>
        <v>0</v>
      </c>
      <c>
        <v>0</v>
      </c>
      <c>
        <v>0</v>
      </c>
      <c>
        <v>87.45</v>
      </c>
      <c>
        <v>0</v>
      </c>
      <c>
        <v>0</v>
      </c>
    </row>
    <row>
      <c>
        <is>
          <t>1598474</t>
        </is>
      </c>
      <c>
        <v>1</v>
      </c>
      <c>
        <is>
          <t>İZMİR</t>
        </is>
      </c>
      <c>
        <v>BALÇOVA</v>
      </c>
      <c>
        <is>
          <t>K-3426 35-07-K03426_A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30.11.2020 09:16:27</t>
        </is>
      </c>
      <c>
        <is>
          <t>30.11.2020 13:17:27</t>
        </is>
      </c>
      <c>
        <v>4.016666666</v>
      </c>
      <c>
        <v>0</v>
      </c>
      <c>
        <v>65</v>
      </c>
      <c>
        <v>0</v>
      </c>
      <c>
        <v>0</v>
      </c>
      <c>
        <v>0</v>
      </c>
      <c>
        <v>261.083333</v>
      </c>
      <c>
        <v>0</v>
      </c>
      <c>
        <v>0</v>
      </c>
    </row>
    <row>
      <c>
        <is>
          <t>1577593</t>
        </is>
      </c>
      <c>
        <v>1</v>
      </c>
      <c>
        <is>
          <t>İZMİR</t>
        </is>
      </c>
      <c>
        <v>ÖDEMİŞ</v>
      </c>
      <c>
        <is>
          <t>ALABAŞ TR-9 35-15-L01014_D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08.11.2020 12:24:49</t>
        </is>
      </c>
      <c>
        <is>
          <t>08.11.2020 14:48:26</t>
        </is>
      </c>
      <c>
        <v>2.393611111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11.968056</v>
      </c>
    </row>
    <row>
      <c>
        <is>
          <t>1597728</t>
        </is>
      </c>
      <c>
        <v>1</v>
      </c>
      <c>
        <is>
          <t>İZMİR</t>
        </is>
      </c>
      <c>
        <v>BAYRAKLI</v>
      </c>
      <c>
        <is>
          <t>M-1944 35-04-M01944_35-04-M01944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28.11.2020 11:13:00</t>
        </is>
      </c>
      <c>
        <is>
          <t>28.11.2020 11:26:00</t>
        </is>
      </c>
      <c>
        <v>0.216666666</v>
      </c>
      <c>
        <v>1</v>
      </c>
      <c>
        <v>72</v>
      </c>
      <c>
        <v>0</v>
      </c>
      <c>
        <v>0</v>
      </c>
      <c>
        <v>0.216667</v>
      </c>
      <c>
        <v>15.6</v>
      </c>
      <c>
        <v>0</v>
      </c>
      <c>
        <v>0</v>
      </c>
    </row>
    <row>
      <c>
        <is>
          <t>1596763</t>
        </is>
      </c>
      <c>
        <v>1</v>
      </c>
      <c>
        <is>
          <t>İZMİR</t>
        </is>
      </c>
      <c>
        <v>TİRE</v>
      </c>
      <c>
        <is>
          <t>TİRE İM-DM-1 35-29-A00001_YENİÇİFTLİK-M18 M18</t>
        </is>
      </c>
      <c>
        <v>Manevra</v>
      </c>
      <c>
        <is>
          <t>Dağıtım-OG</t>
        </is>
      </c>
      <c>
        <v>Kısa</v>
      </c>
      <c>
        <v>Şebeke işletmecisi</v>
      </c>
      <c>
        <v>Bildirimsiz</v>
      </c>
      <c>
        <is>
          <t>26.11.2020 12:15:51</t>
        </is>
      </c>
      <c>
        <is>
          <t>26.11.2020 12:16:44</t>
        </is>
      </c>
      <c>
        <v>0.014722222</v>
      </c>
      <c>
        <v>0</v>
      </c>
      <c>
        <v>74</v>
      </c>
      <c>
        <v>75</v>
      </c>
      <c>
        <v>214</v>
      </c>
      <c>
        <v>0</v>
      </c>
      <c>
        <v>1.089444</v>
      </c>
      <c>
        <v>1.104167</v>
      </c>
      <c>
        <v>3.150556</v>
      </c>
    </row>
    <row>
      <c>
        <is>
          <t>1595843</t>
        </is>
      </c>
      <c>
        <v>1</v>
      </c>
      <c>
        <is>
          <t>İZMİR</t>
        </is>
      </c>
      <c>
        <v>TİRE</v>
      </c>
      <c>
        <is>
          <t>TİRE İM-DM-1 35-29-A00001_YENİÇİFTLİK-M18 M18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24.11.2020 15:42:50</t>
        </is>
      </c>
      <c>
        <is>
          <t>24.11.2020 15:52:02</t>
        </is>
      </c>
      <c>
        <v>0.153333333</v>
      </c>
      <c>
        <v>0</v>
      </c>
      <c>
        <v>74</v>
      </c>
      <c>
        <v>75</v>
      </c>
      <c>
        <v>214</v>
      </c>
      <c>
        <v>0</v>
      </c>
      <c>
        <v>11.346667</v>
      </c>
      <c>
        <v>11.5</v>
      </c>
      <c>
        <v>32.813333</v>
      </c>
    </row>
    <row>
      <c>
        <is>
          <t>1595879</t>
        </is>
      </c>
      <c>
        <v>1</v>
      </c>
      <c>
        <is>
          <t>İZMİR</t>
        </is>
      </c>
      <c>
        <v>TİRE</v>
      </c>
      <c>
        <is>
          <t>TİRE İM-DM-1 35-29-A00001_YENİÇİFTLİK-M18 M18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24.11.2020 16:43:34</t>
        </is>
      </c>
      <c>
        <is>
          <t>24.11.2020 16:56:47</t>
        </is>
      </c>
      <c>
        <v>0.220277777</v>
      </c>
      <c>
        <v>0</v>
      </c>
      <c>
        <v>74</v>
      </c>
      <c>
        <v>75</v>
      </c>
      <c>
        <v>214</v>
      </c>
      <c>
        <v>0</v>
      </c>
      <c>
        <v>16.300555</v>
      </c>
      <c>
        <v>16.520833</v>
      </c>
      <c>
        <v>47.139444</v>
      </c>
    </row>
    <row>
      <c>
        <is>
          <t>1595184</t>
        </is>
      </c>
      <c>
        <v>1</v>
      </c>
      <c>
        <is>
          <t>İZMİR</t>
        </is>
      </c>
      <c>
        <v>TİRE</v>
      </c>
      <c>
        <is>
          <t>TİRE İM-DM-1 35-29-A00001_DM-1/66-M04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23.11.2020 12:08:31</t>
        </is>
      </c>
      <c>
        <is>
          <t>23.11.2020 12:36:41</t>
        </is>
      </c>
      <c>
        <v>0.469444444</v>
      </c>
      <c>
        <v>1</v>
      </c>
      <c>
        <v>201</v>
      </c>
      <c>
        <v>36</v>
      </c>
      <c>
        <v>133</v>
      </c>
      <c>
        <v>0.469444</v>
      </c>
      <c>
        <v>94.358333</v>
      </c>
      <c>
        <v>16.9</v>
      </c>
      <c>
        <v>62.436111</v>
      </c>
    </row>
    <row>
      <c>
        <is>
          <t>1573990</t>
        </is>
      </c>
      <c>
        <v>1</v>
      </c>
      <c>
        <is>
          <t>İZMİR</t>
        </is>
      </c>
      <c>
        <v>TİRE</v>
      </c>
      <c>
        <is>
          <t>TİRE İM-DM-1 35-29-A00001_DOYRANLI-L11 L11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02.11.2020 09:42:00</t>
        </is>
      </c>
      <c>
        <is>
          <t>02.11.2020 10:23:33</t>
        </is>
      </c>
      <c>
        <v>0.6925</v>
      </c>
      <c>
        <v>0</v>
      </c>
      <c>
        <v>0</v>
      </c>
      <c>
        <v>58</v>
      </c>
      <c>
        <v>925</v>
      </c>
      <c>
        <v>0</v>
      </c>
      <c>
        <v>0</v>
      </c>
      <c>
        <v>40.165</v>
      </c>
      <c>
        <v>640.5625</v>
      </c>
    </row>
    <row>
      <c>
        <is>
          <t>1575576</t>
        </is>
      </c>
      <c>
        <v>1</v>
      </c>
      <c>
        <is>
          <t>İZMİR</t>
        </is>
      </c>
      <c>
        <v>TİRE</v>
      </c>
      <c>
        <is>
          <t>TİRE İM-DM-1 35-29-A00001_GÖKÇEN-2-M22 M22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05.11.2020 08:52:46</t>
        </is>
      </c>
      <c>
        <is>
          <t>05.11.2020 08:59:50</t>
        </is>
      </c>
      <c>
        <v>0.117777777</v>
      </c>
      <c>
        <v>21</v>
      </c>
      <c>
        <v>1294</v>
      </c>
      <c>
        <v>514</v>
      </c>
      <c>
        <v>5377</v>
      </c>
      <c>
        <v>2.473333</v>
      </c>
      <c>
        <v>152.404443</v>
      </c>
      <c>
        <v>60.537777</v>
      </c>
      <c>
        <v>633.291107</v>
      </c>
    </row>
    <row>
      <c>
        <is>
          <t>1575040</t>
        </is>
      </c>
      <c>
        <v>1</v>
      </c>
      <c>
        <is>
          <t>İZMİR</t>
        </is>
      </c>
      <c>
        <v>TİRE</v>
      </c>
      <c>
        <is>
          <t>TİRE İM-DM-1 35-29-A00001_DOYRANLI-L11 L11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04.11.2020 09:10:07</t>
        </is>
      </c>
      <c>
        <is>
          <t>04.11.2020 09:24:30</t>
        </is>
      </c>
      <c>
        <v>0.239722222</v>
      </c>
      <c>
        <v>0</v>
      </c>
      <c>
        <v>0</v>
      </c>
      <c>
        <v>58</v>
      </c>
      <c>
        <v>925</v>
      </c>
      <c>
        <v>0</v>
      </c>
      <c>
        <v>0</v>
      </c>
      <c>
        <v>13.903889</v>
      </c>
      <c>
        <v>221.743055</v>
      </c>
    </row>
    <row>
      <c>
        <is>
          <t>1578267</t>
        </is>
      </c>
      <c>
        <v>1</v>
      </c>
      <c>
        <is>
          <t>İZMİR</t>
        </is>
      </c>
      <c>
        <v>TİRE</v>
      </c>
      <c>
        <is>
          <t>TİRE TM 35-29-A00003_TR-A M17</t>
        </is>
      </c>
      <c>
        <v>TEİAŞ Trafo Bakım Çalışması</v>
      </c>
      <c>
        <is>
          <t>İletim</t>
        </is>
      </c>
      <c>
        <v>Uzun</v>
      </c>
      <c>
        <v>Şebeke işletmecisi</v>
      </c>
      <c>
        <v>Bildirimli</v>
      </c>
      <c>
        <is>
          <t>10.11.2020 01:06:52</t>
        </is>
      </c>
      <c>
        <is>
          <t>10.11.2020 01:10:00</t>
        </is>
      </c>
      <c>
        <v>0.052222222</v>
      </c>
      <c>
        <v>176</v>
      </c>
      <c>
        <v>29563</v>
      </c>
      <c>
        <v>416</v>
      </c>
      <c>
        <v>4139</v>
      </c>
      <c>
        <v>9.191111</v>
      </c>
      <c>
        <v>1543.845549</v>
      </c>
      <c>
        <v>21.724444</v>
      </c>
      <c>
        <v>216.147777</v>
      </c>
    </row>
    <row>
      <c>
        <is>
          <t>1580242</t>
        </is>
      </c>
      <c>
        <v>1</v>
      </c>
      <c>
        <is>
          <t>İZMİR</t>
        </is>
      </c>
      <c>
        <v>TİRE</v>
      </c>
      <c>
        <is>
          <t>TİRE İM-DM-1 35-29-A00001_YENİÇİFTLİK-M18 M18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13.11.2020 14:49:14</t>
        </is>
      </c>
      <c>
        <is>
          <t>13.11.2020 14:59:27</t>
        </is>
      </c>
      <c>
        <v>0.170277777</v>
      </c>
      <c>
        <v>0</v>
      </c>
      <c>
        <v>74</v>
      </c>
      <c>
        <v>75</v>
      </c>
      <c>
        <v>214</v>
      </c>
      <c>
        <v>0</v>
      </c>
      <c>
        <v>12.600555</v>
      </c>
      <c>
        <v>12.770833</v>
      </c>
      <c>
        <v>36.439444</v>
      </c>
    </row>
    <row>
      <c>
        <is>
          <t>1580965</t>
        </is>
      </c>
      <c>
        <v>1</v>
      </c>
      <c>
        <is>
          <t>İZMİR</t>
        </is>
      </c>
      <c>
        <v>TİRE</v>
      </c>
      <c>
        <is>
          <t>TİRE İM-DM-1 35-29-A00001_ESKİOBA-L03 L03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15.11.2020 08:58:10</t>
        </is>
      </c>
      <c>
        <is>
          <t>15.11.2020 09:41:00</t>
        </is>
      </c>
      <c>
        <v>0.713888888</v>
      </c>
      <c>
        <v>0</v>
      </c>
      <c>
        <v>0</v>
      </c>
      <c>
        <v>157</v>
      </c>
      <c>
        <v>1630</v>
      </c>
      <c>
        <v>0</v>
      </c>
      <c>
        <v>0</v>
      </c>
      <c>
        <v>112.080555</v>
      </c>
      <c>
        <v>1163.638887</v>
      </c>
    </row>
    <row>
      <c>
        <is>
          <t>1581480</t>
        </is>
      </c>
      <c>
        <v>1</v>
      </c>
      <c>
        <is>
          <t>İZMİR</t>
        </is>
      </c>
      <c>
        <v>TİRE</v>
      </c>
      <c>
        <is>
          <t>TİRE İM-DM-1 35-29-A00001_GÖKÇEN-2-M22 M22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16.11.2020 13:06:38</t>
        </is>
      </c>
      <c>
        <is>
          <t>16.11.2020 13:40:15</t>
        </is>
      </c>
      <c>
        <v>0.560277777</v>
      </c>
      <c>
        <v>21</v>
      </c>
      <c>
        <v>1294</v>
      </c>
      <c>
        <v>514</v>
      </c>
      <c>
        <v>5377</v>
      </c>
      <c>
        <v>11.765833</v>
      </c>
      <c>
        <v>724.999443</v>
      </c>
      <c>
        <v>287.982777</v>
      </c>
      <c>
        <v>3012.613607</v>
      </c>
    </row>
    <row>
      <c>
        <is>
          <t>1576552</t>
        </is>
      </c>
      <c>
        <v>1</v>
      </c>
      <c>
        <is>
          <t>İZMİR</t>
        </is>
      </c>
      <c>
        <v>TİRE</v>
      </c>
      <c>
        <is>
          <t>TİRE İM-DM-1 35-29-A00001_GÖKÇEN-2-M22 M22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06.11.2020 14:57:43</t>
        </is>
      </c>
      <c>
        <is>
          <t>06.11.2020 15:01:26</t>
        </is>
      </c>
      <c>
        <v>0.061944444</v>
      </c>
      <c>
        <v>21</v>
      </c>
      <c>
        <v>1294</v>
      </c>
      <c>
        <v>514</v>
      </c>
      <c>
        <v>5377</v>
      </c>
      <c>
        <v>1.300833</v>
      </c>
      <c>
        <v>80.156111</v>
      </c>
      <c>
        <v>31.839444</v>
      </c>
      <c>
        <v>333.075275</v>
      </c>
    </row>
    <row>
      <c>
        <is>
          <t>1576174</t>
        </is>
      </c>
      <c>
        <v>1</v>
      </c>
      <c>
        <is>
          <t>İZMİR</t>
        </is>
      </c>
      <c>
        <v>TİRE</v>
      </c>
      <c>
        <is>
          <t>TİRE İM-DM-1 35-29-A00001_GÖKÇEN-2-M22 M22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06.11.2020 08:47:49</t>
        </is>
      </c>
      <c>
        <is>
          <t>06.11.2020 08:59:15</t>
        </is>
      </c>
      <c>
        <v>0.190555555</v>
      </c>
      <c>
        <v>21</v>
      </c>
      <c>
        <v>1294</v>
      </c>
      <c>
        <v>514</v>
      </c>
      <c>
        <v>5377</v>
      </c>
      <c>
        <v>4.001667</v>
      </c>
      <c>
        <v>246.578888</v>
      </c>
      <c>
        <v>97.945555</v>
      </c>
      <c>
        <v>1024.617219</v>
      </c>
    </row>
    <row>
      <c>
        <is>
          <t>1576946</t>
        </is>
      </c>
      <c>
        <v>1</v>
      </c>
      <c>
        <is>
          <t>İZMİR</t>
        </is>
      </c>
      <c>
        <v>TİRE</v>
      </c>
      <c>
        <is>
          <t>TİRE İM-DM-1 35-29-A00001_GÖKÇEN-2-M22 M22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07.11.2020 08:58:17</t>
        </is>
      </c>
      <c>
        <is>
          <t>07.11.2020 09:05:33</t>
        </is>
      </c>
      <c>
        <v>0.121111111</v>
      </c>
      <c>
        <v>21</v>
      </c>
      <c>
        <v>1294</v>
      </c>
      <c>
        <v>514</v>
      </c>
      <c>
        <v>5377</v>
      </c>
      <c>
        <v>2.543333</v>
      </c>
      <c>
        <v>156.717778</v>
      </c>
      <c>
        <v>62.251111</v>
      </c>
      <c>
        <v>651.214444</v>
      </c>
    </row>
    <row>
      <c>
        <is>
          <t>1574133</t>
        </is>
      </c>
      <c>
        <v>1</v>
      </c>
      <c>
        <is>
          <t>İZMİR</t>
        </is>
      </c>
      <c>
        <v>TİRE</v>
      </c>
      <c>
        <is>
          <t>TİRE İM-DM-1 35-29-A00001_YENİÇİFTLİK-M18 M18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02.11.2020 12:53:46</t>
        </is>
      </c>
      <c>
        <is>
          <t>02.11.2020 13:27:46</t>
        </is>
      </c>
      <c>
        <v>0.566666666</v>
      </c>
      <c>
        <v>0</v>
      </c>
      <c>
        <v>74</v>
      </c>
      <c>
        <v>75</v>
      </c>
      <c>
        <v>214</v>
      </c>
      <c>
        <v>0</v>
      </c>
      <c>
        <v>41.933333</v>
      </c>
      <c>
        <v>42.5</v>
      </c>
      <c>
        <v>121.266667</v>
      </c>
    </row>
    <row>
      <c>
        <is>
          <t>1573479</t>
        </is>
      </c>
      <c>
        <v>1</v>
      </c>
      <c>
        <is>
          <t>İZMİR</t>
        </is>
      </c>
      <c>
        <v>TİRE</v>
      </c>
      <c>
        <is>
          <t>TİRE İM-DM-1 35-29-A00001_YENİÇİFTLİK-M18 M18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01.11.2020 04:22:25</t>
        </is>
      </c>
      <c>
        <is>
          <t>01.11.2020 04:53:18</t>
        </is>
      </c>
      <c>
        <v>0.514722222</v>
      </c>
      <c>
        <v>0</v>
      </c>
      <c>
        <v>74</v>
      </c>
      <c>
        <v>75</v>
      </c>
      <c>
        <v>214</v>
      </c>
      <c>
        <v>0</v>
      </c>
      <c>
        <v>38.089444</v>
      </c>
      <c>
        <v>38.604167</v>
      </c>
      <c>
        <v>110.150556</v>
      </c>
    </row>
    <row>
      <c>
        <is>
          <t>1580075</t>
        </is>
      </c>
      <c>
        <v>1</v>
      </c>
      <c>
        <is>
          <t>İZMİR</t>
        </is>
      </c>
      <c>
        <v>TİRE</v>
      </c>
      <c>
        <is>
          <t>TİRE İM-DM-1 35-29-A00001_DOYRANLI-L11 L11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13.11.2020 10:27:20</t>
        </is>
      </c>
      <c>
        <is>
          <t>13.11.2020 10:35:17</t>
        </is>
      </c>
      <c>
        <v>0.1325</v>
      </c>
      <c>
        <v>0</v>
      </c>
      <c>
        <v>0</v>
      </c>
      <c>
        <v>58</v>
      </c>
      <c>
        <v>925</v>
      </c>
      <c>
        <v>0</v>
      </c>
      <c>
        <v>0</v>
      </c>
      <c>
        <v>7.685</v>
      </c>
      <c>
        <v>122.5625</v>
      </c>
    </row>
    <row>
      <c>
        <is>
          <t>1578901</t>
        </is>
      </c>
      <c>
        <v>1</v>
      </c>
      <c>
        <is>
          <t>İZMİR</t>
        </is>
      </c>
      <c>
        <v>TİRE</v>
      </c>
      <c>
        <is>
          <t>TİRE İM-DM-1 35-29-A00001_YENİÇİFTLİK-M18 M18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11.11.2020 09:24:31</t>
        </is>
      </c>
      <c>
        <is>
          <t>11.11.2020 09:30:15</t>
        </is>
      </c>
      <c>
        <v>0.095555555</v>
      </c>
      <c>
        <v>0</v>
      </c>
      <c>
        <v>74</v>
      </c>
      <c>
        <v>75</v>
      </c>
      <c>
        <v>214</v>
      </c>
      <c>
        <v>0</v>
      </c>
      <c>
        <v>7.071111</v>
      </c>
      <c>
        <v>7.166667</v>
      </c>
      <c>
        <v>20.448889</v>
      </c>
    </row>
    <row>
      <c>
        <is>
          <t>1579232</t>
        </is>
      </c>
      <c>
        <v>1</v>
      </c>
      <c>
        <is>
          <t>İZMİR</t>
        </is>
      </c>
      <c>
        <v>TİRE</v>
      </c>
      <c>
        <is>
          <t>TİRE İM-DM-1 35-29-A00001_YENİÇİFTLİK-M18 M18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11.11.2020 16:56:22</t>
        </is>
      </c>
      <c>
        <is>
          <t>11.11.2020 17:00:54</t>
        </is>
      </c>
      <c>
        <v>0.075555555</v>
      </c>
      <c>
        <v>0</v>
      </c>
      <c>
        <v>74</v>
      </c>
      <c>
        <v>75</v>
      </c>
      <c>
        <v>214</v>
      </c>
      <c>
        <v>0</v>
      </c>
      <c>
        <v>5.591111</v>
      </c>
      <c>
        <v>5.666667</v>
      </c>
      <c>
        <v>16.168889</v>
      </c>
    </row>
    <row>
      <c>
        <is>
          <t>1582664</t>
        </is>
      </c>
      <c>
        <v>1</v>
      </c>
      <c>
        <is>
          <t>İZMİR</t>
        </is>
      </c>
      <c>
        <v>TİRE</v>
      </c>
      <c>
        <is>
          <t>TİRE İM-DM-1 35-29-A00001_TİRE ŞEHİR-4-L21 L21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Bildirimli</v>
      </c>
      <c>
        <is>
          <t>18.11.2020 16:31:12</t>
        </is>
      </c>
      <c>
        <is>
          <t>18.11.2020 16:50:51</t>
        </is>
      </c>
      <c>
        <v>0.3275</v>
      </c>
      <c>
        <v>8</v>
      </c>
      <c>
        <v>1735</v>
      </c>
      <c>
        <v>0</v>
      </c>
      <c>
        <v>0</v>
      </c>
      <c>
        <v>2.62</v>
      </c>
      <c>
        <v>568.2125</v>
      </c>
      <c>
        <v>0</v>
      </c>
      <c>
        <v>0</v>
      </c>
    </row>
    <row>
      <c>
        <is>
          <t>1582969</t>
        </is>
      </c>
      <c>
        <v>1</v>
      </c>
      <c>
        <is>
          <t>İZMİR</t>
        </is>
      </c>
      <c>
        <v>TİRE</v>
      </c>
      <c>
        <is>
          <t>TİRE İM-DM-1 35-29-A00001_DEREBAŞI-M25 M25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19.11.2020 10:27:30</t>
        </is>
      </c>
      <c>
        <is>
          <t>19.11.2020 10:41:00</t>
        </is>
      </c>
      <c>
        <v>0.225</v>
      </c>
      <c>
        <v>12</v>
      </c>
      <c>
        <v>0</v>
      </c>
      <c>
        <v>32</v>
      </c>
      <c>
        <v>105</v>
      </c>
      <c>
        <v>2.7</v>
      </c>
      <c>
        <v>0</v>
      </c>
      <c>
        <v>7.2</v>
      </c>
      <c>
        <v>23.625</v>
      </c>
    </row>
    <row>
      <c>
        <is>
          <t>1583939</t>
        </is>
      </c>
      <c>
        <v>1</v>
      </c>
      <c>
        <is>
          <t>İZMİR</t>
        </is>
      </c>
      <c>
        <v>TİRE</v>
      </c>
      <c>
        <is>
          <t>TİRE İM-DM-1 35-29-A00001_YENİÇİFTLİK-M18 M18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20.11.2020 16:15:11</t>
        </is>
      </c>
      <c>
        <is>
          <t>20.11.2020 16:21:24</t>
        </is>
      </c>
      <c>
        <v>0.103611111</v>
      </c>
      <c>
        <v>0</v>
      </c>
      <c>
        <v>74</v>
      </c>
      <c>
        <v>75</v>
      </c>
      <c>
        <v>214</v>
      </c>
      <c>
        <v>0</v>
      </c>
      <c>
        <v>7.667222</v>
      </c>
      <c>
        <v>7.770833</v>
      </c>
      <c>
        <v>22.172778</v>
      </c>
    </row>
    <row>
      <c>
        <is>
          <t>1583137</t>
        </is>
      </c>
      <c>
        <v>1</v>
      </c>
      <c>
        <is>
          <t>İZMİR</t>
        </is>
      </c>
      <c>
        <v>TİRE</v>
      </c>
      <c>
        <is>
          <t>TİRE İM-DM-1 35-29-A00001_YENİÇİFTLİK-M18 M18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19.11.2020 12:58:39</t>
        </is>
      </c>
      <c>
        <is>
          <t>19.11.2020 13:17:06</t>
        </is>
      </c>
      <c>
        <v>0.3075</v>
      </c>
      <c>
        <v>0</v>
      </c>
      <c>
        <v>74</v>
      </c>
      <c>
        <v>75</v>
      </c>
      <c>
        <v>214</v>
      </c>
      <c>
        <v>0</v>
      </c>
      <c>
        <v>22.755</v>
      </c>
      <c>
        <v>23.0625</v>
      </c>
      <c>
        <v>65.805</v>
      </c>
    </row>
    <row>
      <c>
        <is>
          <t>1582328</t>
        </is>
      </c>
      <c>
        <v>1</v>
      </c>
      <c>
        <is>
          <t>İZMİR</t>
        </is>
      </c>
      <c>
        <v>TİRE</v>
      </c>
      <c>
        <is>
          <t>TİRE İM-DM-1 35-29-A00001_TİRE ŞEHİR-4-L21 L21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Bildirimli</v>
      </c>
      <c>
        <is>
          <t>18.11.2020 09:10:54</t>
        </is>
      </c>
      <c>
        <is>
          <t>18.11.2020 09:20:32</t>
        </is>
      </c>
      <c>
        <v>0.160555555</v>
      </c>
      <c>
        <v>8</v>
      </c>
      <c>
        <v>1735</v>
      </c>
      <c>
        <v>0</v>
      </c>
      <c>
        <v>0</v>
      </c>
      <c>
        <v>1.284444</v>
      </c>
      <c>
        <v>278.563888</v>
      </c>
      <c>
        <v>0</v>
      </c>
      <c>
        <v>0</v>
      </c>
    </row>
    <row>
      <c>
        <is>
          <t>1577956</t>
        </is>
      </c>
      <c>
        <v>1</v>
      </c>
      <c>
        <is>
          <t>İZMİR</t>
        </is>
      </c>
      <c>
        <v>TİRE</v>
      </c>
      <c>
        <is>
          <t>TİRE İM-DM-1 35-29-A00001_YENİÇİFTLİK-M18 M18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09.11.2020 10:59:23</t>
        </is>
      </c>
      <c>
        <is>
          <t>09.11.2020 11:09:32</t>
        </is>
      </c>
      <c>
        <v>0.169166666</v>
      </c>
      <c>
        <v>0</v>
      </c>
      <c>
        <v>74</v>
      </c>
      <c>
        <v>75</v>
      </c>
      <c>
        <v>214</v>
      </c>
      <c>
        <v>0</v>
      </c>
      <c>
        <v>12.518333</v>
      </c>
      <c>
        <v>12.6875</v>
      </c>
      <c>
        <v>36.201667</v>
      </c>
    </row>
    <row>
      <c>
        <is>
          <t>1581061</t>
        </is>
      </c>
      <c>
        <v>1</v>
      </c>
      <c>
        <is>
          <t>İZMİR</t>
        </is>
      </c>
      <c>
        <v>TİRE</v>
      </c>
      <c>
        <is>
          <t>TİRE İM-DM-1 35-29-A00001_GÖKÇEN SULAMA-M26 M26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15.11.2020 12:51:57</t>
        </is>
      </c>
      <c>
        <is>
          <t>15.11.2020 13:13:07</t>
        </is>
      </c>
      <c>
        <v>0.352777777</v>
      </c>
      <c>
        <v>1</v>
      </c>
      <c>
        <v>0</v>
      </c>
      <c>
        <v>47</v>
      </c>
      <c>
        <v>252</v>
      </c>
      <c>
        <v>0.352778</v>
      </c>
      <c>
        <v>0</v>
      </c>
      <c>
        <v>16.580556</v>
      </c>
      <c>
        <v>88.9</v>
      </c>
    </row>
    <row>
      <c>
        <is>
          <t>1581144</t>
        </is>
      </c>
      <c>
        <v>1</v>
      </c>
      <c>
        <is>
          <t>İZMİR</t>
        </is>
      </c>
      <c>
        <v>TİRE</v>
      </c>
      <c>
        <is>
          <t>TİRE İM-DM-1 35-29-A00001_HatBaşıAyırıcı_53133440 M26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15.11.2020 13:53:32</t>
        </is>
      </c>
      <c>
        <is>
          <t>15.11.2020 19:36:30</t>
        </is>
      </c>
      <c>
        <v>5.716111111</v>
      </c>
      <c>
        <v>0</v>
      </c>
      <c>
        <v>0</v>
      </c>
      <c>
        <v>0</v>
      </c>
      <c>
        <v>26</v>
      </c>
      <c>
        <v>0</v>
      </c>
      <c>
        <v>0</v>
      </c>
      <c>
        <v>0</v>
      </c>
      <c>
        <v>148.618889</v>
      </c>
    </row>
    <row>
      <c>
        <is>
          <t>1574982</t>
        </is>
      </c>
      <c>
        <v>1</v>
      </c>
      <c>
        <is>
          <t>İZMİR</t>
        </is>
      </c>
      <c>
        <v>TİRE</v>
      </c>
      <c>
        <is>
          <t>DM-1/27 35-29-M00027_950321819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04.11.2020 00:20:56</t>
        </is>
      </c>
      <c>
        <is>
          <t>04.11.2020 22:42:40</t>
        </is>
      </c>
      <c>
        <v>22.362222222</v>
      </c>
      <c>
        <v>0</v>
      </c>
      <c>
        <v>7</v>
      </c>
      <c>
        <v>0</v>
      </c>
      <c>
        <v>0</v>
      </c>
      <c>
        <v>0</v>
      </c>
      <c>
        <v>156.535556</v>
      </c>
      <c>
        <v>0</v>
      </c>
      <c>
        <v>0</v>
      </c>
    </row>
    <row>
      <c>
        <is>
          <t>1583212</t>
        </is>
      </c>
      <c>
        <v>1</v>
      </c>
      <c>
        <is>
          <t>İZMİR</t>
        </is>
      </c>
      <c>
        <v>TİRE</v>
      </c>
      <c>
        <is>
          <t>TİRE İM-DM-1 35-29-A00001_AKÇAŞEHİR-L19 L19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19.11.2020 14:07:10</t>
        </is>
      </c>
      <c>
        <is>
          <t>19.11.2020 14:28:21</t>
        </is>
      </c>
      <c>
        <v>0.353055555</v>
      </c>
      <c>
        <v>0</v>
      </c>
      <c>
        <v>1</v>
      </c>
      <c>
        <v>153</v>
      </c>
      <c>
        <v>2223</v>
      </c>
      <c>
        <v>0</v>
      </c>
      <c>
        <v>0.353056</v>
      </c>
      <c>
        <v>54.0175</v>
      </c>
      <c>
        <v>784.842499</v>
      </c>
    </row>
    <row>
      <c>
        <is>
          <t>1581972</t>
        </is>
      </c>
      <c>
        <v>1</v>
      </c>
      <c>
        <is>
          <t>İZMİR</t>
        </is>
      </c>
      <c>
        <v>TİRE</v>
      </c>
      <c>
        <is>
          <t>TİRE İM-DM-1 35-29-A00001_YENİÇİFTLİK-M18 M18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17.11.2020 12:37:57</t>
        </is>
      </c>
      <c>
        <is>
          <t>17.11.2020 13:07:44</t>
        </is>
      </c>
      <c>
        <v>0.496388888</v>
      </c>
      <c>
        <v>0</v>
      </c>
      <c>
        <v>74</v>
      </c>
      <c>
        <v>75</v>
      </c>
      <c>
        <v>214</v>
      </c>
      <c>
        <v>0</v>
      </c>
      <c>
        <v>36.732778</v>
      </c>
      <c>
        <v>37.229167</v>
      </c>
      <c>
        <v>106.227222</v>
      </c>
    </row>
    <row>
      <c>
        <is>
          <t>1598585</t>
        </is>
      </c>
      <c>
        <v>1</v>
      </c>
      <c>
        <is>
          <t>İZMİR</t>
        </is>
      </c>
      <c>
        <v>TİRE</v>
      </c>
      <c>
        <is>
          <t>TİRE İM-DM-1 35-29-A00001_DEREBAŞI-M25 M25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30.11.2020 11:41:20</t>
        </is>
      </c>
      <c>
        <is>
          <t>30.11.2020 12:13:31</t>
        </is>
      </c>
      <c>
        <v>0.536388888</v>
      </c>
      <c>
        <v>12</v>
      </c>
      <c>
        <v>0</v>
      </c>
      <c>
        <v>32</v>
      </c>
      <c>
        <v>105</v>
      </c>
      <c>
        <v>6.436667</v>
      </c>
      <c>
        <v>0</v>
      </c>
      <c>
        <v>17.164444</v>
      </c>
      <c>
        <v>56.320833</v>
      </c>
    </row>
    <row>
      <c>
        <is>
          <t>1579243</t>
        </is>
      </c>
      <c>
        <v>1</v>
      </c>
      <c>
        <is>
          <t>İZMİR</t>
        </is>
      </c>
      <c>
        <v>TİRE</v>
      </c>
      <c>
        <is>
          <t>TİRE İM-DM-1 35-29-A00001_YENİÇİFTLİK-M18 M18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11.11.2020 17:12:38</t>
        </is>
      </c>
      <c>
        <is>
          <t>11.11.2020 17:32:34</t>
        </is>
      </c>
      <c>
        <v>0.332222222</v>
      </c>
      <c>
        <v>0</v>
      </c>
      <c>
        <v>74</v>
      </c>
      <c>
        <v>75</v>
      </c>
      <c>
        <v>214</v>
      </c>
      <c>
        <v>0</v>
      </c>
      <c>
        <v>24.584444</v>
      </c>
      <c>
        <v>24.916667</v>
      </c>
      <c>
        <v>71.095556</v>
      </c>
    </row>
    <row>
      <c>
        <is>
          <t>1576977</t>
        </is>
      </c>
      <c>
        <v>1</v>
      </c>
      <c>
        <is>
          <t>İZMİR</t>
        </is>
      </c>
      <c>
        <v>TİRE</v>
      </c>
      <c>
        <is>
          <t>TİRE İM-DM-1 35-29-A00001_HatBaşıAyırıcı_53138504 L04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07.11.2020 09:31:07</t>
        </is>
      </c>
      <c>
        <is>
          <t>07.11.2020 17:34:38</t>
        </is>
      </c>
      <c>
        <v>8.058461944</v>
      </c>
      <c>
        <v>0</v>
      </c>
      <c>
        <v>0</v>
      </c>
      <c>
        <v>0</v>
      </c>
      <c>
        <v>23</v>
      </c>
      <c>
        <v>0</v>
      </c>
      <c>
        <v>0</v>
      </c>
      <c>
        <v>0</v>
      </c>
      <c>
        <v>185.344625</v>
      </c>
    </row>
    <row>
      <c>
        <is>
          <t>1579275</t>
        </is>
      </c>
      <c>
        <v>1</v>
      </c>
      <c>
        <is>
          <t>İZMİR</t>
        </is>
      </c>
      <c>
        <v>BAYRAKLI</v>
      </c>
      <c>
        <is>
          <t>K-2729 35-04-K02729_967155550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11.11.2020 17:39:41</t>
        </is>
      </c>
      <c>
        <is>
          <t>11.11.2020 19:52:25</t>
        </is>
      </c>
      <c>
        <v>2.212222222</v>
      </c>
      <c>
        <v>0</v>
      </c>
      <c>
        <v>1</v>
      </c>
      <c>
        <v>0</v>
      </c>
      <c>
        <v>0</v>
      </c>
      <c>
        <v>0</v>
      </c>
      <c>
        <v>2.212222</v>
      </c>
      <c>
        <v>0</v>
      </c>
      <c>
        <v>0</v>
      </c>
    </row>
    <row>
      <c>
        <is>
          <t>1598802</t>
        </is>
      </c>
      <c>
        <v>1</v>
      </c>
      <c>
        <is>
          <t>İZMİR</t>
        </is>
      </c>
      <c>
        <v>BAYRAKLI</v>
      </c>
      <c>
        <is>
          <t>K-714 35-04-K00714_99481134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30.11.2020 17:36:18</t>
        </is>
      </c>
      <c>
        <is>
          <t>30.11.2020 18:39:29</t>
        </is>
      </c>
      <c>
        <v>1.053055555</v>
      </c>
      <c>
        <v>0</v>
      </c>
      <c>
        <v>2</v>
      </c>
      <c>
        <v>0</v>
      </c>
      <c>
        <v>0</v>
      </c>
      <c>
        <v>0</v>
      </c>
      <c>
        <v>2.106111</v>
      </c>
      <c>
        <v>0</v>
      </c>
      <c>
        <v>0</v>
      </c>
    </row>
    <row>
      <c>
        <is>
          <t>1581529</t>
        </is>
      </c>
      <c>
        <v>1</v>
      </c>
      <c>
        <is>
          <t>İZMİR</t>
        </is>
      </c>
      <c>
        <v>BEYDAĞ</v>
      </c>
      <c>
        <is>
          <t>KARAOBA ÇİFTEKUYULAR TR-3(YATIRIM REZERVE) 35-32-L00147_972569018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16.11.2020 14:31:55</t>
        </is>
      </c>
      <c>
        <is>
          <t>16.11.2020 16:46:27</t>
        </is>
      </c>
      <c>
        <v>2.242222222</v>
      </c>
      <c>
        <v>0</v>
      </c>
      <c>
        <v>0</v>
      </c>
      <c>
        <v>1</v>
      </c>
      <c>
        <v>0</v>
      </c>
      <c>
        <v>0</v>
      </c>
      <c>
        <v>0</v>
      </c>
      <c>
        <v>2.242222</v>
      </c>
      <c>
        <v>0</v>
      </c>
    </row>
    <row>
      <c>
        <is>
          <t>1575300</t>
        </is>
      </c>
      <c>
        <v>1</v>
      </c>
      <c>
        <is>
          <t>İZMİR</t>
        </is>
      </c>
      <c>
        <v>BEYDAĞ</v>
      </c>
      <c>
        <is>
          <t>KURUDERE KÖYÜ TR-1 35-32-L00052_946408362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04.11.2020 15:29:56</t>
        </is>
      </c>
      <c>
        <is>
          <t>04.11.2020 17:51:21</t>
        </is>
      </c>
      <c>
        <v>2.356944444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2.356944</v>
      </c>
    </row>
    <row>
      <c>
        <is>
          <t>1574305</t>
        </is>
      </c>
      <c>
        <v>1</v>
      </c>
      <c>
        <is>
          <t>İZMİR</t>
        </is>
      </c>
      <c>
        <v>BEYDAĞ</v>
      </c>
      <c>
        <is>
          <t>EĞRİDERE KOKARCA TR-6 35-32-L00082_35-32-L00082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02.11.2020 17:27:08</t>
        </is>
      </c>
      <c>
        <is>
          <t>02.11.2020 17:54:34</t>
        </is>
      </c>
      <c>
        <v>0.457222222</v>
      </c>
      <c>
        <v>0</v>
      </c>
      <c>
        <v>0</v>
      </c>
      <c>
        <v>1</v>
      </c>
      <c>
        <v>37</v>
      </c>
      <c>
        <v>0</v>
      </c>
      <c>
        <v>0</v>
      </c>
      <c>
        <v>0.457222</v>
      </c>
      <c>
        <v>16.917222</v>
      </c>
    </row>
    <row>
      <c>
        <is>
          <t>1575038</t>
        </is>
      </c>
      <c>
        <v>1</v>
      </c>
      <c>
        <is>
          <t>MANİSA</t>
        </is>
      </c>
      <c>
        <v>ALAŞEHİR</v>
      </c>
      <c>
        <is>
          <t>ASSTAR KÖK 45-73-M00134_HatBaşıAyırıcı_53136579 M02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04.11.2020 09:04:10</t>
        </is>
      </c>
      <c>
        <is>
          <t>04.11.2020 10:57:44</t>
        </is>
      </c>
      <c>
        <v>1.892777777</v>
      </c>
      <c>
        <v>0</v>
      </c>
      <c>
        <v>0</v>
      </c>
      <c>
        <v>3</v>
      </c>
      <c>
        <v>59</v>
      </c>
      <c>
        <v>0</v>
      </c>
      <c>
        <v>0</v>
      </c>
      <c>
        <v>5.678333</v>
      </c>
      <c>
        <v>111.673889</v>
      </c>
    </row>
    <row>
      <c>
        <is>
          <t>1578229</t>
        </is>
      </c>
      <c>
        <v>1</v>
      </c>
      <c>
        <is>
          <t>İZMİR</t>
        </is>
      </c>
      <c>
        <v>BALÇOVA</v>
      </c>
      <c>
        <is>
          <t>M-2132 KÖK 35-07-M02132_M-2133 M08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09.11.2020 19:27:01</t>
        </is>
      </c>
      <c>
        <is>
          <t>09.11.2020 19:42:00</t>
        </is>
      </c>
      <c>
        <v>0.249722222</v>
      </c>
      <c>
        <v>27</v>
      </c>
      <c>
        <v>4020</v>
      </c>
      <c>
        <v>0</v>
      </c>
      <c>
        <v>8</v>
      </c>
      <c>
        <v>6.7425</v>
      </c>
      <c>
        <v>1003.883332</v>
      </c>
      <c>
        <v>0</v>
      </c>
      <c>
        <v>1.997778</v>
      </c>
    </row>
    <row>
      <c>
        <is>
          <t>1580523</t>
        </is>
      </c>
      <c>
        <v>1</v>
      </c>
      <c>
        <is>
          <t>İZMİR</t>
        </is>
      </c>
      <c>
        <v>BALÇOVA</v>
      </c>
      <c>
        <is>
          <t>K-3426 35-07-K03426_A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14.11.2020 09:07:08</t>
        </is>
      </c>
      <c>
        <is>
          <t>14.11.2020 17:14:06</t>
        </is>
      </c>
      <c>
        <v>8.115873055</v>
      </c>
      <c>
        <v>0</v>
      </c>
      <c>
        <v>64</v>
      </c>
      <c>
        <v>0</v>
      </c>
      <c>
        <v>0</v>
      </c>
      <c>
        <v>0</v>
      </c>
      <c>
        <v>519.415876</v>
      </c>
      <c>
        <v>0</v>
      </c>
      <c>
        <v>0</v>
      </c>
    </row>
    <row>
      <c>
        <is>
          <t>1598270</t>
        </is>
      </c>
      <c>
        <v>1</v>
      </c>
      <c>
        <is>
          <t>İZMİR</t>
        </is>
      </c>
      <c>
        <v>ÖDEMİŞ</v>
      </c>
      <c>
        <is>
          <t>KAYAKÖY TR-3 35-15-L00523_950388223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29.11.2020 17:32:51</t>
        </is>
      </c>
      <c>
        <is>
          <t>30.11.2020 00:03:37</t>
        </is>
      </c>
      <c>
        <v>6.512777777</v>
      </c>
      <c>
        <v>0</v>
      </c>
      <c>
        <v>1</v>
      </c>
      <c>
        <v>0</v>
      </c>
      <c>
        <v>0</v>
      </c>
      <c>
        <v>0</v>
      </c>
      <c>
        <v>6.512778</v>
      </c>
      <c>
        <v>0</v>
      </c>
      <c>
        <v>0</v>
      </c>
    </row>
    <row>
      <c>
        <is>
          <t>1580278</t>
        </is>
      </c>
      <c>
        <v>1</v>
      </c>
      <c>
        <is>
          <t>İZMİR</t>
        </is>
      </c>
      <c>
        <v>BAYRAKLI</v>
      </c>
      <c>
        <is>
          <t>K-3342 35-02-K03342_913125245</t>
        </is>
      </c>
      <c>
        <v>AG Direkten Kesme Açma</v>
      </c>
      <c>
        <is>
          <t>Dağıtım-AG</t>
        </is>
      </c>
      <c>
        <v>Uzun</v>
      </c>
      <c>
        <v>Güvenlik</v>
      </c>
      <c>
        <v>Bildirimsiz</v>
      </c>
      <c>
        <is>
          <t>13.11.2020 15:15:00</t>
        </is>
      </c>
      <c>
        <is>
          <t>13.11.2020 16:51:29</t>
        </is>
      </c>
      <c>
        <v>1.608055555</v>
      </c>
      <c>
        <v>0</v>
      </c>
      <c>
        <v>18</v>
      </c>
      <c>
        <v>0</v>
      </c>
      <c>
        <v>0</v>
      </c>
      <c>
        <v>0</v>
      </c>
      <c>
        <v>28.945</v>
      </c>
      <c>
        <v>0</v>
      </c>
      <c>
        <v>0</v>
      </c>
    </row>
    <row>
      <c>
        <is>
          <t>1577837</t>
        </is>
      </c>
      <c>
        <v>1</v>
      </c>
      <c>
        <is>
          <t>İZMİR</t>
        </is>
      </c>
      <c>
        <v>BAYRAKLI</v>
      </c>
      <c>
        <is>
          <t>K-3342 35-02-K03342_913125205</t>
        </is>
      </c>
      <c>
        <v>AG Direkten Kesme Açma</v>
      </c>
      <c>
        <is>
          <t>Dağıtım-AG</t>
        </is>
      </c>
      <c>
        <v>Uzun</v>
      </c>
      <c>
        <v>Güvenlik</v>
      </c>
      <c>
        <v>Bildirimsiz</v>
      </c>
      <c>
        <is>
          <t>09.11.2020 08:56:00</t>
        </is>
      </c>
      <c>
        <is>
          <t>09.11.2020 19:17:54</t>
        </is>
      </c>
      <c>
        <v>10.365</v>
      </c>
      <c>
        <v>0</v>
      </c>
      <c>
        <v>44</v>
      </c>
      <c>
        <v>0</v>
      </c>
      <c>
        <v>0</v>
      </c>
      <c>
        <v>0</v>
      </c>
      <c>
        <v>456.06</v>
      </c>
      <c>
        <v>0</v>
      </c>
      <c>
        <v>0</v>
      </c>
    </row>
    <row>
      <c>
        <is>
          <t>1575347</t>
        </is>
      </c>
      <c>
        <v>1</v>
      </c>
      <c>
        <is>
          <t>İZMİR</t>
        </is>
      </c>
      <c>
        <v>BAYRAKLI</v>
      </c>
      <c>
        <is>
          <t>K-3239 35-02-K03239_5749481 A1B</t>
        </is>
      </c>
      <c>
        <v>AG Direkten Kesme Açma</v>
      </c>
      <c>
        <is>
          <t>Dağıtım-AG</t>
        </is>
      </c>
      <c>
        <v>Uzun</v>
      </c>
      <c>
        <v>Güvenlik</v>
      </c>
      <c>
        <v>Bildirimsiz</v>
      </c>
      <c>
        <is>
          <t>04.11.2020 17:02:00</t>
        </is>
      </c>
      <c>
        <is>
          <t>04.11.2020 18:26:28</t>
        </is>
      </c>
      <c>
        <v>1.407777777</v>
      </c>
      <c>
        <v>0</v>
      </c>
      <c>
        <v>56</v>
      </c>
      <c>
        <v>0</v>
      </c>
      <c>
        <v>0</v>
      </c>
      <c>
        <v>0</v>
      </c>
      <c>
        <v>78.835556</v>
      </c>
      <c>
        <v>0</v>
      </c>
      <c>
        <v>0</v>
      </c>
    </row>
    <row>
      <c>
        <is>
          <t>1573996</t>
        </is>
      </c>
      <c>
        <v>1</v>
      </c>
      <c>
        <is>
          <t>İZMİR</t>
        </is>
      </c>
      <c>
        <v>BAYRAKLI</v>
      </c>
      <c>
        <is>
          <t>K-1784 35-02-K01784_910178984</t>
        </is>
      </c>
      <c>
        <v>AG Direkten Kesme Açma</v>
      </c>
      <c>
        <is>
          <t>Dağıtım-AG</t>
        </is>
      </c>
      <c>
        <v>Uzun</v>
      </c>
      <c>
        <v>Güvenlik</v>
      </c>
      <c>
        <v>Bildirimsiz</v>
      </c>
      <c>
        <is>
          <t>02.11.2020 09:53:00</t>
        </is>
      </c>
      <c>
        <is>
          <t>22.11.2020 22:15:00</t>
        </is>
      </c>
      <c>
        <v>492.366666666</v>
      </c>
      <c>
        <v>0</v>
      </c>
      <c>
        <v>36</v>
      </c>
      <c>
        <v>0</v>
      </c>
      <c>
        <v>0</v>
      </c>
      <c>
        <v>0</v>
      </c>
      <c>
        <v>17725.2</v>
      </c>
      <c>
        <v>0</v>
      </c>
      <c>
        <v>0</v>
      </c>
    </row>
    <row>
      <c>
        <is>
          <t>1573997</t>
        </is>
      </c>
      <c>
        <v>1</v>
      </c>
      <c>
        <is>
          <t>İZMİR</t>
        </is>
      </c>
      <c>
        <v>BAYRAKLI</v>
      </c>
      <c>
        <is>
          <t>K-1784 35-02-K01784_910332183</t>
        </is>
      </c>
      <c>
        <v>AG Direkten Kesme Açma</v>
      </c>
      <c>
        <is>
          <t>Dağıtım-AG</t>
        </is>
      </c>
      <c>
        <v>Uzun</v>
      </c>
      <c>
        <v>Güvenlik</v>
      </c>
      <c>
        <v>Bildirimsiz</v>
      </c>
      <c>
        <is>
          <t>02.11.2020 09:55:00</t>
        </is>
      </c>
      <c>
        <is>
          <t>22.11.2020 22:15:00</t>
        </is>
      </c>
      <c>
        <v>492.333333333</v>
      </c>
      <c>
        <v>0</v>
      </c>
      <c>
        <v>33</v>
      </c>
      <c>
        <v>0</v>
      </c>
      <c>
        <v>0</v>
      </c>
      <c>
        <v>0</v>
      </c>
      <c>
        <v>16247</v>
      </c>
      <c>
        <v>0</v>
      </c>
      <c>
        <v>0</v>
      </c>
    </row>
    <row>
      <c>
        <is>
          <t>1577390</t>
        </is>
      </c>
      <c>
        <v>1</v>
      </c>
      <c>
        <is>
          <t>İZMİR</t>
        </is>
      </c>
      <c>
        <v>BAYRAKLI</v>
      </c>
      <c>
        <is>
          <t>K-1784 35-02-K01784_910136241</t>
        </is>
      </c>
      <c>
        <v>AG Direkten Kesme Açma</v>
      </c>
      <c>
        <is>
          <t>Dağıtım-AG</t>
        </is>
      </c>
      <c>
        <v>Uzun</v>
      </c>
      <c>
        <v>Güvenlik</v>
      </c>
      <c>
        <v>Bildirimsiz</v>
      </c>
      <c>
        <is>
          <t>07.11.2020 21:23:00</t>
        </is>
      </c>
      <c>
        <is>
          <t>22.11.2020 01:39:19</t>
        </is>
      </c>
      <c>
        <v>340.271944444</v>
      </c>
      <c>
        <v>0</v>
      </c>
      <c>
        <v>39</v>
      </c>
      <c>
        <v>0</v>
      </c>
      <c>
        <v>0</v>
      </c>
      <c>
        <v>0</v>
      </c>
      <c>
        <v>13270.605833</v>
      </c>
      <c>
        <v>0</v>
      </c>
      <c>
        <v>0</v>
      </c>
    </row>
    <row>
      <c>
        <is>
          <t>1573850</t>
        </is>
      </c>
      <c>
        <v>1</v>
      </c>
      <c>
        <is>
          <t>İZMİR</t>
        </is>
      </c>
      <c>
        <v>BAYRAKLI</v>
      </c>
      <c>
        <is>
          <t>K-1674 35-02-K01674_C</t>
        </is>
      </c>
      <c>
        <v>AG Direkten Kesme Açma</v>
      </c>
      <c>
        <is>
          <t>Dağıtım-AG</t>
        </is>
      </c>
      <c>
        <v>Uzun</v>
      </c>
      <c>
        <v>Güvenlik</v>
      </c>
      <c>
        <v>Bildirimsiz</v>
      </c>
      <c>
        <is>
          <t>01.11.2020 21:18:59</t>
        </is>
      </c>
      <c>
        <is>
          <t>22.11.2020 17:08:27</t>
        </is>
      </c>
      <c>
        <v>499.824444444</v>
      </c>
      <c>
        <v>0</v>
      </c>
      <c>
        <v>63</v>
      </c>
      <c>
        <v>0</v>
      </c>
      <c>
        <v>0</v>
      </c>
      <c>
        <v>0</v>
      </c>
      <c>
        <v>31488.94</v>
      </c>
      <c>
        <v>0</v>
      </c>
      <c>
        <v>0</v>
      </c>
    </row>
    <row>
      <c>
        <is>
          <t>1574724</t>
        </is>
      </c>
      <c>
        <v>1</v>
      </c>
      <c>
        <is>
          <t>İZMİR</t>
        </is>
      </c>
      <c>
        <v>BAYRAKLI</v>
      </c>
      <c>
        <is>
          <t>K-1784 35-02-K01784_912886252</t>
        </is>
      </c>
      <c>
        <v>AG Direkten Kesme Açma</v>
      </c>
      <c>
        <is>
          <t>Dağıtım-AG</t>
        </is>
      </c>
      <c>
        <v>Uzun</v>
      </c>
      <c>
        <v>Güvenlik</v>
      </c>
      <c>
        <v>Bildirimsiz</v>
      </c>
      <c>
        <is>
          <t>03.11.2020 14:09:00</t>
        </is>
      </c>
      <c>
        <is>
          <t>03.11.2020 16:35:15</t>
        </is>
      </c>
      <c>
        <v>2.4375</v>
      </c>
      <c>
        <v>0</v>
      </c>
      <c>
        <v>37</v>
      </c>
      <c>
        <v>0</v>
      </c>
      <c>
        <v>0</v>
      </c>
      <c>
        <v>0</v>
      </c>
      <c>
        <v>90.1875</v>
      </c>
      <c>
        <v>0</v>
      </c>
      <c>
        <v>0</v>
      </c>
    </row>
    <row>
      <c>
        <is>
          <t>1576674</t>
        </is>
      </c>
      <c>
        <v>1</v>
      </c>
      <c>
        <is>
          <t>İZMİR</t>
        </is>
      </c>
      <c>
        <v>BAYRAKLI</v>
      </c>
      <c>
        <is>
          <t>K-1784 35-02-K01784_912913048</t>
        </is>
      </c>
      <c>
        <v>AG Direkten Kesme Açma</v>
      </c>
      <c>
        <is>
          <t>Dağıtım-AG</t>
        </is>
      </c>
      <c>
        <v>Uzun</v>
      </c>
      <c>
        <v>Güvenlik</v>
      </c>
      <c>
        <v>Bildirimsiz</v>
      </c>
      <c>
        <is>
          <t>06.11.2020 17:28:00</t>
        </is>
      </c>
      <c>
        <is>
          <t>22.11.2020 03:09:40</t>
        </is>
      </c>
      <c>
        <v>369.694444444</v>
      </c>
      <c>
        <v>0</v>
      </c>
      <c>
        <v>38</v>
      </c>
      <c>
        <v>0</v>
      </c>
      <c>
        <v>0</v>
      </c>
      <c>
        <v>0</v>
      </c>
      <c>
        <v>14048.388889</v>
      </c>
      <c>
        <v>0</v>
      </c>
      <c>
        <v>0</v>
      </c>
    </row>
    <row>
      <c>
        <is>
          <t>1580376</t>
        </is>
      </c>
      <c>
        <v>1</v>
      </c>
      <c>
        <is>
          <t>İZMİR</t>
        </is>
      </c>
      <c>
        <v>BAYRAKLI</v>
      </c>
      <c>
        <is>
          <t>K-3888 35-02-K03888_912492371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13.11.2020 17:47:00</t>
        </is>
      </c>
      <c>
        <is>
          <t>13.11.2020 20:04:18</t>
        </is>
      </c>
      <c>
        <v>2.288333333</v>
      </c>
      <c>
        <v>0</v>
      </c>
      <c>
        <v>5</v>
      </c>
      <c>
        <v>0</v>
      </c>
      <c>
        <v>0</v>
      </c>
      <c>
        <v>0</v>
      </c>
      <c>
        <v>11.441667</v>
      </c>
      <c>
        <v>0</v>
      </c>
      <c>
        <v>0</v>
      </c>
    </row>
    <row>
      <c>
        <is>
          <t>1576743</t>
        </is>
      </c>
      <c>
        <v>1</v>
      </c>
      <c>
        <is>
          <t>İZMİR</t>
        </is>
      </c>
      <c>
        <v>BAYRAKLI</v>
      </c>
      <c>
        <is>
          <t>K-3888 35-02-K03888_C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06.11.2020 18:43:00</t>
        </is>
      </c>
      <c>
        <is>
          <t>06.11.2020 19:30:55</t>
        </is>
      </c>
      <c>
        <v>0.798611111</v>
      </c>
      <c>
        <v>0</v>
      </c>
      <c>
        <v>228</v>
      </c>
      <c>
        <v>0</v>
      </c>
      <c>
        <v>0</v>
      </c>
      <c>
        <v>0</v>
      </c>
      <c>
        <v>182.083333</v>
      </c>
      <c>
        <v>0</v>
      </c>
      <c>
        <v>0</v>
      </c>
    </row>
    <row>
      <c>
        <is>
          <t>1579205</t>
        </is>
      </c>
      <c>
        <v>1</v>
      </c>
      <c>
        <is>
          <t>İZMİR</t>
        </is>
      </c>
      <c>
        <v>BAYRAKLI</v>
      </c>
      <c>
        <is>
          <t>K-4785 35-02-K04785_912532234</t>
        </is>
      </c>
      <c>
        <v>AG Direkten Kesme Açma</v>
      </c>
      <c>
        <is>
          <t>Dağıtım-AG</t>
        </is>
      </c>
      <c>
        <v>Uzun</v>
      </c>
      <c>
        <v>Güvenlik</v>
      </c>
      <c>
        <v>Bildirimsiz</v>
      </c>
      <c>
        <is>
          <t>11.11.2020 16:20:38</t>
        </is>
      </c>
      <c>
        <is>
          <t>11.11.2020 18:11:00</t>
        </is>
      </c>
      <c>
        <v>1.839444444</v>
      </c>
      <c>
        <v>0</v>
      </c>
      <c>
        <v>3</v>
      </c>
      <c>
        <v>0</v>
      </c>
      <c>
        <v>0</v>
      </c>
      <c>
        <v>0</v>
      </c>
      <c>
        <v>5.518333</v>
      </c>
      <c>
        <v>0</v>
      </c>
      <c>
        <v>0</v>
      </c>
    </row>
    <row>
      <c>
        <is>
          <t>1579089</t>
        </is>
      </c>
      <c>
        <v>1</v>
      </c>
      <c>
        <is>
          <t>İZMİR</t>
        </is>
      </c>
      <c>
        <v>BAYRAKLI</v>
      </c>
      <c>
        <is>
          <t>K-4785 35-02-K04785_99543359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11.11.2020 12:53:20</t>
        </is>
      </c>
      <c>
        <is>
          <t>11.11.2020 16:09:16</t>
        </is>
      </c>
      <c>
        <v>3.265555555</v>
      </c>
      <c>
        <v>0</v>
      </c>
      <c>
        <v>1</v>
      </c>
      <c>
        <v>0</v>
      </c>
      <c>
        <v>0</v>
      </c>
      <c>
        <v>0</v>
      </c>
      <c>
        <v>3.265556</v>
      </c>
      <c>
        <v>0</v>
      </c>
      <c>
        <v>0</v>
      </c>
    </row>
    <row>
      <c>
        <is>
          <t>1584082</t>
        </is>
      </c>
      <c>
        <v>1</v>
      </c>
      <c>
        <is>
          <t>İZMİR</t>
        </is>
      </c>
      <c>
        <v>BAYRAKLI</v>
      </c>
      <c>
        <is>
          <t>M-2774(YATIRIM REZERVE) 35-02-M02774_95000478236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20.11.2020 20:11:05</t>
        </is>
      </c>
      <c>
        <is>
          <t>20.11.2020 22:12:01</t>
        </is>
      </c>
      <c>
        <v>2.015555555</v>
      </c>
      <c>
        <v>0</v>
      </c>
      <c>
        <v>13</v>
      </c>
      <c>
        <v>0</v>
      </c>
      <c>
        <v>0</v>
      </c>
      <c>
        <v>0</v>
      </c>
      <c>
        <v>26.202222</v>
      </c>
      <c>
        <v>0</v>
      </c>
      <c>
        <v>0</v>
      </c>
    </row>
    <row>
      <c>
        <is>
          <t>1584151</t>
        </is>
      </c>
      <c>
        <v>1</v>
      </c>
      <c>
        <is>
          <t>İZMİR</t>
        </is>
      </c>
      <c>
        <v>BAYRAKLI</v>
      </c>
      <c>
        <is>
          <t>M-2774(YATIRIM REZERVE) 35-02-M02774_966288370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21.11.2020 03:17:34</t>
        </is>
      </c>
      <c>
        <is>
          <t>21.11.2020 06:50:12</t>
        </is>
      </c>
      <c>
        <v>3.543888888</v>
      </c>
      <c>
        <v>1</v>
      </c>
      <c>
        <v>0</v>
      </c>
      <c>
        <v>0</v>
      </c>
      <c>
        <v>0</v>
      </c>
      <c>
        <v>3.543889</v>
      </c>
      <c>
        <v>0</v>
      </c>
      <c>
        <v>0</v>
      </c>
      <c>
        <v>0</v>
      </c>
    </row>
    <row>
      <c>
        <is>
          <t>1596091</t>
        </is>
      </c>
      <c>
        <v>1</v>
      </c>
      <c>
        <is>
          <t>İZMİR</t>
        </is>
      </c>
      <c>
        <v>ÖDEMİŞ</v>
      </c>
      <c>
        <is>
          <t>KAYAKÖY DM 35-15-M00418_İLKKURŞUN L05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25.11.2020 09:23:08</t>
        </is>
      </c>
      <c>
        <is>
          <t>25.11.2020 17:08:49</t>
        </is>
      </c>
      <c>
        <v>7.761388888</v>
      </c>
      <c>
        <v>0</v>
      </c>
      <c>
        <v>0</v>
      </c>
      <c>
        <v>24</v>
      </c>
      <c>
        <v>284</v>
      </c>
      <c>
        <v>0</v>
      </c>
      <c>
        <v>0</v>
      </c>
      <c>
        <v>186.273333</v>
      </c>
      <c>
        <v>2204.234444</v>
      </c>
    </row>
    <row>
      <c>
        <is>
          <t>1579055</t>
        </is>
      </c>
      <c>
        <v>1</v>
      </c>
      <c>
        <is>
          <t>İZMİR</t>
        </is>
      </c>
      <c>
        <v>ÖDEMİŞ</v>
      </c>
      <c>
        <is>
          <t>KAYAKÖY TR-3 35-15-L00523_950387840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11.11.2020 11:51:09</t>
        </is>
      </c>
      <c>
        <is>
          <t>11.11.2020 15:03:37</t>
        </is>
      </c>
      <c>
        <v>3.207777777</v>
      </c>
      <c>
        <v>0</v>
      </c>
      <c>
        <v>1</v>
      </c>
      <c>
        <v>0</v>
      </c>
      <c>
        <v>0</v>
      </c>
      <c>
        <v>0</v>
      </c>
      <c>
        <v>3.207778</v>
      </c>
      <c>
        <v>0</v>
      </c>
      <c>
        <v>0</v>
      </c>
    </row>
    <row>
      <c>
        <is>
          <t>1575646</t>
        </is>
      </c>
      <c>
        <v>1</v>
      </c>
      <c>
        <is>
          <t>İZMİR</t>
        </is>
      </c>
      <c>
        <v>ÖDEMİŞ</v>
      </c>
      <c>
        <is>
          <t>KAYAKÖY TR-3 35-15-L00523_950387828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05.11.2020 09:40:01</t>
        </is>
      </c>
      <c>
        <is>
          <t>05.11.2020 12:49:49</t>
        </is>
      </c>
      <c>
        <v>3.163333333</v>
      </c>
      <c>
        <v>0</v>
      </c>
      <c>
        <v>1</v>
      </c>
      <c>
        <v>0</v>
      </c>
      <c>
        <v>0</v>
      </c>
      <c>
        <v>0</v>
      </c>
      <c>
        <v>3.163333</v>
      </c>
      <c>
        <v>0</v>
      </c>
      <c>
        <v>0</v>
      </c>
    </row>
    <row>
      <c>
        <is>
          <t>1581606</t>
        </is>
      </c>
      <c>
        <v>1</v>
      </c>
      <c>
        <is>
          <t>İZMİR</t>
        </is>
      </c>
      <c>
        <v>BALÇOVA</v>
      </c>
      <c>
        <is>
          <t>K-1202 35-07-K01202_35-07-K01202</t>
        </is>
      </c>
      <c>
        <v>AG Yük Ayırıcı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16.11.2020 16:16:00</t>
        </is>
      </c>
      <c>
        <is>
          <t>16.11.2020 18:05:56</t>
        </is>
      </c>
      <c>
        <v>1.832222222</v>
      </c>
      <c>
        <v>1</v>
      </c>
      <c>
        <v>706</v>
      </c>
      <c>
        <v>0</v>
      </c>
      <c>
        <v>0</v>
      </c>
      <c>
        <v>1.832222</v>
      </c>
      <c>
        <v>1293.548889</v>
      </c>
      <c>
        <v>0</v>
      </c>
      <c>
        <v>0</v>
      </c>
    </row>
    <row>
      <c>
        <is>
          <t>1578657</t>
        </is>
      </c>
      <c>
        <v>1</v>
      </c>
      <c>
        <is>
          <t>İZMİR</t>
        </is>
      </c>
      <c>
        <v>BAYRAKLI</v>
      </c>
      <c>
        <is>
          <t>K-3138 35-04-K03138_99576566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10.11.2020 15:45:53</t>
        </is>
      </c>
      <c>
        <is>
          <t>10.11.2020 20:41:42</t>
        </is>
      </c>
      <c>
        <v>4.930277777</v>
      </c>
      <c>
        <v>0</v>
      </c>
      <c>
        <v>10</v>
      </c>
      <c>
        <v>0</v>
      </c>
      <c>
        <v>0</v>
      </c>
      <c>
        <v>0</v>
      </c>
      <c>
        <v>49.302778</v>
      </c>
      <c>
        <v>0</v>
      </c>
      <c>
        <v>0</v>
      </c>
    </row>
    <row>
      <c>
        <is>
          <t>1597703</t>
        </is>
      </c>
      <c>
        <v>1</v>
      </c>
      <c>
        <is>
          <t>İZMİR</t>
        </is>
      </c>
      <c>
        <v>BORNOVA</v>
      </c>
      <c>
        <is>
          <t>K-4491 LAKA TR-2 35-02-K04491_910023395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28.11.2020 10:39:24</t>
        </is>
      </c>
      <c>
        <is>
          <t>28.11.2020 15:16:42</t>
        </is>
      </c>
      <c>
        <v>4.621666666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9.243333</v>
      </c>
    </row>
    <row>
      <c>
        <is>
          <t>1596508</t>
        </is>
      </c>
      <c>
        <v>1</v>
      </c>
      <c>
        <is>
          <t>İZMİR</t>
        </is>
      </c>
      <c>
        <v>BORNOVA</v>
      </c>
      <c>
        <is>
          <t>K-4491 LAKA TR-2 35-02-K04491_966095325</t>
        </is>
      </c>
      <c>
        <v>AG Klemens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25.11.2020 19:52:09</t>
        </is>
      </c>
      <c>
        <is>
          <t>25.11.2020 22:39:09</t>
        </is>
      </c>
      <c>
        <v>2.783333333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2.783333</v>
      </c>
    </row>
    <row>
      <c>
        <is>
          <t>1580058</t>
        </is>
      </c>
      <c>
        <v>1</v>
      </c>
      <c>
        <is>
          <t>İZMİR</t>
        </is>
      </c>
      <c>
        <v>BORNOVA</v>
      </c>
      <c>
        <is>
          <t> 35-02-K00201_35-02-K00201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13.11.2020 10:14:46</t>
        </is>
      </c>
      <c>
        <is>
          <t>13.11.2020 12:20:14</t>
        </is>
      </c>
      <c>
        <v>2.091111111</v>
      </c>
      <c>
        <v>1</v>
      </c>
      <c>
        <v>733</v>
      </c>
      <c>
        <v>0</v>
      </c>
      <c>
        <v>0</v>
      </c>
      <c>
        <v>2.091111</v>
      </c>
      <c>
        <v>1532.784444</v>
      </c>
      <c>
        <v>0</v>
      </c>
      <c>
        <v>0</v>
      </c>
    </row>
    <row>
      <c>
        <is>
          <t>1598132</t>
        </is>
      </c>
      <c>
        <v>1</v>
      </c>
      <c>
        <is>
          <t>İZMİR</t>
        </is>
      </c>
      <c>
        <v>BORNOVA</v>
      </c>
      <c>
        <is>
          <t>M-1288 35-02-M01288_910155031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29.11.2020 12:33:00</t>
        </is>
      </c>
      <c>
        <is>
          <t>29.11.2020 13:38:06</t>
        </is>
      </c>
      <c>
        <v>1.085</v>
      </c>
      <c>
        <v>0</v>
      </c>
      <c>
        <v>5</v>
      </c>
      <c>
        <v>0</v>
      </c>
      <c>
        <v>0</v>
      </c>
      <c>
        <v>0</v>
      </c>
      <c>
        <v>5.425</v>
      </c>
      <c>
        <v>0</v>
      </c>
      <c>
        <v>0</v>
      </c>
    </row>
    <row>
      <c>
        <is>
          <t>1579195</t>
        </is>
      </c>
      <c>
        <v>1</v>
      </c>
      <c>
        <is>
          <t>İZMİR</t>
        </is>
      </c>
      <c>
        <v>BORNOVA</v>
      </c>
      <c>
        <is>
          <t>K-4491 LAKA TR-2 35-02-K04491_35-02-K04491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11.11.2020 15:27:15</t>
        </is>
      </c>
      <c>
        <is>
          <t>11.11.2020 17:51:59</t>
        </is>
      </c>
      <c>
        <v>2.412222222</v>
      </c>
      <c>
        <v>0</v>
      </c>
      <c>
        <v>0</v>
      </c>
      <c>
        <v>1</v>
      </c>
      <c>
        <v>100</v>
      </c>
      <c>
        <v>0</v>
      </c>
      <c>
        <v>0</v>
      </c>
      <c>
        <v>2.412222</v>
      </c>
      <c>
        <v>241.222222</v>
      </c>
    </row>
    <row>
      <c>
        <is>
          <t>1578666</t>
        </is>
      </c>
      <c>
        <v>1</v>
      </c>
      <c>
        <is>
          <t>İZMİR</t>
        </is>
      </c>
      <c>
        <v>BORNOVA</v>
      </c>
      <c>
        <is>
          <t>K-3124 LAKA TR-1 35-02-K03124_912554886</t>
        </is>
      </c>
      <c>
        <v>AG Direkten Kesme Açma</v>
      </c>
      <c>
        <is>
          <t>Dağıtım-AG</t>
        </is>
      </c>
      <c>
        <v>Uzun</v>
      </c>
      <c>
        <v>Güvenlik</v>
      </c>
      <c>
        <v>Bildirimsiz</v>
      </c>
      <c>
        <is>
          <t>10.11.2020 16:28:00</t>
        </is>
      </c>
      <c>
        <is>
          <t>10.11.2020 18:44:03</t>
        </is>
      </c>
      <c>
        <v>2.2675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4.535</v>
      </c>
    </row>
    <row>
      <c>
        <is>
          <t>1578555</t>
        </is>
      </c>
      <c>
        <v>1</v>
      </c>
      <c>
        <is>
          <t>İZMİR</t>
        </is>
      </c>
      <c>
        <v>BEYDAĞ</v>
      </c>
      <c>
        <is>
          <t>TR-13 BEYKÖY 35-32-L00013_C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10.11.2020 13:52:00</t>
        </is>
      </c>
      <c>
        <is>
          <t>10.11.2020 15:53:00</t>
        </is>
      </c>
      <c>
        <v>2.016666666</v>
      </c>
      <c>
        <v>0</v>
      </c>
      <c>
        <v>0</v>
      </c>
      <c>
        <v>0</v>
      </c>
      <c>
        <v>24</v>
      </c>
      <c>
        <v>0</v>
      </c>
      <c>
        <v>0</v>
      </c>
      <c>
        <v>0</v>
      </c>
      <c>
        <v>48.4</v>
      </c>
    </row>
    <row>
      <c>
        <is>
          <t>1576051</t>
        </is>
      </c>
      <c>
        <v>1</v>
      </c>
      <c>
        <is>
          <t>İZMİR</t>
        </is>
      </c>
      <c>
        <v>BAYRAKLI</v>
      </c>
      <c>
        <is>
          <t>K-2539 35-04-K02539_C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05.11.2020 21:00:00</t>
        </is>
      </c>
      <c>
        <is>
          <t>05.11.2020 22:11:32</t>
        </is>
      </c>
      <c>
        <v>1.192222222</v>
      </c>
      <c>
        <v>0</v>
      </c>
      <c>
        <v>141</v>
      </c>
      <c>
        <v>0</v>
      </c>
      <c>
        <v>0</v>
      </c>
      <c>
        <v>0</v>
      </c>
      <c>
        <v>168.103333</v>
      </c>
      <c>
        <v>0</v>
      </c>
      <c>
        <v>0</v>
      </c>
    </row>
    <row>
      <c>
        <is>
          <t>1579213</t>
        </is>
      </c>
      <c>
        <v>1</v>
      </c>
      <c>
        <is>
          <t>İZMİR</t>
        </is>
      </c>
      <c>
        <v>BAYRAKLI</v>
      </c>
      <c>
        <is>
          <t>M-2769(YATIRIM REZERVE) 35-02-M02769_99399985</t>
        </is>
      </c>
      <c>
        <v>AG Direkten Kesme Açma</v>
      </c>
      <c>
        <is>
          <t>Dağıtım-AG</t>
        </is>
      </c>
      <c>
        <v>Uzun</v>
      </c>
      <c>
        <v>Güvenlik</v>
      </c>
      <c>
        <v>Bildirimsiz</v>
      </c>
      <c>
        <is>
          <t>11.11.2020 16:28:00</t>
        </is>
      </c>
      <c>
        <is>
          <t>12.11.2020 03:15:00</t>
        </is>
      </c>
      <c>
        <v>10.783333333</v>
      </c>
      <c>
        <v>0</v>
      </c>
      <c>
        <v>2</v>
      </c>
      <c>
        <v>0</v>
      </c>
      <c>
        <v>0</v>
      </c>
      <c>
        <v>0</v>
      </c>
      <c>
        <v>21.566667</v>
      </c>
      <c>
        <v>0</v>
      </c>
      <c>
        <v>0</v>
      </c>
    </row>
    <row>
      <c>
        <is>
          <t>1578286</t>
        </is>
      </c>
      <c>
        <v>1</v>
      </c>
      <c>
        <is>
          <t>İZMİR</t>
        </is>
      </c>
      <c>
        <v>BAYRAKLI</v>
      </c>
      <c>
        <is>
          <t>K-329 35-02-K00329_A</t>
        </is>
      </c>
      <c>
        <v>AG Direkten Kesme Açma</v>
      </c>
      <c>
        <is>
          <t>Dağıtım-AG</t>
        </is>
      </c>
      <c>
        <v>Uzun</v>
      </c>
      <c>
        <v>Güvenlik</v>
      </c>
      <c>
        <v>Bildirimsiz</v>
      </c>
      <c>
        <is>
          <t>10.11.2020 07:57:00</t>
        </is>
      </c>
      <c>
        <is>
          <t>11.11.2020 02:33:42</t>
        </is>
      </c>
      <c>
        <v>18.611666666</v>
      </c>
      <c>
        <v>0</v>
      </c>
      <c>
        <v>103</v>
      </c>
      <c>
        <v>0</v>
      </c>
      <c>
        <v>0</v>
      </c>
      <c>
        <v>0</v>
      </c>
      <c>
        <v>1917.001667</v>
      </c>
      <c>
        <v>0</v>
      </c>
      <c>
        <v>0</v>
      </c>
    </row>
    <row>
      <c>
        <is>
          <t>1578326</t>
        </is>
      </c>
      <c>
        <v>1</v>
      </c>
      <c>
        <is>
          <t>İZMİR</t>
        </is>
      </c>
      <c>
        <v>BAYRAKLI</v>
      </c>
      <c>
        <is>
          <t>K-2782 35-02-K02782_910245839</t>
        </is>
      </c>
      <c>
        <v>AG Direkten Kesme Açma</v>
      </c>
      <c>
        <is>
          <t>Dağıtım-AG</t>
        </is>
      </c>
      <c>
        <v>Uzun</v>
      </c>
      <c>
        <v>Güvenlik</v>
      </c>
      <c>
        <v>Bildirimsiz</v>
      </c>
      <c>
        <is>
          <t>10.11.2020 08:57:00</t>
        </is>
      </c>
      <c>
        <is>
          <t>22.11.2020 10:06:52</t>
        </is>
      </c>
      <c>
        <v>289.164444444</v>
      </c>
      <c>
        <v>0</v>
      </c>
      <c>
        <v>18</v>
      </c>
      <c>
        <v>0</v>
      </c>
      <c>
        <v>0</v>
      </c>
      <c>
        <v>0</v>
      </c>
      <c>
        <v>5204.96</v>
      </c>
      <c>
        <v>0</v>
      </c>
      <c>
        <v>0</v>
      </c>
    </row>
    <row>
      <c>
        <is>
          <t>1576493</t>
        </is>
      </c>
      <c>
        <v>1</v>
      </c>
      <c>
        <is>
          <t>İZMİR</t>
        </is>
      </c>
      <c>
        <v>BAYRAKLI</v>
      </c>
      <c>
        <is>
          <t>K-2782 35-02-K02782_A</t>
        </is>
      </c>
      <c>
        <v>AG Direkten Kesme Açma</v>
      </c>
      <c>
        <is>
          <t>Dağıtım-AG</t>
        </is>
      </c>
      <c>
        <v>Uzun</v>
      </c>
      <c>
        <v>Güvenlik</v>
      </c>
      <c>
        <v>Bildirimsiz</v>
      </c>
      <c>
        <is>
          <t>06.11.2020 13:53:00</t>
        </is>
      </c>
      <c>
        <is>
          <t>06.11.2020 14:49:27</t>
        </is>
      </c>
      <c>
        <v>0.940833333</v>
      </c>
      <c>
        <v>0</v>
      </c>
      <c>
        <v>83</v>
      </c>
      <c>
        <v>0</v>
      </c>
      <c>
        <v>0</v>
      </c>
      <c>
        <v>0</v>
      </c>
      <c>
        <v>78.089167</v>
      </c>
      <c>
        <v>0</v>
      </c>
      <c>
        <v>0</v>
      </c>
    </row>
    <row>
      <c>
        <is>
          <t>1577568</t>
        </is>
      </c>
      <c>
        <v>1</v>
      </c>
      <c>
        <is>
          <t>İZMİR</t>
        </is>
      </c>
      <c>
        <v>BAYRAKLI</v>
      </c>
      <c>
        <is>
          <t>K-2782 35-02-K02782_912841067</t>
        </is>
      </c>
      <c>
        <v>AG Direkten Kesme Açma</v>
      </c>
      <c>
        <is>
          <t>Dağıtım-AG</t>
        </is>
      </c>
      <c>
        <v>Uzun</v>
      </c>
      <c>
        <v>Güvenlik</v>
      </c>
      <c>
        <v>Bildirimsiz</v>
      </c>
      <c>
        <is>
          <t>08.11.2020 11:06:00</t>
        </is>
      </c>
      <c>
        <is>
          <t>22.11.2020 01:27:36</t>
        </is>
      </c>
      <c>
        <v>326.36</v>
      </c>
      <c>
        <v>0</v>
      </c>
      <c>
        <v>36</v>
      </c>
      <c>
        <v>0</v>
      </c>
      <c>
        <v>0</v>
      </c>
      <c>
        <v>0</v>
      </c>
      <c>
        <v>11748.96</v>
      </c>
      <c>
        <v>0</v>
      </c>
      <c>
        <v>0</v>
      </c>
    </row>
    <row>
      <c>
        <is>
          <t>1575110</t>
        </is>
      </c>
      <c>
        <v>1</v>
      </c>
      <c>
        <is>
          <t>İZMİR</t>
        </is>
      </c>
      <c>
        <v>BAYRAKLI</v>
      </c>
      <c>
        <is>
          <t>K-2782 35-02-K02782_910268908</t>
        </is>
      </c>
      <c>
        <v>AG Direkten Kesme Açma</v>
      </c>
      <c>
        <is>
          <t>Dağıtım-AG</t>
        </is>
      </c>
      <c>
        <v>Uzun</v>
      </c>
      <c>
        <v>Güvenlik</v>
      </c>
      <c>
        <v>Bildirimsiz</v>
      </c>
      <c>
        <is>
          <t>04.11.2020 10:47:00</t>
        </is>
      </c>
      <c>
        <is>
          <t>22.11.2020 03:31:06</t>
        </is>
      </c>
      <c>
        <v>424.735</v>
      </c>
      <c>
        <v>0</v>
      </c>
      <c>
        <v>29</v>
      </c>
      <c>
        <v>0</v>
      </c>
      <c>
        <v>0</v>
      </c>
      <c>
        <v>0</v>
      </c>
      <c>
        <v>12317.315</v>
      </c>
      <c>
        <v>0</v>
      </c>
      <c>
        <v>0</v>
      </c>
    </row>
    <row>
      <c>
        <is>
          <t>1584501</t>
        </is>
      </c>
      <c>
        <v>1</v>
      </c>
      <c>
        <is>
          <t>İZMİR</t>
        </is>
      </c>
      <c>
        <v>BAYRAKLI</v>
      </c>
      <c>
        <is>
          <t>K-2782 35-02-K02782_A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21.11.2020 17:16:56</t>
        </is>
      </c>
      <c>
        <is>
          <t>21.11.2020 20:22:19</t>
        </is>
      </c>
      <c>
        <v>3.089722222</v>
      </c>
      <c>
        <v>0</v>
      </c>
      <c>
        <v>83</v>
      </c>
      <c>
        <v>0</v>
      </c>
      <c>
        <v>0</v>
      </c>
      <c>
        <v>0</v>
      </c>
      <c>
        <v>256.446944</v>
      </c>
      <c>
        <v>0</v>
      </c>
      <c>
        <v>0</v>
      </c>
    </row>
    <row>
      <c>
        <is>
          <t>1578424</t>
        </is>
      </c>
      <c>
        <v>1</v>
      </c>
      <c>
        <is>
          <t>İZMİR</t>
        </is>
      </c>
      <c>
        <v>BAYRAKLI</v>
      </c>
      <c>
        <is>
          <t>K-2782 35-02-K02782_910384946</t>
        </is>
      </c>
      <c>
        <v>AG Direkten Kesme Açma</v>
      </c>
      <c>
        <is>
          <t>Dağıtım-AG</t>
        </is>
      </c>
      <c>
        <v>Uzun</v>
      </c>
      <c>
        <v>Güvenlik</v>
      </c>
      <c>
        <v>Bildirimsiz</v>
      </c>
      <c>
        <is>
          <t>10.11.2020 10:37:00</t>
        </is>
      </c>
      <c>
        <is>
          <t>22.11.2020 10:05:26</t>
        </is>
      </c>
      <c>
        <v>287.473888888</v>
      </c>
      <c>
        <v>0</v>
      </c>
      <c>
        <v>18</v>
      </c>
      <c>
        <v>0</v>
      </c>
      <c>
        <v>0</v>
      </c>
      <c>
        <v>0</v>
      </c>
      <c>
        <v>5174.53</v>
      </c>
      <c>
        <v>0</v>
      </c>
      <c>
        <v>0</v>
      </c>
    </row>
    <row>
      <c>
        <is>
          <t>1579006</t>
        </is>
      </c>
      <c>
        <v>1</v>
      </c>
      <c>
        <is>
          <t>İZMİR</t>
        </is>
      </c>
      <c>
        <v>BAYRAKLI</v>
      </c>
      <c>
        <is>
          <t>K-2782 35-02-K02782_A</t>
        </is>
      </c>
      <c>
        <v>AG Direkten Kesme Açma</v>
      </c>
      <c>
        <is>
          <t>Dağıtım-AG</t>
        </is>
      </c>
      <c>
        <v>Uzun</v>
      </c>
      <c>
        <v>Güvenlik</v>
      </c>
      <c>
        <v>Bildirimsiz</v>
      </c>
      <c>
        <is>
          <t>11.11.2020 10:51:00</t>
        </is>
      </c>
      <c>
        <is>
          <t>11.11.2020 22:16:58</t>
        </is>
      </c>
      <c>
        <v>11.432777777</v>
      </c>
      <c>
        <v>0</v>
      </c>
      <c>
        <v>83</v>
      </c>
      <c>
        <v>0</v>
      </c>
      <c>
        <v>0</v>
      </c>
      <c>
        <v>0</v>
      </c>
      <c>
        <v>948.920555</v>
      </c>
      <c>
        <v>0</v>
      </c>
      <c>
        <v>0</v>
      </c>
    </row>
    <row>
      <c>
        <is>
          <t>1578784</t>
        </is>
      </c>
      <c>
        <v>1</v>
      </c>
      <c>
        <is>
          <t>İZMİR</t>
        </is>
      </c>
      <c>
        <v>BAYRAKLI</v>
      </c>
      <c>
        <is>
          <t>K-2782 35-02-K02782_99955269</t>
        </is>
      </c>
      <c>
        <v>AG Direkten Kesme Açma</v>
      </c>
      <c>
        <is>
          <t>Dağıtım-AG</t>
        </is>
      </c>
      <c>
        <v>Uzun</v>
      </c>
      <c>
        <v>Güvenlik</v>
      </c>
      <c>
        <v>Bildirimsiz</v>
      </c>
      <c>
        <is>
          <t>10.11.2020 21:32:00</t>
        </is>
      </c>
      <c>
        <is>
          <t>13.11.2020 18:13:53</t>
        </is>
      </c>
      <c>
        <v>68.698055555</v>
      </c>
      <c>
        <v>0</v>
      </c>
      <c>
        <v>18</v>
      </c>
      <c>
        <v>0</v>
      </c>
      <c>
        <v>0</v>
      </c>
      <c>
        <v>0</v>
      </c>
      <c>
        <v>1236.565</v>
      </c>
      <c>
        <v>0</v>
      </c>
      <c>
        <v>0</v>
      </c>
    </row>
    <row>
      <c>
        <is>
          <t>1579262</t>
        </is>
      </c>
      <c>
        <v>1</v>
      </c>
      <c>
        <is>
          <t>İZMİR</t>
        </is>
      </c>
      <c>
        <v>BAYRAKLI</v>
      </c>
      <c>
        <is>
          <t>M-1292 35-02-M01292_913004368</t>
        </is>
      </c>
      <c>
        <v>AG Direkten Kesme Açma</v>
      </c>
      <c>
        <is>
          <t>Dağıtım-AG</t>
        </is>
      </c>
      <c>
        <v>Uzun</v>
      </c>
      <c>
        <v>Güvenlik</v>
      </c>
      <c>
        <v>Bildirimsiz</v>
      </c>
      <c>
        <is>
          <t>11.11.2020 17:36:00</t>
        </is>
      </c>
      <c>
        <is>
          <t>22.11.2020 04:15:26</t>
        </is>
      </c>
      <c>
        <v>250.657222222</v>
      </c>
      <c>
        <v>0</v>
      </c>
      <c>
        <v>20</v>
      </c>
      <c>
        <v>0</v>
      </c>
      <c>
        <v>0</v>
      </c>
      <c>
        <v>0</v>
      </c>
      <c>
        <v>5013.144444</v>
      </c>
      <c>
        <v>0</v>
      </c>
      <c>
        <v>0</v>
      </c>
    </row>
    <row>
      <c>
        <is>
          <t>1579545</t>
        </is>
      </c>
      <c>
        <v>1</v>
      </c>
      <c>
        <is>
          <t>İZMİR</t>
        </is>
      </c>
      <c>
        <v>BAYRAKLI</v>
      </c>
      <c>
        <is>
          <t>K-4551 35-02-K04551_99220455</t>
        </is>
      </c>
      <c>
        <v>AG Direkten Kesme Açma</v>
      </c>
      <c>
        <is>
          <t>Dağıtım-AG</t>
        </is>
      </c>
      <c>
        <v>Uzun</v>
      </c>
      <c>
        <v>Güvenlik</v>
      </c>
      <c>
        <v>Bildirimsiz</v>
      </c>
      <c>
        <is>
          <t>12.11.2020 10:45:00</t>
        </is>
      </c>
      <c>
        <is>
          <t>22.11.2020 02:58:29</t>
        </is>
      </c>
      <c>
        <v>232.224722222</v>
      </c>
      <c>
        <v>0</v>
      </c>
      <c>
        <v>3</v>
      </c>
      <c>
        <v>0</v>
      </c>
      <c>
        <v>0</v>
      </c>
      <c>
        <v>0</v>
      </c>
      <c>
        <v>696.674167</v>
      </c>
      <c>
        <v>0</v>
      </c>
      <c>
        <v>0</v>
      </c>
    </row>
    <row>
      <c>
        <is>
          <t>1579216</t>
        </is>
      </c>
      <c>
        <v>1</v>
      </c>
      <c>
        <is>
          <t>İZMİR</t>
        </is>
      </c>
      <c>
        <v>BAYRAKLI</v>
      </c>
      <c>
        <is>
          <t>K-4551 35-02-K04551_99302797</t>
        </is>
      </c>
      <c>
        <v>AG Direkten Kesme Açma</v>
      </c>
      <c>
        <is>
          <t>Dağıtım-AG</t>
        </is>
      </c>
      <c>
        <v>Uzun</v>
      </c>
      <c>
        <v>Güvenlik</v>
      </c>
      <c>
        <v>Bildirimsiz</v>
      </c>
      <c>
        <is>
          <t>11.11.2020 16:30:00</t>
        </is>
      </c>
      <c>
        <is>
          <t>11.11.2020 20:02:00</t>
        </is>
      </c>
      <c>
        <v>3.533333333</v>
      </c>
      <c>
        <v>0</v>
      </c>
      <c>
        <v>1</v>
      </c>
      <c>
        <v>0</v>
      </c>
      <c>
        <v>0</v>
      </c>
      <c>
        <v>0</v>
      </c>
      <c>
        <v>3.533333</v>
      </c>
      <c>
        <v>0</v>
      </c>
      <c>
        <v>0</v>
      </c>
    </row>
    <row>
      <c>
        <is>
          <t>1578323</t>
        </is>
      </c>
      <c>
        <v>1</v>
      </c>
      <c>
        <is>
          <t>İZMİR</t>
        </is>
      </c>
      <c>
        <v>BAYRAKLI</v>
      </c>
      <c>
        <is>
          <t>K-820 35-04-K00820_99408486</t>
        </is>
      </c>
      <c>
        <v>AG Direkten Kesme Açma</v>
      </c>
      <c>
        <is>
          <t>Dağıtım-AG</t>
        </is>
      </c>
      <c>
        <v>Uzun</v>
      </c>
      <c>
        <v>Güvenlik</v>
      </c>
      <c>
        <v>Bildirimsiz</v>
      </c>
      <c>
        <is>
          <t>10.11.2020 08:54:00</t>
        </is>
      </c>
      <c>
        <is>
          <t>02.12.2020 19:06:09</t>
        </is>
      </c>
      <c>
        <v>538.2025</v>
      </c>
      <c>
        <v>0</v>
      </c>
      <c>
        <v>1</v>
      </c>
      <c>
        <v>0</v>
      </c>
      <c>
        <v>0</v>
      </c>
      <c>
        <v>0</v>
      </c>
      <c>
        <v>538.2025</v>
      </c>
      <c>
        <v>0</v>
      </c>
      <c>
        <v>0</v>
      </c>
    </row>
    <row>
      <c>
        <is>
          <t>1578358</t>
        </is>
      </c>
      <c>
        <v>1</v>
      </c>
      <c>
        <is>
          <t>İZMİR</t>
        </is>
      </c>
      <c>
        <v>BAYRAKLI</v>
      </c>
      <c>
        <is>
          <t>K-820 35-04-K00820_99510828</t>
        </is>
      </c>
      <c>
        <v>AG Direkten Kesme Açma</v>
      </c>
      <c>
        <is>
          <t>Dağıtım-AG</t>
        </is>
      </c>
      <c>
        <v>Uzun</v>
      </c>
      <c>
        <v>Güvenlik</v>
      </c>
      <c>
        <v>Bildirimsiz</v>
      </c>
      <c>
        <is>
          <t>10.11.2020 09:22:00</t>
        </is>
      </c>
      <c>
        <is>
          <t>23.11.2020 03:00:10</t>
        </is>
      </c>
      <c>
        <v>305.636111111</v>
      </c>
      <c>
        <v>0</v>
      </c>
      <c>
        <v>1</v>
      </c>
      <c>
        <v>0</v>
      </c>
      <c>
        <v>0</v>
      </c>
      <c>
        <v>0</v>
      </c>
      <c>
        <v>305.636111</v>
      </c>
      <c>
        <v>0</v>
      </c>
      <c>
        <v>0</v>
      </c>
    </row>
    <row>
      <c>
        <is>
          <t>1580150</t>
        </is>
      </c>
      <c>
        <v>1</v>
      </c>
      <c>
        <is>
          <t>İZMİR</t>
        </is>
      </c>
      <c>
        <v>BEYDAĞ</v>
      </c>
      <c>
        <is>
          <t>YUKARI AKTEPE HACIHALİLLER TR-3 35-32-L00072_A</t>
        </is>
      </c>
      <c>
        <v>AG Direk Değişimi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13.11.2020 12:36:00</t>
        </is>
      </c>
      <c>
        <is>
          <t>13.11.2020 15:07:28</t>
        </is>
      </c>
      <c>
        <v>2.524444444</v>
      </c>
      <c>
        <v>0</v>
      </c>
      <c>
        <v>0</v>
      </c>
      <c>
        <v>0</v>
      </c>
      <c>
        <v>29</v>
      </c>
      <c>
        <v>0</v>
      </c>
      <c>
        <v>0</v>
      </c>
      <c>
        <v>0</v>
      </c>
      <c>
        <v>73.208889</v>
      </c>
    </row>
    <row>
      <c>
        <is>
          <t>1595051</t>
        </is>
      </c>
      <c>
        <v>1</v>
      </c>
      <c>
        <is>
          <t>İZMİR</t>
        </is>
      </c>
      <c>
        <v>BEYDAĞ</v>
      </c>
      <c>
        <is>
          <t>TR-15 35-32-L00015_946413834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23.11.2020 09:04:29</t>
        </is>
      </c>
      <c>
        <is>
          <t>23.11.2020 09:51:41</t>
        </is>
      </c>
      <c>
        <v>0.786666666</v>
      </c>
      <c>
        <v>0</v>
      </c>
      <c>
        <v>1</v>
      </c>
      <c>
        <v>0</v>
      </c>
      <c>
        <v>0</v>
      </c>
      <c>
        <v>0</v>
      </c>
      <c>
        <v>0.786667</v>
      </c>
      <c>
        <v>0</v>
      </c>
      <c>
        <v>0</v>
      </c>
    </row>
    <row>
      <c>
        <is>
          <t>1580764</t>
        </is>
      </c>
      <c>
        <v>1</v>
      </c>
      <c>
        <is>
          <t>İZMİR</t>
        </is>
      </c>
      <c>
        <v>BEYDAĞ</v>
      </c>
      <c>
        <is>
          <t>EĞRİDERE KOKARCA TR-3 35-32-L00047_A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14.11.2020 16:15:40</t>
        </is>
      </c>
      <c>
        <is>
          <t>14.11.2020 17:24:18</t>
        </is>
      </c>
      <c>
        <v>1.143888888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3.431667</v>
      </c>
    </row>
    <row>
      <c>
        <is>
          <t>1575967</t>
        </is>
      </c>
      <c>
        <v>1</v>
      </c>
      <c>
        <is>
          <t>İZMİR</t>
        </is>
      </c>
      <c>
        <v>BEYDAĞ</v>
      </c>
      <c>
        <is>
          <t>ERİKLİ KÖYÜ TR-1 35-32-L00029_946415903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05.11.2020 18:08:43</t>
        </is>
      </c>
      <c>
        <is>
          <t>05.11.2020 20:14:01</t>
        </is>
      </c>
      <c>
        <v>2.088333333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2.088333</v>
      </c>
    </row>
    <row>
      <c>
        <is>
          <t>1574382</t>
        </is>
      </c>
      <c>
        <v>1</v>
      </c>
      <c>
        <is>
          <t>İZMİR</t>
        </is>
      </c>
      <c>
        <v>BEYDAĞ</v>
      </c>
      <c>
        <is>
          <t>HALIKÖY TR-2 35-32-L00133_A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02.11.2020 19:28:35</t>
        </is>
      </c>
      <c>
        <is>
          <t>02.11.2020 19:43:29</t>
        </is>
      </c>
      <c>
        <v>0.248333333</v>
      </c>
      <c>
        <v>0</v>
      </c>
      <c>
        <v>0</v>
      </c>
      <c>
        <v>0</v>
      </c>
      <c>
        <v>39</v>
      </c>
      <c>
        <v>0</v>
      </c>
      <c>
        <v>0</v>
      </c>
      <c>
        <v>0</v>
      </c>
      <c>
        <v>9.685</v>
      </c>
    </row>
    <row>
      <c>
        <is>
          <t>1577985</t>
        </is>
      </c>
      <c>
        <v>1</v>
      </c>
      <c>
        <is>
          <t>İZMİR</t>
        </is>
      </c>
      <c>
        <v>BORNOVA</v>
      </c>
      <c>
        <is>
          <t>M-2315 35-02-M02315_910011097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09.11.2020 11:38:35</t>
        </is>
      </c>
      <c>
        <is>
          <t>09.11.2020 13:10:30</t>
        </is>
      </c>
      <c>
        <v>1.531944444</v>
      </c>
      <c>
        <v>0</v>
      </c>
      <c>
        <v>2</v>
      </c>
      <c>
        <v>0</v>
      </c>
      <c>
        <v>0</v>
      </c>
      <c>
        <v>0</v>
      </c>
      <c>
        <v>3.063889</v>
      </c>
      <c>
        <v>0</v>
      </c>
      <c>
        <v>0</v>
      </c>
    </row>
    <row>
      <c>
        <is>
          <t>1583004</t>
        </is>
      </c>
      <c>
        <v>1</v>
      </c>
      <c>
        <is>
          <t>İZMİR</t>
        </is>
      </c>
      <c>
        <v>BORNOVA</v>
      </c>
      <c>
        <is>
          <t>M-851 35-02-M00851_99992388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19.11.2020 10:21:23</t>
        </is>
      </c>
      <c>
        <is>
          <t>19.11.2020 13:50:27</t>
        </is>
      </c>
      <c>
        <v>3.484444444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6.968889</v>
      </c>
    </row>
    <row>
      <c>
        <is>
          <t>1574893</t>
        </is>
      </c>
      <c>
        <v>1</v>
      </c>
      <c>
        <is>
          <t>İZMİR</t>
        </is>
      </c>
      <c>
        <v>BORNOVA</v>
      </c>
      <c>
        <is>
          <t>M-850 KARAÇAM KÖK 35-02-M00850_BENZİNLİK M08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03.11.2020 16:46:55</t>
        </is>
      </c>
      <c>
        <is>
          <t>03.11.2020 19:05:17</t>
        </is>
      </c>
      <c>
        <v>2.306111111</v>
      </c>
      <c>
        <v>0</v>
      </c>
      <c>
        <v>0</v>
      </c>
      <c>
        <v>10</v>
      </c>
      <c>
        <v>0</v>
      </c>
      <c>
        <v>0</v>
      </c>
      <c>
        <v>0</v>
      </c>
      <c>
        <v>23.061111</v>
      </c>
      <c>
        <v>0</v>
      </c>
    </row>
    <row>
      <c>
        <is>
          <t>1576096</t>
        </is>
      </c>
      <c>
        <v>1</v>
      </c>
      <c>
        <is>
          <t>İZMİR</t>
        </is>
      </c>
      <c>
        <v>BORNOVA</v>
      </c>
      <c>
        <is>
          <t>M-850 KARAÇAM KÖK 35-02-M00850_EĞRİDERE-2 -M01 M01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06.11.2020 02:18:00</t>
        </is>
      </c>
      <c>
        <is>
          <t>06.11.2020 02:22:13</t>
        </is>
      </c>
      <c>
        <v>0.070277777</v>
      </c>
      <c>
        <v>1</v>
      </c>
      <c>
        <v>226</v>
      </c>
      <c>
        <v>99</v>
      </c>
      <c>
        <v>1256</v>
      </c>
      <c>
        <v>0.070278</v>
      </c>
      <c>
        <v>15.882778</v>
      </c>
      <c>
        <v>6.9575</v>
      </c>
      <c>
        <v>88.268888</v>
      </c>
    </row>
    <row>
      <c>
        <is>
          <t>1576089</t>
        </is>
      </c>
      <c>
        <v>1</v>
      </c>
      <c>
        <is>
          <t>İZMİR</t>
        </is>
      </c>
      <c>
        <v>BAYRAKLI</v>
      </c>
      <c>
        <is>
          <t>M-1297 35-02-M01297_913690660</t>
        </is>
      </c>
      <c>
        <v>AG Direkten Kesme Açma</v>
      </c>
      <c>
        <is>
          <t>Dağıtım-AG</t>
        </is>
      </c>
      <c>
        <v>Uzun</v>
      </c>
      <c>
        <v>Güvenlik</v>
      </c>
      <c>
        <v>Bildirimsiz</v>
      </c>
      <c>
        <is>
          <t>06.11.2020 00:24:42</t>
        </is>
      </c>
      <c>
        <is>
          <t>22.11.2020 20:00:33</t>
        </is>
      </c>
      <c>
        <v>403.5975</v>
      </c>
      <c>
        <v>0</v>
      </c>
      <c>
        <v>16</v>
      </c>
      <c>
        <v>0</v>
      </c>
      <c>
        <v>0</v>
      </c>
      <c>
        <v>0</v>
      </c>
      <c>
        <v>6457.56</v>
      </c>
      <c>
        <v>0</v>
      </c>
      <c>
        <v>0</v>
      </c>
    </row>
    <row>
      <c>
        <is>
          <t>1576710</t>
        </is>
      </c>
      <c>
        <v>1</v>
      </c>
      <c>
        <is>
          <t>İZMİR</t>
        </is>
      </c>
      <c>
        <v>BAYRAKLI</v>
      </c>
      <c>
        <is>
          <t>M-1297 35-02-M01297_913132862</t>
        </is>
      </c>
      <c>
        <v>AG Direkten Kesme Açma</v>
      </c>
      <c>
        <is>
          <t>Dağıtım-AG</t>
        </is>
      </c>
      <c>
        <v>Uzun</v>
      </c>
      <c>
        <v>Güvenlik</v>
      </c>
      <c>
        <v>Bildirimsiz</v>
      </c>
      <c>
        <is>
          <t>06.11.2020 18:04:00</t>
        </is>
      </c>
      <c>
        <is>
          <t>22.11.2020 03:04:03</t>
        </is>
      </c>
      <c>
        <v>369.000833333</v>
      </c>
      <c>
        <v>0</v>
      </c>
      <c>
        <v>18</v>
      </c>
      <c>
        <v>0</v>
      </c>
      <c>
        <v>0</v>
      </c>
      <c>
        <v>0</v>
      </c>
      <c>
        <v>6642.015</v>
      </c>
      <c>
        <v>0</v>
      </c>
      <c>
        <v>0</v>
      </c>
    </row>
    <row>
      <c>
        <is>
          <t>1576704</t>
        </is>
      </c>
      <c>
        <v>1</v>
      </c>
      <c>
        <is>
          <t>İZMİR</t>
        </is>
      </c>
      <c>
        <v>BAYRAKLI</v>
      </c>
      <c>
        <is>
          <t>M-1297 35-02-M01297_99819667</t>
        </is>
      </c>
      <c>
        <v>AG Direkten Kesme Açma</v>
      </c>
      <c>
        <is>
          <t>Dağıtım-AG</t>
        </is>
      </c>
      <c>
        <v>Uzun</v>
      </c>
      <c>
        <v>Güvenlik</v>
      </c>
      <c>
        <v>Bildirimsiz</v>
      </c>
      <c>
        <is>
          <t>06.11.2020 18:02:00</t>
        </is>
      </c>
      <c>
        <is>
          <t>22.11.2020 03:06:10</t>
        </is>
      </c>
      <c>
        <v>369.069444444</v>
      </c>
      <c>
        <v>0</v>
      </c>
      <c>
        <v>17</v>
      </c>
      <c>
        <v>0</v>
      </c>
      <c>
        <v>0</v>
      </c>
      <c>
        <v>0</v>
      </c>
      <c>
        <v>6274.180556</v>
      </c>
      <c>
        <v>0</v>
      </c>
      <c>
        <v>0</v>
      </c>
    </row>
    <row>
      <c>
        <is>
          <t>1578317</t>
        </is>
      </c>
      <c>
        <v>1</v>
      </c>
      <c>
        <is>
          <t>İZMİR</t>
        </is>
      </c>
      <c>
        <v>BAYRAKLI</v>
      </c>
      <c>
        <is>
          <t>K-2481 35-02-K02481_B</t>
        </is>
      </c>
      <c>
        <v>AG Direkten Kesme Açma</v>
      </c>
      <c>
        <is>
          <t>Dağıtım-AG</t>
        </is>
      </c>
      <c>
        <v>Uzun</v>
      </c>
      <c>
        <v>Güvenlik</v>
      </c>
      <c>
        <v>Bildirimsiz</v>
      </c>
      <c>
        <is>
          <t>10.11.2020 09:14:50</t>
        </is>
      </c>
      <c>
        <is>
          <t>10.11.2020 20:20:28</t>
        </is>
      </c>
      <c>
        <v>11.093888888</v>
      </c>
      <c>
        <v>0</v>
      </c>
      <c>
        <v>81</v>
      </c>
      <c>
        <v>0</v>
      </c>
      <c>
        <v>0</v>
      </c>
      <c>
        <v>0</v>
      </c>
      <c>
        <v>898.605</v>
      </c>
      <c>
        <v>0</v>
      </c>
      <c>
        <v>0</v>
      </c>
    </row>
    <row>
      <c>
        <is>
          <t>1596037</t>
        </is>
      </c>
      <c>
        <v>1</v>
      </c>
      <c>
        <is>
          <t>İZMİR</t>
        </is>
      </c>
      <c>
        <v>BAYRAKLI</v>
      </c>
      <c>
        <is>
          <t>K-1771 35-02-K01771_910247225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25.11.2020 07:22:03</t>
        </is>
      </c>
      <c>
        <is>
          <t>25.11.2020 08:45:53</t>
        </is>
      </c>
      <c>
        <v>1.397222222</v>
      </c>
      <c>
        <v>0</v>
      </c>
      <c>
        <v>28</v>
      </c>
      <c>
        <v>0</v>
      </c>
      <c>
        <v>0</v>
      </c>
      <c>
        <v>0</v>
      </c>
      <c>
        <v>39.122222</v>
      </c>
      <c>
        <v>0</v>
      </c>
      <c>
        <v>0</v>
      </c>
    </row>
    <row>
      <c>
        <is>
          <t>1596575</t>
        </is>
      </c>
      <c>
        <v>1</v>
      </c>
      <c>
        <is>
          <t>İZMİR</t>
        </is>
      </c>
      <c>
        <v>BAYRAKLI</v>
      </c>
      <c>
        <is>
          <t>K-1771 35-02-K01771_35-02-K01771</t>
        </is>
      </c>
      <c>
        <v>AG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26.11.2020 08:42:00</t>
        </is>
      </c>
      <c>
        <is>
          <t>26.11.2020 17:03:57</t>
        </is>
      </c>
      <c>
        <v>8.365833333</v>
      </c>
      <c>
        <v>1</v>
      </c>
      <c>
        <v>578</v>
      </c>
      <c>
        <v>0</v>
      </c>
      <c>
        <v>0</v>
      </c>
      <c>
        <v>8.365833</v>
      </c>
      <c>
        <v>4835.451666</v>
      </c>
      <c>
        <v>0</v>
      </c>
      <c>
        <v>0</v>
      </c>
    </row>
    <row>
      <c>
        <is>
          <t>1577018</t>
        </is>
      </c>
      <c>
        <v>1</v>
      </c>
      <c>
        <is>
          <t>İZMİR</t>
        </is>
      </c>
      <c>
        <v>BAYRAKLI</v>
      </c>
      <c>
        <is>
          <t>K-3265 35-04-K03265_912484973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07.11.2020 10:08:41</t>
        </is>
      </c>
      <c>
        <is>
          <t>07.11.2020 12:20:26</t>
        </is>
      </c>
      <c>
        <v>2.195833333</v>
      </c>
      <c>
        <v>0</v>
      </c>
      <c>
        <v>1</v>
      </c>
      <c>
        <v>0</v>
      </c>
      <c>
        <v>0</v>
      </c>
      <c>
        <v>0</v>
      </c>
      <c>
        <v>2.195833</v>
      </c>
      <c>
        <v>0</v>
      </c>
      <c>
        <v>0</v>
      </c>
    </row>
    <row>
      <c>
        <is>
          <t>1576655</t>
        </is>
      </c>
      <c>
        <v>1</v>
      </c>
      <c>
        <is>
          <t>İZMİR</t>
        </is>
      </c>
      <c>
        <v>BAYRAKLI</v>
      </c>
      <c>
        <is>
          <t>K-1530 35-02-K01530_913243864</t>
        </is>
      </c>
      <c>
        <v>AG Direkten Kesme Açma</v>
      </c>
      <c>
        <is>
          <t>Dağıtım-AG</t>
        </is>
      </c>
      <c>
        <v>Uzun</v>
      </c>
      <c>
        <v>Güvenlik</v>
      </c>
      <c>
        <v>Bildirimsiz</v>
      </c>
      <c>
        <is>
          <t>06.11.2020 16:53:41</t>
        </is>
      </c>
      <c>
        <is>
          <t>06.11.2020 18:11:42</t>
        </is>
      </c>
      <c>
        <v>1.300277777</v>
      </c>
      <c>
        <v>0</v>
      </c>
      <c>
        <v>28</v>
      </c>
      <c>
        <v>0</v>
      </c>
      <c>
        <v>0</v>
      </c>
      <c>
        <v>0</v>
      </c>
      <c>
        <v>36.407778</v>
      </c>
      <c>
        <v>0</v>
      </c>
      <c>
        <v>0</v>
      </c>
    </row>
    <row>
      <c>
        <is>
          <t>1579246</t>
        </is>
      </c>
      <c>
        <v>1</v>
      </c>
      <c>
        <is>
          <t>İZMİR</t>
        </is>
      </c>
      <c>
        <v>BAYRAKLI</v>
      </c>
      <c>
        <is>
          <t>K-1530 35-02-K01530_913243828</t>
        </is>
      </c>
      <c>
        <v>AG Direkten Kesme Açma</v>
      </c>
      <c>
        <is>
          <t>Dağıtım-AG</t>
        </is>
      </c>
      <c>
        <v>Uzun</v>
      </c>
      <c>
        <v>Güvenlik</v>
      </c>
      <c>
        <v>Bildirimsiz</v>
      </c>
      <c>
        <is>
          <t>11.11.2020 17:21:00</t>
        </is>
      </c>
      <c>
        <is>
          <t>11.11.2020 19:43:00</t>
        </is>
      </c>
      <c>
        <v>2.366666666</v>
      </c>
      <c>
        <v>0</v>
      </c>
      <c>
        <v>32</v>
      </c>
      <c>
        <v>0</v>
      </c>
      <c>
        <v>0</v>
      </c>
      <c>
        <v>0</v>
      </c>
      <c>
        <v>75.733333</v>
      </c>
      <c>
        <v>0</v>
      </c>
      <c>
        <v>0</v>
      </c>
    </row>
    <row>
      <c>
        <is>
          <t>1597038</t>
        </is>
      </c>
      <c>
        <v>1</v>
      </c>
      <c>
        <is>
          <t>İZMİR</t>
        </is>
      </c>
      <c>
        <v>BAYRAKLI</v>
      </c>
      <c>
        <is>
          <t>K-1530 35-02-K01530_A 1530 a3b</t>
        </is>
      </c>
      <c>
        <v>AG Direkten Kesme Açma</v>
      </c>
      <c>
        <is>
          <t>Dağıtım-AG</t>
        </is>
      </c>
      <c>
        <v>Uzun</v>
      </c>
      <c>
        <v>Güvenlik</v>
      </c>
      <c>
        <v>Bildirimsiz</v>
      </c>
      <c>
        <is>
          <t>26.11.2020 22:30:00</t>
        </is>
      </c>
      <c>
        <is>
          <t>27.11.2020 09:04:00</t>
        </is>
      </c>
      <c>
        <v>10.566666666</v>
      </c>
      <c>
        <v>0</v>
      </c>
      <c>
        <v>61</v>
      </c>
      <c>
        <v>0</v>
      </c>
      <c>
        <v>0</v>
      </c>
      <c>
        <v>0</v>
      </c>
      <c>
        <v>644.566667</v>
      </c>
      <c>
        <v>0</v>
      </c>
      <c>
        <v>0</v>
      </c>
    </row>
    <row>
      <c>
        <is>
          <t>1576537</t>
        </is>
      </c>
      <c>
        <v>1</v>
      </c>
      <c>
        <is>
          <t>İZMİR</t>
        </is>
      </c>
      <c>
        <v>BAYRAKLI</v>
      </c>
      <c>
        <is>
          <t>M-1043 35-02-M01043_915933908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06.11.2020 14:35:00</t>
        </is>
      </c>
      <c>
        <is>
          <t>06.11.2020 15:39:43</t>
        </is>
      </c>
      <c>
        <v>1.078611111</v>
      </c>
      <c>
        <v>0</v>
      </c>
      <c>
        <v>1</v>
      </c>
      <c>
        <v>0</v>
      </c>
      <c>
        <v>0</v>
      </c>
      <c>
        <v>0</v>
      </c>
      <c>
        <v>1.078611</v>
      </c>
      <c>
        <v>0</v>
      </c>
      <c>
        <v>0</v>
      </c>
    </row>
    <row>
      <c>
        <is>
          <t>1577117</t>
        </is>
      </c>
      <c>
        <v>1</v>
      </c>
      <c>
        <is>
          <t>İZMİR</t>
        </is>
      </c>
      <c>
        <v>BAYRAKLI</v>
      </c>
      <c>
        <is>
          <t>M-1296 35-02-M01296_B b1b</t>
        </is>
      </c>
      <c>
        <v>AG Direkten Kesme Açma</v>
      </c>
      <c>
        <is>
          <t>Dağıtım-AG</t>
        </is>
      </c>
      <c>
        <v>Uzun</v>
      </c>
      <c>
        <v>Güvenlik</v>
      </c>
      <c>
        <v>Bildirimsiz</v>
      </c>
      <c>
        <is>
          <t>07.11.2020 12:54:00</t>
        </is>
      </c>
      <c>
        <is>
          <t>22.11.2020 02:01:54</t>
        </is>
      </c>
      <c>
        <v>349.131666666</v>
      </c>
      <c>
        <v>0</v>
      </c>
      <c>
        <v>100</v>
      </c>
      <c>
        <v>0</v>
      </c>
      <c>
        <v>0</v>
      </c>
      <c>
        <v>0</v>
      </c>
      <c>
        <v>34913.166667</v>
      </c>
      <c>
        <v>0</v>
      </c>
      <c>
        <v>0</v>
      </c>
    </row>
    <row>
      <c>
        <is>
          <t>1580454</t>
        </is>
      </c>
      <c>
        <v>1</v>
      </c>
      <c>
        <is>
          <t>İZMİR</t>
        </is>
      </c>
      <c>
        <v>BAYRAKLI</v>
      </c>
      <c>
        <is>
          <t>M-1297 35-02-M01297_910604653</t>
        </is>
      </c>
      <c>
        <v>AG Direkten Kesme Açma</v>
      </c>
      <c>
        <is>
          <t>Dağıtım-AG</t>
        </is>
      </c>
      <c>
        <v>Uzun</v>
      </c>
      <c>
        <v>Güvenlik</v>
      </c>
      <c>
        <v>Bildirimsiz</v>
      </c>
      <c>
        <is>
          <t>14.11.2020 00:28:00</t>
        </is>
      </c>
      <c>
        <is>
          <t>22.11.2020 02:49:28</t>
        </is>
      </c>
      <c>
        <v>194.357777777</v>
      </c>
      <c>
        <v>0</v>
      </c>
      <c>
        <v>31</v>
      </c>
      <c>
        <v>0</v>
      </c>
      <c>
        <v>0</v>
      </c>
      <c>
        <v>0</v>
      </c>
      <c>
        <v>6025.091111</v>
      </c>
      <c>
        <v>0</v>
      </c>
      <c>
        <v>0</v>
      </c>
    </row>
    <row>
      <c>
        <is>
          <t>1580282</t>
        </is>
      </c>
      <c>
        <v>1</v>
      </c>
      <c>
        <is>
          <t>İZMİR</t>
        </is>
      </c>
      <c>
        <v>BAYRAKLI</v>
      </c>
      <c>
        <is>
          <t>M-1297 35-02-M01297_98260304</t>
        </is>
      </c>
      <c>
        <v>AG Direkten Kesme Açma</v>
      </c>
      <c>
        <is>
          <t>Dağıtım-AG</t>
        </is>
      </c>
      <c>
        <v>Uzun</v>
      </c>
      <c>
        <v>Güvenlik</v>
      </c>
      <c>
        <v>Bildirimsiz</v>
      </c>
      <c>
        <is>
          <t>13.11.2020 15:38:00</t>
        </is>
      </c>
      <c>
        <is>
          <t>13.11.2020 16:28:04</t>
        </is>
      </c>
      <c>
        <v>0.834444444</v>
      </c>
      <c>
        <v>0</v>
      </c>
      <c>
        <v>22</v>
      </c>
      <c>
        <v>0</v>
      </c>
      <c>
        <v>0</v>
      </c>
      <c>
        <v>0</v>
      </c>
      <c>
        <v>18.357778</v>
      </c>
      <c>
        <v>0</v>
      </c>
      <c>
        <v>0</v>
      </c>
    </row>
    <row>
      <c>
        <is>
          <t>1580322</t>
        </is>
      </c>
      <c>
        <v>1</v>
      </c>
      <c>
        <is>
          <t>İZMİR</t>
        </is>
      </c>
      <c>
        <v>BAYRAKLI</v>
      </c>
      <c>
        <is>
          <t>K-1192 35-02-K01192_910012747</t>
        </is>
      </c>
      <c>
        <v>AG Direkten Kesme Açma</v>
      </c>
      <c>
        <is>
          <t>Dağıtım-AG</t>
        </is>
      </c>
      <c>
        <v>Uzun</v>
      </c>
      <c>
        <v>Güvenlik</v>
      </c>
      <c>
        <v>Bildirimsiz</v>
      </c>
      <c>
        <is>
          <t>13.11.2020 16:49:00</t>
        </is>
      </c>
      <c>
        <is>
          <t>21.11.2020 23:30:41</t>
        </is>
      </c>
      <c>
        <v>198.694722222</v>
      </c>
      <c>
        <v>0</v>
      </c>
      <c>
        <v>3</v>
      </c>
      <c>
        <v>0</v>
      </c>
      <c>
        <v>0</v>
      </c>
      <c>
        <v>0</v>
      </c>
      <c>
        <v>596.084167</v>
      </c>
      <c>
        <v>0</v>
      </c>
      <c>
        <v>0</v>
      </c>
    </row>
    <row>
      <c>
        <is>
          <t>1576881</t>
        </is>
      </c>
      <c>
        <v>1</v>
      </c>
      <c>
        <is>
          <t>İZMİR</t>
        </is>
      </c>
      <c>
        <v>BAYRAKLI</v>
      </c>
      <c>
        <is>
          <t>M-1297 35-02-M01297_913090447</t>
        </is>
      </c>
      <c>
        <v>AG Direkten Kesme Açma</v>
      </c>
      <c>
        <is>
          <t>Dağıtım-AG</t>
        </is>
      </c>
      <c>
        <v>Uzun</v>
      </c>
      <c>
        <v>Güvenlik</v>
      </c>
      <c>
        <v>Bildirimsiz</v>
      </c>
      <c>
        <is>
          <t>07.11.2020 05:41:00</t>
        </is>
      </c>
      <c>
        <is>
          <t>22.11.2020 02:30:28</t>
        </is>
      </c>
      <c>
        <v>356.824444444</v>
      </c>
      <c>
        <v>0</v>
      </c>
      <c>
        <v>17</v>
      </c>
      <c>
        <v>0</v>
      </c>
      <c>
        <v>0</v>
      </c>
      <c>
        <v>0</v>
      </c>
      <c>
        <v>6066.015556</v>
      </c>
      <c>
        <v>0</v>
      </c>
      <c>
        <v>0</v>
      </c>
    </row>
    <row>
      <c>
        <is>
          <t>1583681</t>
        </is>
      </c>
      <c>
        <v>1</v>
      </c>
      <c>
        <is>
          <t>İZMİR</t>
        </is>
      </c>
      <c>
        <v>BAYRAKLI</v>
      </c>
      <c>
        <is>
          <t>M-1297 35-02-M01297_C</t>
        </is>
      </c>
      <c>
        <v>Ağaç Kesimi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20.11.2020 09:42:00</t>
        </is>
      </c>
      <c>
        <is>
          <t>20.11.2020 11:29:29</t>
        </is>
      </c>
      <c>
        <v>1.791388888</v>
      </c>
      <c>
        <v>0</v>
      </c>
      <c>
        <v>158</v>
      </c>
      <c>
        <v>0</v>
      </c>
      <c>
        <v>0</v>
      </c>
      <c>
        <v>0</v>
      </c>
      <c>
        <v>283.039444</v>
      </c>
      <c>
        <v>0</v>
      </c>
      <c>
        <v>0</v>
      </c>
    </row>
    <row>
      <c>
        <is>
          <t>1595895</t>
        </is>
      </c>
      <c>
        <v>1</v>
      </c>
      <c>
        <is>
          <t>İZMİR</t>
        </is>
      </c>
      <c>
        <v>BAYRAKLI</v>
      </c>
      <c>
        <is>
          <t>K-1771 35-02-K01771_910247225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24.11.2020 16:58:27</t>
        </is>
      </c>
      <c>
        <is>
          <t>24.11.2020 22:43:31</t>
        </is>
      </c>
      <c>
        <v>5.751111111</v>
      </c>
      <c>
        <v>0</v>
      </c>
      <c>
        <v>28</v>
      </c>
      <c>
        <v>0</v>
      </c>
      <c>
        <v>0</v>
      </c>
      <c>
        <v>0</v>
      </c>
      <c>
        <v>161.031111</v>
      </c>
      <c>
        <v>0</v>
      </c>
      <c>
        <v>0</v>
      </c>
    </row>
    <row>
      <c>
        <is>
          <t>1596059</t>
        </is>
      </c>
      <c>
        <v>1</v>
      </c>
      <c>
        <is>
          <t>İZMİR</t>
        </is>
      </c>
      <c>
        <v>BAYRAKLI</v>
      </c>
      <c>
        <is>
          <t>K-329 35-02-K00329_910377828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25.11.2020 08:43:50</t>
        </is>
      </c>
      <c>
        <is>
          <t>25.11.2020 18:25:06</t>
        </is>
      </c>
      <c>
        <v>9.687777777</v>
      </c>
      <c>
        <v>0</v>
      </c>
      <c>
        <v>1</v>
      </c>
      <c>
        <v>0</v>
      </c>
      <c>
        <v>0</v>
      </c>
      <c>
        <v>0</v>
      </c>
      <c>
        <v>9.687778</v>
      </c>
      <c>
        <v>0</v>
      </c>
      <c>
        <v>0</v>
      </c>
    </row>
    <row>
      <c>
        <is>
          <t>1596334</t>
        </is>
      </c>
      <c>
        <v>1</v>
      </c>
      <c>
        <is>
          <t>İZMİR</t>
        </is>
      </c>
      <c>
        <v>BAYRAKLI</v>
      </c>
      <c>
        <is>
          <t>K-1771 35-02-K01771_910247225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25.11.2020 13:37:06</t>
        </is>
      </c>
      <c>
        <is>
          <t>25.11.2020 17:38:43</t>
        </is>
      </c>
      <c>
        <v>4.026944444</v>
      </c>
      <c>
        <v>0</v>
      </c>
      <c>
        <v>28</v>
      </c>
      <c>
        <v>0</v>
      </c>
      <c>
        <v>0</v>
      </c>
      <c>
        <v>0</v>
      </c>
      <c>
        <v>112.754444</v>
      </c>
      <c>
        <v>0</v>
      </c>
      <c>
        <v>0</v>
      </c>
    </row>
    <row>
      <c>
        <is>
          <t>1594842</t>
        </is>
      </c>
      <c>
        <v>1</v>
      </c>
      <c>
        <is>
          <t>İZMİR</t>
        </is>
      </c>
      <c>
        <v>BAYRAKLI</v>
      </c>
      <c>
        <is>
          <t>M-1687 35-02-M01687_99947538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22.11.2020 15:19:40</t>
        </is>
      </c>
      <c>
        <is>
          <t>22.11.2020 19:53:25</t>
        </is>
      </c>
      <c>
        <v>4.5625</v>
      </c>
      <c>
        <v>0</v>
      </c>
      <c>
        <v>15</v>
      </c>
      <c>
        <v>0</v>
      </c>
      <c>
        <v>0</v>
      </c>
      <c>
        <v>0</v>
      </c>
      <c>
        <v>68.4375</v>
      </c>
      <c>
        <v>0</v>
      </c>
      <c>
        <v>0</v>
      </c>
    </row>
    <row>
      <c>
        <is>
          <t>1576722</t>
        </is>
      </c>
      <c>
        <v>1</v>
      </c>
      <c>
        <is>
          <t>İZMİR</t>
        </is>
      </c>
      <c>
        <v>BAYRAKLI</v>
      </c>
      <c>
        <is>
          <t>M-1687 35-02-M01687_910221830</t>
        </is>
      </c>
      <c>
        <v>AG Direkten Kesme Açma</v>
      </c>
      <c>
        <is>
          <t>Dağıtım-AG</t>
        </is>
      </c>
      <c>
        <v>Uzun</v>
      </c>
      <c>
        <v>Güvenlik</v>
      </c>
      <c>
        <v>Bildirimsiz</v>
      </c>
      <c>
        <is>
          <t>06.11.2020 18:16:00</t>
        </is>
      </c>
      <c>
        <is>
          <t>22.11.2020 16:44:19</t>
        </is>
      </c>
      <c>
        <v>382.471944444</v>
      </c>
      <c>
        <v>0</v>
      </c>
      <c>
        <v>23</v>
      </c>
      <c>
        <v>0</v>
      </c>
      <c>
        <v>0</v>
      </c>
      <c>
        <v>0</v>
      </c>
      <c>
        <v>8796.854722</v>
      </c>
      <c>
        <v>0</v>
      </c>
      <c>
        <v>0</v>
      </c>
    </row>
    <row>
      <c>
        <is>
          <t>1577389</t>
        </is>
      </c>
      <c>
        <v>1</v>
      </c>
      <c>
        <is>
          <t>İZMİR</t>
        </is>
      </c>
      <c>
        <v>BAYRAKLI</v>
      </c>
      <c>
        <is>
          <t>K-329 35-02-K00329_910085205</t>
        </is>
      </c>
      <c>
        <v>AG Direkten Kesme Açma</v>
      </c>
      <c>
        <is>
          <t>Dağıtım-AG</t>
        </is>
      </c>
      <c>
        <v>Uzun</v>
      </c>
      <c>
        <v>Güvenlik</v>
      </c>
      <c>
        <v>Bildirimsiz</v>
      </c>
      <c>
        <is>
          <t>07.11.2020 21:22:00</t>
        </is>
      </c>
      <c>
        <is>
          <t>22.11.2020 01:50:46</t>
        </is>
      </c>
      <c>
        <v>340.479444444</v>
      </c>
      <c>
        <v>0</v>
      </c>
      <c>
        <v>4</v>
      </c>
      <c>
        <v>0</v>
      </c>
      <c>
        <v>0</v>
      </c>
      <c>
        <v>0</v>
      </c>
      <c>
        <v>1361.917778</v>
      </c>
      <c>
        <v>0</v>
      </c>
      <c>
        <v>0</v>
      </c>
    </row>
    <row>
      <c>
        <is>
          <t>1575755</t>
        </is>
      </c>
      <c>
        <v>1</v>
      </c>
      <c>
        <is>
          <t>İZMİR</t>
        </is>
      </c>
      <c>
        <v>BAYRAKLI</v>
      </c>
      <c>
        <is>
          <t>M-1687 35-02-M01687_910265279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05.11.2020 12:37:12</t>
        </is>
      </c>
      <c>
        <is>
          <t>06.11.2020 14:15:17</t>
        </is>
      </c>
      <c>
        <v>25.634722222</v>
      </c>
      <c>
        <v>0</v>
      </c>
      <c>
        <v>41</v>
      </c>
      <c>
        <v>0</v>
      </c>
      <c>
        <v>0</v>
      </c>
      <c>
        <v>0</v>
      </c>
      <c>
        <v>1051.023611</v>
      </c>
      <c>
        <v>0</v>
      </c>
      <c>
        <v>0</v>
      </c>
    </row>
    <row>
      <c>
        <is>
          <t>1574866</t>
        </is>
      </c>
      <c>
        <v>1</v>
      </c>
      <c>
        <is>
          <t>İZMİR</t>
        </is>
      </c>
      <c>
        <v>BAYRAKLI</v>
      </c>
      <c>
        <is>
          <t>M-1687 35-02-M01687_F f2b</t>
        </is>
      </c>
      <c>
        <v>AG Box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03.11.2020 17:10:00</t>
        </is>
      </c>
      <c>
        <is>
          <t>03.11.2020 21:54:45</t>
        </is>
      </c>
      <c>
        <v>4.745833333</v>
      </c>
      <c>
        <v>0</v>
      </c>
      <c>
        <v>43</v>
      </c>
      <c>
        <v>0</v>
      </c>
      <c>
        <v>0</v>
      </c>
      <c>
        <v>0</v>
      </c>
      <c>
        <v>204.070833</v>
      </c>
      <c>
        <v>0</v>
      </c>
      <c>
        <v>0</v>
      </c>
    </row>
    <row>
      <c>
        <is>
          <t>1574788</t>
        </is>
      </c>
      <c>
        <v>1</v>
      </c>
      <c>
        <is>
          <t>İZMİR</t>
        </is>
      </c>
      <c>
        <v>BAYRAKLI</v>
      </c>
      <c>
        <is>
          <t>M-1687 35-02-M01687_F f2b</t>
        </is>
      </c>
      <c>
        <v>AG Box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03.11.2020 14:50:17</t>
        </is>
      </c>
      <c>
        <is>
          <t>03.11.2020 17:09:06</t>
        </is>
      </c>
      <c>
        <v>2.313611111</v>
      </c>
      <c>
        <v>0</v>
      </c>
      <c>
        <v>43</v>
      </c>
      <c>
        <v>0</v>
      </c>
      <c>
        <v>0</v>
      </c>
      <c>
        <v>0</v>
      </c>
      <c>
        <v>99.485278</v>
      </c>
      <c>
        <v>0</v>
      </c>
      <c>
        <v>0</v>
      </c>
    </row>
    <row>
      <c>
        <is>
          <t>1578164</t>
        </is>
      </c>
      <c>
        <v>1</v>
      </c>
      <c>
        <is>
          <t>İZMİR</t>
        </is>
      </c>
      <c>
        <v>BAYRAKLI</v>
      </c>
      <c>
        <is>
          <t>M-1294 35-02-M01294_A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09.11.2020 17:00:01</t>
        </is>
      </c>
      <c>
        <is>
          <t>09.11.2020 17:43:12</t>
        </is>
      </c>
      <c>
        <v>0.719722222</v>
      </c>
      <c>
        <v>0</v>
      </c>
      <c>
        <v>75</v>
      </c>
      <c>
        <v>0</v>
      </c>
      <c>
        <v>0</v>
      </c>
      <c>
        <v>0</v>
      </c>
      <c>
        <v>53.979167</v>
      </c>
      <c>
        <v>0</v>
      </c>
      <c>
        <v>0</v>
      </c>
    </row>
    <row>
      <c>
        <is>
          <t>1575814</t>
        </is>
      </c>
      <c>
        <v>1</v>
      </c>
      <c>
        <is>
          <t>İZMİR</t>
        </is>
      </c>
      <c>
        <v>BAYRAKLI</v>
      </c>
      <c>
        <is>
          <t>M-1293 35-02-M01293_910221786</t>
        </is>
      </c>
      <c>
        <v>AG Direkten Kesme Açma</v>
      </c>
      <c>
        <is>
          <t>Dağıtım-AG</t>
        </is>
      </c>
      <c>
        <v>Uzun</v>
      </c>
      <c>
        <v>Güvenlik</v>
      </c>
      <c>
        <v>Bildirimsiz</v>
      </c>
      <c>
        <is>
          <t>05.11.2020 14:04:00</t>
        </is>
      </c>
      <c>
        <is>
          <t>19.11.2020 11:05:32</t>
        </is>
      </c>
      <c>
        <v>333.025555555</v>
      </c>
      <c>
        <v>0</v>
      </c>
      <c>
        <v>17</v>
      </c>
      <c>
        <v>0</v>
      </c>
      <c>
        <v>0</v>
      </c>
      <c>
        <v>0</v>
      </c>
      <c>
        <v>5661.434444</v>
      </c>
      <c>
        <v>0</v>
      </c>
      <c>
        <v>0</v>
      </c>
    </row>
    <row>
      <c>
        <is>
          <t>1576031</t>
        </is>
      </c>
      <c>
        <v>1</v>
      </c>
      <c>
        <is>
          <t>İZMİR</t>
        </is>
      </c>
      <c>
        <v>BAYRAKLI</v>
      </c>
      <c>
        <is>
          <t>M-1293 35-02-M01293_910385001</t>
        </is>
      </c>
      <c>
        <v>AG Direkten Kesme Açma</v>
      </c>
      <c>
        <is>
          <t>Dağıtım-AG</t>
        </is>
      </c>
      <c>
        <v>Uzun</v>
      </c>
      <c>
        <v>Güvenlik</v>
      </c>
      <c>
        <v>Bildirimsiz</v>
      </c>
      <c>
        <is>
          <t>05.11.2020 20:29:00</t>
        </is>
      </c>
      <c>
        <is>
          <t>19.11.2020 10:21:56</t>
        </is>
      </c>
      <c>
        <v>325.882222222</v>
      </c>
      <c>
        <v>0</v>
      </c>
      <c>
        <v>19</v>
      </c>
      <c>
        <v>0</v>
      </c>
      <c>
        <v>0</v>
      </c>
      <c>
        <v>0</v>
      </c>
      <c>
        <v>6191.762222</v>
      </c>
      <c>
        <v>0</v>
      </c>
      <c>
        <v>0</v>
      </c>
    </row>
    <row>
      <c>
        <is>
          <t>1576161</t>
        </is>
      </c>
      <c>
        <v>1</v>
      </c>
      <c>
        <is>
          <t>İZMİR</t>
        </is>
      </c>
      <c>
        <v>BAYRAKLI</v>
      </c>
      <c>
        <is>
          <t>M-1293 35-02-M01293_910092993</t>
        </is>
      </c>
      <c>
        <v>AG Direkten Kesme Açma</v>
      </c>
      <c>
        <is>
          <t>Dağıtım-AG</t>
        </is>
      </c>
      <c>
        <v>Uzun</v>
      </c>
      <c>
        <v>Güvenlik</v>
      </c>
      <c>
        <v>Bildirimsiz</v>
      </c>
      <c>
        <is>
          <t>06.11.2020 08:38:00</t>
        </is>
      </c>
      <c>
        <is>
          <t>22.11.2020 03:20:55</t>
        </is>
      </c>
      <c>
        <v>378.715277777</v>
      </c>
      <c>
        <v>0</v>
      </c>
      <c>
        <v>30</v>
      </c>
      <c>
        <v>0</v>
      </c>
      <c>
        <v>0</v>
      </c>
      <c>
        <v>0</v>
      </c>
      <c>
        <v>11361.458333</v>
      </c>
      <c>
        <v>0</v>
      </c>
      <c>
        <v>0</v>
      </c>
    </row>
    <row>
      <c>
        <is>
          <t>1595704</t>
        </is>
      </c>
      <c>
        <v>1</v>
      </c>
      <c>
        <is>
          <t>İZMİR</t>
        </is>
      </c>
      <c>
        <v>BAYRAKLI</v>
      </c>
      <c>
        <is>
          <t>K-329 35-02-K00329_913413833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24.11.2020 12:18:47</t>
        </is>
      </c>
      <c>
        <is>
          <t>24.11.2020 12:59:51</t>
        </is>
      </c>
      <c>
        <v>0.684444444</v>
      </c>
      <c>
        <v>0</v>
      </c>
      <c>
        <v>32</v>
      </c>
      <c>
        <v>0</v>
      </c>
      <c>
        <v>0</v>
      </c>
      <c>
        <v>0</v>
      </c>
      <c>
        <v>21.902222</v>
      </c>
      <c>
        <v>0</v>
      </c>
      <c>
        <v>0</v>
      </c>
    </row>
    <row>
      <c>
        <is>
          <t>1573844</t>
        </is>
      </c>
      <c>
        <v>1</v>
      </c>
      <c>
        <is>
          <t>İZMİR</t>
        </is>
      </c>
      <c>
        <v>BAYRAKLI</v>
      </c>
      <c>
        <is>
          <t>M-1687 35-02-M01687_910174022</t>
        </is>
      </c>
      <c>
        <v>AG Direkten Kesme Açma</v>
      </c>
      <c>
        <is>
          <t>Dağıtım-AG</t>
        </is>
      </c>
      <c>
        <v>Uzun</v>
      </c>
      <c>
        <v>Güvenlik</v>
      </c>
      <c>
        <v>Bildirimsiz</v>
      </c>
      <c>
        <is>
          <t>01.11.2020 21:07:00</t>
        </is>
      </c>
      <c>
        <is>
          <t>01.11.2020 22:24:03</t>
        </is>
      </c>
      <c>
        <v>1.284166666</v>
      </c>
      <c>
        <v>0</v>
      </c>
      <c>
        <v>36</v>
      </c>
      <c>
        <v>0</v>
      </c>
      <c>
        <v>0</v>
      </c>
      <c>
        <v>0</v>
      </c>
      <c>
        <v>46.23</v>
      </c>
      <c>
        <v>0</v>
      </c>
      <c>
        <v>0</v>
      </c>
    </row>
    <row>
      <c>
        <is>
          <t>1578331</t>
        </is>
      </c>
      <c>
        <v>1</v>
      </c>
      <c>
        <is>
          <t>İZMİR</t>
        </is>
      </c>
      <c>
        <v>BAYRAKLI</v>
      </c>
      <c>
        <is>
          <t>K-820 35-04-K00820_99703160</t>
        </is>
      </c>
      <c>
        <v>AG Direkten Kesme Açma</v>
      </c>
      <c>
        <is>
          <t>Dağıtım-AG</t>
        </is>
      </c>
      <c>
        <v>Uzun</v>
      </c>
      <c>
        <v>Güvenlik</v>
      </c>
      <c>
        <v>Bildirimsiz</v>
      </c>
      <c>
        <is>
          <t>10.11.2020 09:02:00</t>
        </is>
      </c>
      <c>
        <is>
          <t>12.11.2020 02:02:00</t>
        </is>
      </c>
      <c>
        <v>41</v>
      </c>
      <c>
        <v>0</v>
      </c>
      <c>
        <v>1</v>
      </c>
      <c>
        <v>0</v>
      </c>
      <c>
        <v>0</v>
      </c>
      <c>
        <v>0</v>
      </c>
      <c>
        <v>41</v>
      </c>
      <c>
        <v>0</v>
      </c>
      <c>
        <v>0</v>
      </c>
    </row>
    <row>
      <c>
        <is>
          <t>1577314</t>
        </is>
      </c>
      <c>
        <v>1</v>
      </c>
      <c>
        <is>
          <t>İZMİR</t>
        </is>
      </c>
      <c>
        <v>BEYDAĞ</v>
      </c>
      <c>
        <is>
          <t>TR-15 35-32-L00015_946414103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07.11.2020 18:43:06</t>
        </is>
      </c>
      <c>
        <is>
          <t>07.11.2020 22:21:37</t>
        </is>
      </c>
      <c>
        <v>3.641944444</v>
      </c>
      <c>
        <v>0</v>
      </c>
      <c>
        <v>1</v>
      </c>
      <c>
        <v>0</v>
      </c>
      <c>
        <v>0</v>
      </c>
      <c>
        <v>0</v>
      </c>
      <c>
        <v>3.641944</v>
      </c>
      <c>
        <v>0</v>
      </c>
      <c>
        <v>0</v>
      </c>
    </row>
    <row>
      <c>
        <is>
          <t>1582378</t>
        </is>
      </c>
      <c>
        <v>1</v>
      </c>
      <c>
        <is>
          <t>İZMİR</t>
        </is>
      </c>
      <c>
        <v>BEYDAĞ</v>
      </c>
      <c>
        <is>
          <t>MUTAFLAR DEĞİRMEN YANI TR-5 35-32-L00056_A</t>
        </is>
      </c>
      <c>
        <v>AG Direk Değişimi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18.11.2020 09:48:00</t>
        </is>
      </c>
      <c>
        <is>
          <t>18.11.2020 12:48:54</t>
        </is>
      </c>
      <c>
        <v>3.015</v>
      </c>
      <c>
        <v>0</v>
      </c>
      <c>
        <v>0</v>
      </c>
      <c>
        <v>0</v>
      </c>
      <c>
        <v>8</v>
      </c>
      <c>
        <v>0</v>
      </c>
      <c>
        <v>0</v>
      </c>
      <c>
        <v>0</v>
      </c>
      <c>
        <v>24.12</v>
      </c>
    </row>
    <row>
      <c>
        <is>
          <t>1595511</t>
        </is>
      </c>
      <c>
        <v>1</v>
      </c>
      <c>
        <is>
          <t>İZMİR</t>
        </is>
      </c>
      <c>
        <v>TİRE</v>
      </c>
      <c>
        <is>
          <t>DM-1/27 35-29-M00027_950321829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24.11.2020 08:40:00</t>
        </is>
      </c>
      <c>
        <is>
          <t>24.11.2020 15:55:59</t>
        </is>
      </c>
      <c>
        <v>7.266388888</v>
      </c>
      <c>
        <v>0</v>
      </c>
      <c>
        <v>9</v>
      </c>
      <c>
        <v>0</v>
      </c>
      <c>
        <v>0</v>
      </c>
      <c>
        <v>0</v>
      </c>
      <c>
        <v>65.3975</v>
      </c>
      <c>
        <v>0</v>
      </c>
      <c>
        <v>0</v>
      </c>
    </row>
    <row>
      <c>
        <is>
          <t>1574973</t>
        </is>
      </c>
      <c>
        <v>1</v>
      </c>
      <c>
        <is>
          <t>İZMİR</t>
        </is>
      </c>
      <c>
        <v>TİRE</v>
      </c>
      <c>
        <is>
          <t>DM-1/27 35-29-M00027_48346091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03.11.2020 23:07:14</t>
        </is>
      </c>
      <c>
        <is>
          <t>03.11.2020 23:43:10</t>
        </is>
      </c>
      <c>
        <v>0.598888888</v>
      </c>
      <c>
        <v>0</v>
      </c>
      <c>
        <v>118</v>
      </c>
      <c>
        <v>0</v>
      </c>
      <c>
        <v>0</v>
      </c>
      <c>
        <v>0</v>
      </c>
      <c>
        <v>70.668889</v>
      </c>
      <c>
        <v>0</v>
      </c>
      <c>
        <v>0</v>
      </c>
    </row>
    <row>
      <c>
        <is>
          <t>1596515</t>
        </is>
      </c>
      <c>
        <v>1</v>
      </c>
      <c>
        <is>
          <t>MANİSA</t>
        </is>
      </c>
      <c>
        <v>SALİHLİ</v>
      </c>
      <c>
        <is>
          <t>MERSİNLİ TR-1 45-78-M00935_49342902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25.11.2020 20:34:38</t>
        </is>
      </c>
      <c>
        <is>
          <t>26.11.2020 01:58:09</t>
        </is>
      </c>
      <c>
        <v>5.391944444</v>
      </c>
      <c>
        <v>0</v>
      </c>
      <c>
        <v>31</v>
      </c>
      <c>
        <v>0</v>
      </c>
      <c>
        <v>0</v>
      </c>
      <c>
        <v>0</v>
      </c>
      <c>
        <v>167.150278</v>
      </c>
      <c>
        <v>0</v>
      </c>
      <c>
        <v>0</v>
      </c>
    </row>
    <row>
      <c>
        <is>
          <t>1597849</t>
        </is>
      </c>
      <c>
        <v>1</v>
      </c>
      <c>
        <is>
          <t>İZMİR</t>
        </is>
      </c>
      <c>
        <v>BAYRAKLI</v>
      </c>
      <c>
        <is>
          <t>K-1653 35-04-K01653_912210037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28.11.2020 15:24:33</t>
        </is>
      </c>
      <c>
        <is>
          <t>28.11.2020 17:49:40</t>
        </is>
      </c>
      <c>
        <v>2.418611111</v>
      </c>
      <c>
        <v>0</v>
      </c>
      <c>
        <v>4</v>
      </c>
      <c>
        <v>0</v>
      </c>
      <c>
        <v>0</v>
      </c>
      <c>
        <v>0</v>
      </c>
      <c>
        <v>9.674444</v>
      </c>
      <c>
        <v>0</v>
      </c>
      <c>
        <v>0</v>
      </c>
    </row>
    <row>
      <c>
        <is>
          <t>1578500</t>
        </is>
      </c>
      <c>
        <v>1</v>
      </c>
      <c>
        <is>
          <t>İZMİR</t>
        </is>
      </c>
      <c>
        <v>BAYRAKLI</v>
      </c>
      <c>
        <is>
          <t>K-739 35-04-K00739_912681167</t>
        </is>
      </c>
      <c>
        <v>AG Direkten Kesme Açma</v>
      </c>
      <c>
        <is>
          <t>Dağıtım-AG</t>
        </is>
      </c>
      <c>
        <v>Uzun</v>
      </c>
      <c>
        <v>Güvenlik</v>
      </c>
      <c>
        <v>Bildirimsiz</v>
      </c>
      <c>
        <is>
          <t>10.11.2020 12:26:00</t>
        </is>
      </c>
      <c>
        <is>
          <t>23.11.2020 02:16:02</t>
        </is>
      </c>
      <c>
        <v>301.833888888</v>
      </c>
      <c>
        <v>0</v>
      </c>
      <c>
        <v>1</v>
      </c>
      <c>
        <v>0</v>
      </c>
      <c>
        <v>0</v>
      </c>
      <c>
        <v>0</v>
      </c>
      <c>
        <v>301.833889</v>
      </c>
      <c>
        <v>0</v>
      </c>
      <c>
        <v>0</v>
      </c>
    </row>
    <row>
      <c>
        <is>
          <t>1578531</t>
        </is>
      </c>
      <c>
        <v>1</v>
      </c>
      <c>
        <is>
          <t>İZMİR</t>
        </is>
      </c>
      <c>
        <v>BAYRAKLI</v>
      </c>
      <c>
        <is>
          <t>K-739 35-04-K00739_99563751</t>
        </is>
      </c>
      <c>
        <v>AG Direkten Kesme Açma</v>
      </c>
      <c>
        <is>
          <t>Dağıtım-AG</t>
        </is>
      </c>
      <c>
        <v>Uzun</v>
      </c>
      <c>
        <v>Güvenlik</v>
      </c>
      <c>
        <v>Bildirimsiz</v>
      </c>
      <c>
        <is>
          <t>10.11.2020 13:17:00</t>
        </is>
      </c>
      <c>
        <is>
          <t>22.11.2020 17:26:15</t>
        </is>
      </c>
      <c>
        <v>292.154166666</v>
      </c>
      <c>
        <v>0</v>
      </c>
      <c>
        <v>1</v>
      </c>
      <c>
        <v>0</v>
      </c>
      <c>
        <v>0</v>
      </c>
      <c>
        <v>0</v>
      </c>
      <c>
        <v>292.154167</v>
      </c>
      <c>
        <v>0</v>
      </c>
      <c>
        <v>0</v>
      </c>
    </row>
    <row>
      <c>
        <is>
          <t>1578528</t>
        </is>
      </c>
      <c>
        <v>1</v>
      </c>
      <c>
        <is>
          <t>İZMİR</t>
        </is>
      </c>
      <c>
        <v>BAYRAKLI</v>
      </c>
      <c>
        <is>
          <t>K-739 35-04-K00739_99939067</t>
        </is>
      </c>
      <c>
        <v>AG Direkten Kesme Açma</v>
      </c>
      <c>
        <is>
          <t>Dağıtım-AG</t>
        </is>
      </c>
      <c>
        <v>Uzun</v>
      </c>
      <c>
        <v>Güvenlik</v>
      </c>
      <c>
        <v>Bildirimsiz</v>
      </c>
      <c>
        <is>
          <t>10.11.2020 13:15:00</t>
        </is>
      </c>
      <c>
        <is>
          <t>22.11.2020 17:36:52</t>
        </is>
      </c>
      <c>
        <v>292.364444444</v>
      </c>
      <c>
        <v>0</v>
      </c>
      <c>
        <v>1</v>
      </c>
      <c>
        <v>0</v>
      </c>
      <c>
        <v>0</v>
      </c>
      <c>
        <v>0</v>
      </c>
      <c>
        <v>292.364444</v>
      </c>
      <c>
        <v>0</v>
      </c>
      <c>
        <v>0</v>
      </c>
    </row>
    <row>
      <c>
        <is>
          <t>1578492</t>
        </is>
      </c>
      <c>
        <v>1</v>
      </c>
      <c>
        <is>
          <t>İZMİR</t>
        </is>
      </c>
      <c>
        <v>BAYRAKLI</v>
      </c>
      <c>
        <is>
          <t>K-1495 35-04-K01495_99521416</t>
        </is>
      </c>
      <c>
        <v>AG Direkten Kesme Açma</v>
      </c>
      <c>
        <is>
          <t>Dağıtım-AG</t>
        </is>
      </c>
      <c>
        <v>Uzun</v>
      </c>
      <c>
        <v>Güvenlik</v>
      </c>
      <c>
        <v>Bildirimsiz</v>
      </c>
      <c>
        <is>
          <t>10.11.2020 12:12:00</t>
        </is>
      </c>
      <c>
        <is>
          <t>23.11.2020 02:44:00</t>
        </is>
      </c>
      <c>
        <v>302.533333333</v>
      </c>
      <c>
        <v>0</v>
      </c>
      <c>
        <v>1</v>
      </c>
      <c>
        <v>0</v>
      </c>
      <c>
        <v>0</v>
      </c>
      <c>
        <v>0</v>
      </c>
      <c>
        <v>302.533333</v>
      </c>
      <c>
        <v>0</v>
      </c>
      <c>
        <v>0</v>
      </c>
    </row>
    <row>
      <c>
        <is>
          <t>1580446</t>
        </is>
      </c>
      <c>
        <v>1</v>
      </c>
      <c>
        <is>
          <t>İZMİR</t>
        </is>
      </c>
      <c>
        <v>BAYRAKLI</v>
      </c>
      <c>
        <is>
          <t>K-1040 35-04-K01040_99669251</t>
        </is>
      </c>
      <c>
        <v>AG Direkten Kesme Açma</v>
      </c>
      <c>
        <is>
          <t>Dağıtım-AG</t>
        </is>
      </c>
      <c>
        <v>Uzun</v>
      </c>
      <c>
        <v>Güvenlik</v>
      </c>
      <c>
        <v>Bildirimsiz</v>
      </c>
      <c>
        <is>
          <t>14.11.2020 00:10:00</t>
        </is>
      </c>
      <c>
        <is>
          <t>21.11.2020 18:49:33</t>
        </is>
      </c>
      <c>
        <v>186.659166666</v>
      </c>
      <c>
        <v>0</v>
      </c>
      <c>
        <v>4</v>
      </c>
      <c>
        <v>0</v>
      </c>
      <c>
        <v>0</v>
      </c>
      <c>
        <v>0</v>
      </c>
      <c>
        <v>746.636667</v>
      </c>
      <c>
        <v>0</v>
      </c>
      <c>
        <v>0</v>
      </c>
    </row>
    <row>
      <c>
        <is>
          <t>1597261</t>
        </is>
      </c>
      <c>
        <v>1</v>
      </c>
      <c>
        <is>
          <t>İZMİR</t>
        </is>
      </c>
      <c>
        <v>SELÇUK</v>
      </c>
      <c>
        <is>
          <t>TR-43 35-13-L00043_C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27.11.2020 11:43:22</t>
        </is>
      </c>
      <c>
        <is>
          <t>27.11.2020 12:57:26</t>
        </is>
      </c>
      <c>
        <v>1.234444444</v>
      </c>
      <c>
        <v>0</v>
      </c>
      <c>
        <v>104</v>
      </c>
      <c>
        <v>0</v>
      </c>
      <c>
        <v>0</v>
      </c>
      <c>
        <v>0</v>
      </c>
      <c>
        <v>128.382222</v>
      </c>
      <c>
        <v>0</v>
      </c>
      <c>
        <v>0</v>
      </c>
    </row>
    <row>
      <c>
        <is>
          <t>1583725</t>
        </is>
      </c>
      <c>
        <v>1</v>
      </c>
      <c>
        <is>
          <t>İZMİR</t>
        </is>
      </c>
      <c>
        <v>SELÇUK</v>
      </c>
      <c>
        <is>
          <t>TR-20 35-13-L00020_A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20.11.2020 09:36:59</t>
        </is>
      </c>
      <c>
        <is>
          <t>20.11.2020 11:49:59</t>
        </is>
      </c>
      <c>
        <v>2.216666666</v>
      </c>
      <c>
        <v>0</v>
      </c>
      <c>
        <v>68</v>
      </c>
      <c>
        <v>0</v>
      </c>
      <c>
        <v>0</v>
      </c>
      <c>
        <v>0</v>
      </c>
      <c>
        <v>150.733333</v>
      </c>
      <c>
        <v>0</v>
      </c>
      <c>
        <v>0</v>
      </c>
    </row>
    <row>
      <c>
        <is>
          <t>1584358</t>
        </is>
      </c>
      <c>
        <v>1</v>
      </c>
      <c>
        <is>
          <t>İZMİR</t>
        </is>
      </c>
      <c>
        <v>BAYRAKLI</v>
      </c>
      <c>
        <is>
          <t>K-1699 35-02-K01699_D</t>
        </is>
      </c>
      <c>
        <v>AG Direkten Kesme Açma</v>
      </c>
      <c>
        <is>
          <t>Dağıtım-AG</t>
        </is>
      </c>
      <c>
        <v>Uzun</v>
      </c>
      <c>
        <v>Güvenlik</v>
      </c>
      <c>
        <v>Bildirimsiz</v>
      </c>
      <c>
        <is>
          <t>21.11.2020 12:38:00</t>
        </is>
      </c>
      <c>
        <is>
          <t>21.11.2020 19:40:03</t>
        </is>
      </c>
      <c>
        <v>7.034166666</v>
      </c>
      <c>
        <v>0</v>
      </c>
      <c>
        <v>143</v>
      </c>
      <c>
        <v>0</v>
      </c>
      <c>
        <v>0</v>
      </c>
      <c>
        <v>0</v>
      </c>
      <c>
        <v>1005.885833</v>
      </c>
      <c>
        <v>0</v>
      </c>
      <c>
        <v>0</v>
      </c>
    </row>
    <row>
      <c>
        <is>
          <t>1573849</t>
        </is>
      </c>
      <c>
        <v>1</v>
      </c>
      <c>
        <is>
          <t>İZMİR</t>
        </is>
      </c>
      <c>
        <v>BAYRAKLI</v>
      </c>
      <c>
        <is>
          <t>M-1058 35-02-M01058_99862253</t>
        </is>
      </c>
      <c>
        <v>AG Direkten Kesme Açma</v>
      </c>
      <c>
        <is>
          <t>Dağıtım-AG</t>
        </is>
      </c>
      <c>
        <v>Uzun</v>
      </c>
      <c>
        <v>Güvenlik</v>
      </c>
      <c>
        <v>Bildirimsiz</v>
      </c>
      <c>
        <is>
          <t>01.11.2020 21:17:00</t>
        </is>
      </c>
      <c>
        <is>
          <t>01.11.2020 22:28:35</t>
        </is>
      </c>
      <c>
        <v>1.193055555</v>
      </c>
      <c>
        <v>0</v>
      </c>
      <c>
        <v>39</v>
      </c>
      <c>
        <v>0</v>
      </c>
      <c>
        <v>0</v>
      </c>
      <c>
        <v>0</v>
      </c>
      <c>
        <v>46.529167</v>
      </c>
      <c>
        <v>0</v>
      </c>
      <c>
        <v>0</v>
      </c>
    </row>
    <row>
      <c>
        <is>
          <t>1576139</t>
        </is>
      </c>
      <c>
        <v>1</v>
      </c>
      <c>
        <is>
          <t>İZMİR</t>
        </is>
      </c>
      <c>
        <v>BAYRAKLI</v>
      </c>
      <c>
        <is>
          <t>K-1586 35-02-K01586_95000105672</t>
        </is>
      </c>
      <c>
        <v>AG Direkten Kesme Açma</v>
      </c>
      <c>
        <is>
          <t>Dağıtım-AG</t>
        </is>
      </c>
      <c>
        <v>Uzun</v>
      </c>
      <c>
        <v>Güvenlik</v>
      </c>
      <c>
        <v>Bildirimsiz</v>
      </c>
      <c>
        <is>
          <t>06.11.2020 07:54:57</t>
        </is>
      </c>
      <c>
        <is>
          <t>22.11.2020 16:47:22</t>
        </is>
      </c>
      <c>
        <v>392.873611111</v>
      </c>
      <c>
        <v>0</v>
      </c>
      <c>
        <v>1</v>
      </c>
      <c>
        <v>0</v>
      </c>
      <c>
        <v>0</v>
      </c>
      <c>
        <v>0</v>
      </c>
      <c>
        <v>392.873611</v>
      </c>
      <c>
        <v>0</v>
      </c>
      <c>
        <v>0</v>
      </c>
    </row>
    <row>
      <c>
        <is>
          <t>1575822</t>
        </is>
      </c>
      <c>
        <v>1</v>
      </c>
      <c>
        <is>
          <t>İZMİR</t>
        </is>
      </c>
      <c>
        <v>BAYRAKLI</v>
      </c>
      <c>
        <is>
          <t>K-1586 35-02-K01586_910354346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05.11.2020 14:15:00</t>
        </is>
      </c>
      <c>
        <is>
          <t>05.11.2020 14:56:32</t>
        </is>
      </c>
      <c>
        <v>0.692222222</v>
      </c>
      <c>
        <v>0</v>
      </c>
      <c>
        <v>1</v>
      </c>
      <c>
        <v>0</v>
      </c>
      <c>
        <v>0</v>
      </c>
      <c>
        <v>0</v>
      </c>
      <c>
        <v>0.692222</v>
      </c>
      <c>
        <v>0</v>
      </c>
      <c>
        <v>0</v>
      </c>
    </row>
    <row>
      <c>
        <is>
          <t>1584357</t>
        </is>
      </c>
      <c>
        <v>1</v>
      </c>
      <c>
        <is>
          <t>İZMİR</t>
        </is>
      </c>
      <c>
        <v>BAYRAKLI</v>
      </c>
      <c>
        <is>
          <t>K-1699 35-02-K01699_C</t>
        </is>
      </c>
      <c>
        <v>AG Direkten Kesme Açma</v>
      </c>
      <c>
        <is>
          <t>Dağıtım-AG</t>
        </is>
      </c>
      <c>
        <v>Uzun</v>
      </c>
      <c>
        <v>Güvenlik</v>
      </c>
      <c>
        <v>Bildirimsiz</v>
      </c>
      <c>
        <is>
          <t>21.11.2020 13:11:23</t>
        </is>
      </c>
      <c>
        <is>
          <t>21.11.2020 19:43:44</t>
        </is>
      </c>
      <c>
        <v>6.539166666</v>
      </c>
      <c>
        <v>0</v>
      </c>
      <c>
        <v>101</v>
      </c>
      <c>
        <v>0</v>
      </c>
      <c>
        <v>0</v>
      </c>
      <c>
        <v>0</v>
      </c>
      <c>
        <v>660.455833</v>
      </c>
      <c>
        <v>0</v>
      </c>
      <c>
        <v>0</v>
      </c>
    </row>
    <row>
      <c>
        <is>
          <t>1576166</t>
        </is>
      </c>
      <c>
        <v>1</v>
      </c>
      <c>
        <is>
          <t>İZMİR</t>
        </is>
      </c>
      <c>
        <v>BAYRAKLI</v>
      </c>
      <c>
        <is>
          <t>K-1699 35-02-K01699_99971707</t>
        </is>
      </c>
      <c>
        <v>AG Direkten Kesme Açma</v>
      </c>
      <c>
        <is>
          <t>Dağıtım-AG</t>
        </is>
      </c>
      <c>
        <v>Uzun</v>
      </c>
      <c>
        <v>Güvenlik</v>
      </c>
      <c>
        <v>Bildirimsiz</v>
      </c>
      <c>
        <is>
          <t>06.11.2020 08:42:00</t>
        </is>
      </c>
      <c>
        <is>
          <t>22.11.2020 03:19:32</t>
        </is>
      </c>
      <c>
        <v>378.625555555</v>
      </c>
      <c>
        <v>0</v>
      </c>
      <c>
        <v>35</v>
      </c>
      <c>
        <v>0</v>
      </c>
      <c>
        <v>0</v>
      </c>
      <c>
        <v>0</v>
      </c>
      <c>
        <v>13251.894444</v>
      </c>
      <c>
        <v>0</v>
      </c>
      <c>
        <v>0</v>
      </c>
    </row>
    <row>
      <c>
        <is>
          <t>1576668</t>
        </is>
      </c>
      <c>
        <v>1</v>
      </c>
      <c>
        <is>
          <t>İZMİR</t>
        </is>
      </c>
      <c>
        <v>BAYRAKLI</v>
      </c>
      <c>
        <is>
          <t>K-1699 35-02-K01699_910426438</t>
        </is>
      </c>
      <c>
        <v>AG Direkten Kesme Açma</v>
      </c>
      <c>
        <is>
          <t>Dağıtım-AG</t>
        </is>
      </c>
      <c>
        <v>Uzun</v>
      </c>
      <c>
        <v>Güvenlik</v>
      </c>
      <c>
        <v>Bildirimsiz</v>
      </c>
      <c>
        <is>
          <t>06.11.2020 17:19:00</t>
        </is>
      </c>
      <c>
        <is>
          <t>06.11.2020 18:24:14</t>
        </is>
      </c>
      <c>
        <v>1.087222222</v>
      </c>
      <c>
        <v>0</v>
      </c>
      <c>
        <v>29</v>
      </c>
      <c>
        <v>0</v>
      </c>
      <c>
        <v>0</v>
      </c>
      <c>
        <v>0</v>
      </c>
      <c>
        <v>31.529444</v>
      </c>
      <c>
        <v>0</v>
      </c>
      <c>
        <v>0</v>
      </c>
    </row>
    <row>
      <c>
        <is>
          <t>1577361</t>
        </is>
      </c>
      <c>
        <v>1</v>
      </c>
      <c>
        <is>
          <t>İZMİR</t>
        </is>
      </c>
      <c>
        <v>BAYRAKLI</v>
      </c>
      <c>
        <is>
          <t>K-1699 35-02-K01699_913035007</t>
        </is>
      </c>
      <c>
        <v>AG Direkten Kesme Açma</v>
      </c>
      <c>
        <is>
          <t>Dağıtım-AG</t>
        </is>
      </c>
      <c>
        <v>Uzun</v>
      </c>
      <c>
        <v>Güvenlik</v>
      </c>
      <c>
        <v>Bildirimsiz</v>
      </c>
      <c>
        <is>
          <t>07.11.2020 20:01:00</t>
        </is>
      </c>
      <c>
        <is>
          <t>22.11.2020 01:57:31</t>
        </is>
      </c>
      <c>
        <v>341.941944444</v>
      </c>
      <c>
        <v>0</v>
      </c>
      <c>
        <v>27</v>
      </c>
      <c>
        <v>0</v>
      </c>
      <c>
        <v>0</v>
      </c>
      <c>
        <v>0</v>
      </c>
      <c>
        <v>9232.4325</v>
      </c>
      <c>
        <v>0</v>
      </c>
      <c>
        <v>0</v>
      </c>
    </row>
    <row>
      <c>
        <is>
          <t>1581438</t>
        </is>
      </c>
      <c>
        <v>1</v>
      </c>
      <c>
        <is>
          <t>İZMİR</t>
        </is>
      </c>
      <c>
        <v>BAYRAKLI</v>
      </c>
      <c>
        <is>
          <t>K-3197 35-02-K03197_912977046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16.11.2020 11:27:36</t>
        </is>
      </c>
      <c>
        <is>
          <t>16.11.2020 13:55:58</t>
        </is>
      </c>
      <c>
        <v>2.472777777</v>
      </c>
      <c>
        <v>0</v>
      </c>
      <c>
        <v>37</v>
      </c>
      <c>
        <v>0</v>
      </c>
      <c>
        <v>0</v>
      </c>
      <c>
        <v>0</v>
      </c>
      <c>
        <v>91.492778</v>
      </c>
      <c>
        <v>0</v>
      </c>
      <c>
        <v>0</v>
      </c>
    </row>
    <row>
      <c>
        <is>
          <t>1576752</t>
        </is>
      </c>
      <c>
        <v>1</v>
      </c>
      <c>
        <is>
          <t>İZMİR</t>
        </is>
      </c>
      <c>
        <v>BAYRAKLI</v>
      </c>
      <c>
        <is>
          <t>K-3197 35-02-K03197_913107844</t>
        </is>
      </c>
      <c>
        <v>AG Direkten Kesme Açma</v>
      </c>
      <c>
        <is>
          <t>Dağıtım-AG</t>
        </is>
      </c>
      <c>
        <v>Uzun</v>
      </c>
      <c>
        <v>Güvenlik</v>
      </c>
      <c>
        <v>Bildirimsiz</v>
      </c>
      <c>
        <is>
          <t>06.11.2020 19:00:00</t>
        </is>
      </c>
      <c>
        <is>
          <t>07.11.2020 14:40:56</t>
        </is>
      </c>
      <c>
        <v>19.682222222</v>
      </c>
      <c>
        <v>0</v>
      </c>
      <c>
        <v>17</v>
      </c>
      <c>
        <v>0</v>
      </c>
      <c>
        <v>0</v>
      </c>
      <c>
        <v>0</v>
      </c>
      <c>
        <v>334.597778</v>
      </c>
      <c>
        <v>0</v>
      </c>
      <c>
        <v>0</v>
      </c>
    </row>
    <row>
      <c>
        <is>
          <t>1576663</t>
        </is>
      </c>
      <c>
        <v>1</v>
      </c>
      <c>
        <is>
          <t>İZMİR</t>
        </is>
      </c>
      <c>
        <v>BAYRAKLI</v>
      </c>
      <c>
        <is>
          <t>K-1699 35-02-K01699_910102420</t>
        </is>
      </c>
      <c>
        <v>AG Direkten Kesme Açma</v>
      </c>
      <c>
        <is>
          <t>Dağıtım-AG</t>
        </is>
      </c>
      <c>
        <v>Uzun</v>
      </c>
      <c>
        <v>Güvenlik</v>
      </c>
      <c>
        <v>Bildirimsiz</v>
      </c>
      <c>
        <is>
          <t>06.11.2020 17:15:00</t>
        </is>
      </c>
      <c>
        <is>
          <t>06.11.2020 18:29:47</t>
        </is>
      </c>
      <c>
        <v>1.246388888</v>
      </c>
      <c>
        <v>0</v>
      </c>
      <c>
        <v>17</v>
      </c>
      <c>
        <v>0</v>
      </c>
      <c>
        <v>0</v>
      </c>
      <c>
        <v>0</v>
      </c>
      <c>
        <v>21.188611</v>
      </c>
      <c>
        <v>0</v>
      </c>
      <c>
        <v>0</v>
      </c>
    </row>
    <row>
      <c>
        <is>
          <t>1573847</t>
        </is>
      </c>
      <c>
        <v>1</v>
      </c>
      <c>
        <is>
          <t>İZMİR</t>
        </is>
      </c>
      <c>
        <v>BAYRAKLI</v>
      </c>
      <c>
        <is>
          <t>K-4279 35-02-K04279_913467782</t>
        </is>
      </c>
      <c>
        <v>AG Direkten Kesme Açma</v>
      </c>
      <c>
        <is>
          <t>Dağıtım-AG</t>
        </is>
      </c>
      <c>
        <v>Uzun</v>
      </c>
      <c>
        <v>Güvenlik</v>
      </c>
      <c>
        <v>Bildirimsiz</v>
      </c>
      <c>
        <is>
          <t>01.11.2020 21:14:00</t>
        </is>
      </c>
      <c>
        <is>
          <t>01.11.2020 22:25:30</t>
        </is>
      </c>
      <c>
        <v>1.191666666</v>
      </c>
      <c>
        <v>0</v>
      </c>
      <c>
        <v>17</v>
      </c>
      <c>
        <v>0</v>
      </c>
      <c>
        <v>0</v>
      </c>
      <c>
        <v>0</v>
      </c>
      <c>
        <v>20.258333</v>
      </c>
      <c>
        <v>0</v>
      </c>
      <c>
        <v>0</v>
      </c>
    </row>
    <row>
      <c>
        <is>
          <t>1575448</t>
        </is>
      </c>
      <c>
        <v>1</v>
      </c>
      <c>
        <is>
          <t>İZMİR</t>
        </is>
      </c>
      <c>
        <v>BAYRAKLI</v>
      </c>
      <c>
        <is>
          <t>K-4279 35-02-K04279_913118785</t>
        </is>
      </c>
      <c>
        <v>AG Direkten Kesme Açma</v>
      </c>
      <c>
        <is>
          <t>Dağıtım-AG</t>
        </is>
      </c>
      <c>
        <v>Uzun</v>
      </c>
      <c>
        <v>Güvenlik</v>
      </c>
      <c>
        <v>Bildirimsiz</v>
      </c>
      <c>
        <is>
          <t>01.11.2020 21:14:00</t>
        </is>
      </c>
      <c>
        <is>
          <t>22.11.2020 17:12:18</t>
        </is>
      </c>
      <c>
        <v>499.971666666</v>
      </c>
      <c>
        <v>0</v>
      </c>
      <c>
        <v>18</v>
      </c>
      <c>
        <v>0</v>
      </c>
      <c>
        <v>0</v>
      </c>
      <c>
        <v>0</v>
      </c>
      <c>
        <v>8999.49</v>
      </c>
      <c>
        <v>0</v>
      </c>
      <c>
        <v>0</v>
      </c>
    </row>
    <row>
      <c>
        <is>
          <t>1575351</t>
        </is>
      </c>
      <c>
        <v>1</v>
      </c>
      <c>
        <is>
          <t>İZMİR</t>
        </is>
      </c>
      <c>
        <v>BAYRAKLI</v>
      </c>
      <c>
        <is>
          <t>K-1674 35-02-K01674_E e1b</t>
        </is>
      </c>
      <c>
        <v>AG Direkten Kesme Açma</v>
      </c>
      <c>
        <is>
          <t>Dağıtım-AG</t>
        </is>
      </c>
      <c>
        <v>Uzun</v>
      </c>
      <c>
        <v>Güvenlik</v>
      </c>
      <c>
        <v>Bildirimsiz</v>
      </c>
      <c>
        <is>
          <t>04.11.2020 17:07:00</t>
        </is>
      </c>
      <c>
        <is>
          <t>22.11.2020 03:25:02</t>
        </is>
      </c>
      <c>
        <v>418.300555555</v>
      </c>
      <c>
        <v>0</v>
      </c>
      <c>
        <v>61</v>
      </c>
      <c>
        <v>0</v>
      </c>
      <c>
        <v>0</v>
      </c>
      <c>
        <v>0</v>
      </c>
      <c>
        <v>25516.333889</v>
      </c>
      <c>
        <v>0</v>
      </c>
      <c>
        <v>0</v>
      </c>
    </row>
    <row>
      <c>
        <is>
          <t>1596476</t>
        </is>
      </c>
      <c>
        <v>1</v>
      </c>
      <c>
        <is>
          <t>İZMİR</t>
        </is>
      </c>
      <c>
        <v>BAYRAKLI</v>
      </c>
      <c>
        <is>
          <t>K-3768 35-02-K03768_35-02-K03768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25.11.2020 18:35:00</t>
        </is>
      </c>
      <c>
        <is>
          <t>25.11.2020 19:35:53</t>
        </is>
      </c>
      <c>
        <v>1.014722222</v>
      </c>
      <c>
        <v>2</v>
      </c>
      <c>
        <v>331</v>
      </c>
      <c>
        <v>0</v>
      </c>
      <c>
        <v>0</v>
      </c>
      <c>
        <v>2.029444</v>
      </c>
      <c>
        <v>335.873055</v>
      </c>
      <c>
        <v>0</v>
      </c>
      <c>
        <v>0</v>
      </c>
    </row>
    <row>
      <c>
        <is>
          <t>1578374</t>
        </is>
      </c>
      <c>
        <v>1</v>
      </c>
      <c>
        <is>
          <t>İZMİR</t>
        </is>
      </c>
      <c>
        <v>BAYRAKLI</v>
      </c>
      <c>
        <is>
          <t>K-3186 35-02-K03186_C</t>
        </is>
      </c>
      <c>
        <v>AG Hatta Ağaç Kesimi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10.11.2020 09:36:00</t>
        </is>
      </c>
      <c>
        <is>
          <t>10.11.2020 10:56:07</t>
        </is>
      </c>
      <c>
        <v>1.335277777</v>
      </c>
      <c>
        <v>0</v>
      </c>
      <c>
        <v>115</v>
      </c>
      <c>
        <v>0</v>
      </c>
      <c>
        <v>0</v>
      </c>
      <c>
        <v>0</v>
      </c>
      <c>
        <v>153.556944</v>
      </c>
      <c>
        <v>0</v>
      </c>
      <c>
        <v>0</v>
      </c>
    </row>
    <row>
      <c>
        <is>
          <t>1577282</t>
        </is>
      </c>
      <c>
        <v>1</v>
      </c>
      <c>
        <is>
          <t>İZMİR</t>
        </is>
      </c>
      <c>
        <v>BAYRAKLI</v>
      </c>
      <c>
        <is>
          <t>K-2407 35-02-K02407_A</t>
        </is>
      </c>
      <c>
        <v>AG Klemens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07.11.2020 17:07:21</t>
        </is>
      </c>
      <c>
        <is>
          <t>07.11.2020 21:00:00</t>
        </is>
      </c>
      <c>
        <v>3.8775</v>
      </c>
      <c>
        <v>0</v>
      </c>
      <c>
        <v>115</v>
      </c>
      <c>
        <v>0</v>
      </c>
      <c>
        <v>0</v>
      </c>
      <c>
        <v>0</v>
      </c>
      <c>
        <v>445.9125</v>
      </c>
      <c>
        <v>0</v>
      </c>
      <c>
        <v>0</v>
      </c>
    </row>
    <row>
      <c>
        <is>
          <t>1577520</t>
        </is>
      </c>
      <c>
        <v>1</v>
      </c>
      <c>
        <is>
          <t>İZMİR</t>
        </is>
      </c>
      <c>
        <v>BAYRAKLI</v>
      </c>
      <c>
        <is>
          <t>K-2407 35-02-K02407_913100685</t>
        </is>
      </c>
      <c>
        <v>AG Direkten Kesme Açma</v>
      </c>
      <c>
        <is>
          <t>Dağıtım-AG</t>
        </is>
      </c>
      <c>
        <v>Uzun</v>
      </c>
      <c>
        <v>Güvenlik</v>
      </c>
      <c>
        <v>Bildirimsiz</v>
      </c>
      <c>
        <is>
          <t>08.11.2020 09:45:00</t>
        </is>
      </c>
      <c>
        <is>
          <t>22.11.2020 16:28:23</t>
        </is>
      </c>
      <c>
        <v>342.723055555</v>
      </c>
      <c>
        <v>0</v>
      </c>
      <c>
        <v>17</v>
      </c>
      <c>
        <v>0</v>
      </c>
      <c>
        <v>0</v>
      </c>
      <c>
        <v>0</v>
      </c>
      <c>
        <v>5826.291944</v>
      </c>
      <c>
        <v>0</v>
      </c>
      <c>
        <v>0</v>
      </c>
    </row>
    <row>
      <c>
        <is>
          <t>1581176</t>
        </is>
      </c>
      <c>
        <v>1</v>
      </c>
      <c>
        <is>
          <t>İZMİR</t>
        </is>
      </c>
      <c>
        <v>BAYRAKLI</v>
      </c>
      <c>
        <is>
          <t>K-2587 35-04-K02587_99357682</t>
        </is>
      </c>
      <c>
        <v>AG Direkten Kesme Açma</v>
      </c>
      <c>
        <is>
          <t>Dağıtım-AG</t>
        </is>
      </c>
      <c>
        <v>Uzun</v>
      </c>
      <c>
        <v>Güvenlik</v>
      </c>
      <c>
        <v>Bildirimsiz</v>
      </c>
      <c>
        <is>
          <t>15.11.2020 18:17:13</t>
        </is>
      </c>
      <c>
        <is>
          <t>21.11.2020 18:42:52</t>
        </is>
      </c>
      <c>
        <v>144.4275</v>
      </c>
      <c>
        <v>0</v>
      </c>
      <c>
        <v>1</v>
      </c>
      <c>
        <v>0</v>
      </c>
      <c>
        <v>0</v>
      </c>
      <c>
        <v>0</v>
      </c>
      <c>
        <v>144.4275</v>
      </c>
      <c>
        <v>0</v>
      </c>
      <c>
        <v>0</v>
      </c>
    </row>
    <row>
      <c>
        <is>
          <t>1575319</t>
        </is>
      </c>
      <c>
        <v>1</v>
      </c>
      <c>
        <is>
          <t>İZMİR</t>
        </is>
      </c>
      <c>
        <v>BAYRAKLI</v>
      </c>
      <c>
        <is>
          <t>K-2330 35-04-K02330_99467983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04.11.2020 16:12:31</t>
        </is>
      </c>
      <c>
        <is>
          <t>04.11.2020 17:38:09</t>
        </is>
      </c>
      <c>
        <v>1.427222222</v>
      </c>
      <c>
        <v>0</v>
      </c>
      <c>
        <v>2</v>
      </c>
      <c>
        <v>0</v>
      </c>
      <c>
        <v>0</v>
      </c>
      <c>
        <v>0</v>
      </c>
      <c>
        <v>2.854444</v>
      </c>
      <c>
        <v>0</v>
      </c>
      <c>
        <v>0</v>
      </c>
    </row>
    <row>
      <c>
        <is>
          <t>1575317</t>
        </is>
      </c>
      <c>
        <v>1</v>
      </c>
      <c>
        <is>
          <t>İZMİR</t>
        </is>
      </c>
      <c>
        <v>KİRAZ</v>
      </c>
      <c>
        <is>
          <t>KARABURÇ TR-5 DURSUN BEY 35-31-L00264_956579802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04.11.2020 16:06:11</t>
        </is>
      </c>
      <c>
        <is>
          <t>04.11.2020 17:43:11</t>
        </is>
      </c>
      <c>
        <v>1.616666666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1.616667</v>
      </c>
    </row>
    <row>
      <c>
        <is>
          <t>1580796</t>
        </is>
      </c>
      <c>
        <v>1</v>
      </c>
      <c>
        <is>
          <t>İZMİR</t>
        </is>
      </c>
      <c>
        <v>BALÇOVA</v>
      </c>
      <c>
        <is>
          <t>K-1202 35-07-K01202_A a1b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14.11.2020 17:02:34</t>
        </is>
      </c>
      <c>
        <is>
          <t>14.11.2020 18:45:05</t>
        </is>
      </c>
      <c>
        <v>1.708611111</v>
      </c>
      <c>
        <v>0</v>
      </c>
      <c>
        <v>201</v>
      </c>
      <c>
        <v>0</v>
      </c>
      <c>
        <v>0</v>
      </c>
      <c>
        <v>0</v>
      </c>
      <c>
        <v>343.430833</v>
      </c>
      <c>
        <v>0</v>
      </c>
      <c>
        <v>0</v>
      </c>
    </row>
    <row>
      <c>
        <is>
          <t>1580716</t>
        </is>
      </c>
      <c>
        <v>1</v>
      </c>
      <c>
        <is>
          <t>İZMİR</t>
        </is>
      </c>
      <c>
        <v>BORNOVA</v>
      </c>
      <c>
        <is>
          <t>M-423 35-02-M00423_910058978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14.11.2020 14:16:22</t>
        </is>
      </c>
      <c>
        <is>
          <t>14.11.2020 16:35:42</t>
        </is>
      </c>
      <c>
        <v>2.322222222</v>
      </c>
      <c>
        <v>0</v>
      </c>
      <c>
        <v>3</v>
      </c>
      <c>
        <v>0</v>
      </c>
      <c>
        <v>0</v>
      </c>
      <c>
        <v>0</v>
      </c>
      <c>
        <v>6.966667</v>
      </c>
      <c>
        <v>0</v>
      </c>
      <c>
        <v>0</v>
      </c>
    </row>
    <row>
      <c>
        <is>
          <t>1583270</t>
        </is>
      </c>
      <c>
        <v>1</v>
      </c>
      <c>
        <is>
          <t>İZMİR</t>
        </is>
      </c>
      <c>
        <v>BORNOVA</v>
      </c>
      <c>
        <is>
          <t>K-1635 35-02-K01635_912452146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19.11.2020 15:12:02</t>
        </is>
      </c>
      <c>
        <is>
          <t>19.11.2020 18:17:00</t>
        </is>
      </c>
      <c>
        <v>3.082777777</v>
      </c>
      <c>
        <v>0</v>
      </c>
      <c>
        <v>2</v>
      </c>
      <c>
        <v>0</v>
      </c>
      <c>
        <v>0</v>
      </c>
      <c>
        <v>0</v>
      </c>
      <c>
        <v>6.165556</v>
      </c>
      <c>
        <v>0</v>
      </c>
      <c>
        <v>0</v>
      </c>
    </row>
    <row>
      <c>
        <is>
          <t>1582267</t>
        </is>
      </c>
      <c>
        <v>1</v>
      </c>
      <c>
        <is>
          <t>İZMİR</t>
        </is>
      </c>
      <c>
        <v>BORNOVA</v>
      </c>
      <c>
        <is>
          <t>K-673 35-02-K00673_TRAFO K01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18.11.2020 00:29:10</t>
        </is>
      </c>
      <c>
        <is>
          <t>18.11.2020 00:32:30</t>
        </is>
      </c>
      <c>
        <v>0.055555555</v>
      </c>
      <c>
        <v>1</v>
      </c>
      <c>
        <v>997</v>
      </c>
      <c>
        <v>0</v>
      </c>
      <c>
        <v>0</v>
      </c>
      <c>
        <v>0.055556</v>
      </c>
      <c>
        <v>55.388888</v>
      </c>
      <c>
        <v>0</v>
      </c>
      <c>
        <v>0</v>
      </c>
    </row>
    <row>
      <c>
        <is>
          <t>1579381</t>
        </is>
      </c>
      <c>
        <v>1</v>
      </c>
      <c>
        <is>
          <t>İZMİR</t>
        </is>
      </c>
      <c>
        <v>BORNOVA</v>
      </c>
      <c>
        <is>
          <t>K-2495 35-02-K02495_K-3032-K02 K02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12.11.2020 06:24:39</t>
        </is>
      </c>
      <c>
        <is>
          <t>12.11.2020 06:51:58</t>
        </is>
      </c>
      <c>
        <v>0.455277777</v>
      </c>
      <c>
        <v>3</v>
      </c>
      <c>
        <v>2194</v>
      </c>
      <c>
        <v>0</v>
      </c>
      <c>
        <v>0</v>
      </c>
      <c>
        <v>1.365833</v>
      </c>
      <c>
        <v>998.879443</v>
      </c>
      <c>
        <v>0</v>
      </c>
      <c>
        <v>0</v>
      </c>
    </row>
    <row>
      <c>
        <is>
          <t>1579382</t>
        </is>
      </c>
      <c>
        <v>1</v>
      </c>
      <c>
        <is>
          <t>İZMİR</t>
        </is>
      </c>
      <c>
        <v>BORNOVA</v>
      </c>
      <c>
        <is>
          <t>K-2495 35-02-K02495_TRAFO K01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12.11.2020 06:51:00</t>
        </is>
      </c>
      <c>
        <is>
          <t>12.11.2020 07:23:51</t>
        </is>
      </c>
      <c>
        <v>0.5475</v>
      </c>
      <c>
        <v>1</v>
      </c>
      <c>
        <v>571</v>
      </c>
      <c>
        <v>0</v>
      </c>
      <c>
        <v>0</v>
      </c>
      <c>
        <v>0.5475</v>
      </c>
      <c>
        <v>312.6225</v>
      </c>
      <c>
        <v>0</v>
      </c>
      <c>
        <v>0</v>
      </c>
    </row>
    <row>
      <c>
        <is>
          <t>1575099</t>
        </is>
      </c>
      <c>
        <v>1</v>
      </c>
      <c>
        <is>
          <t>İZMİR</t>
        </is>
      </c>
      <c>
        <v>BAYRAKLI</v>
      </c>
      <c>
        <is>
          <t>M-1292 35-02-M01292_K K1B</t>
        </is>
      </c>
      <c>
        <v>AG Direkten Kesme Açma</v>
      </c>
      <c>
        <is>
          <t>Dağıtım-AG</t>
        </is>
      </c>
      <c>
        <v>Uzun</v>
      </c>
      <c>
        <v>Güvenlik</v>
      </c>
      <c>
        <v>Bildirimsiz</v>
      </c>
      <c>
        <is>
          <t>04.11.2020 10:34:00</t>
        </is>
      </c>
      <c>
        <is>
          <t>22.11.2020 03:33:59</t>
        </is>
      </c>
      <c>
        <v>424.999722222</v>
      </c>
      <c>
        <v>0</v>
      </c>
      <c>
        <v>110</v>
      </c>
      <c>
        <v>0</v>
      </c>
      <c>
        <v>0</v>
      </c>
      <c>
        <v>0</v>
      </c>
      <c>
        <v>46749.969444</v>
      </c>
      <c>
        <v>0</v>
      </c>
      <c>
        <v>0</v>
      </c>
    </row>
    <row>
      <c>
        <is>
          <t>1579254</t>
        </is>
      </c>
      <c>
        <v>1</v>
      </c>
      <c>
        <is>
          <t>İZMİR</t>
        </is>
      </c>
      <c>
        <v>BAYRAKLI</v>
      </c>
      <c>
        <is>
          <t>M-1292 35-02-M01292_913115233</t>
        </is>
      </c>
      <c>
        <v>AG Direkten Kesme Açma</v>
      </c>
      <c>
        <is>
          <t>Dağıtım-AG</t>
        </is>
      </c>
      <c>
        <v>Uzun</v>
      </c>
      <c>
        <v>Güvenlik</v>
      </c>
      <c>
        <v>Bildirimsiz</v>
      </c>
      <c>
        <is>
          <t>11.11.2020 17:32:00</t>
        </is>
      </c>
      <c>
        <is>
          <t>22.11.2020 04:16:41</t>
        </is>
      </c>
      <c>
        <v>250.744722222</v>
      </c>
      <c>
        <v>0</v>
      </c>
      <c>
        <v>20</v>
      </c>
      <c>
        <v>0</v>
      </c>
      <c>
        <v>0</v>
      </c>
      <c>
        <v>0</v>
      </c>
      <c>
        <v>5014.894444</v>
      </c>
      <c>
        <v>0</v>
      </c>
      <c>
        <v>0</v>
      </c>
    </row>
    <row>
      <c>
        <is>
          <t>1578279</t>
        </is>
      </c>
      <c>
        <v>1</v>
      </c>
      <c>
        <is>
          <t>İZMİR</t>
        </is>
      </c>
      <c>
        <v>SELÇUK</v>
      </c>
      <c>
        <is>
          <t>SELÇUK İM/DM 35-13-A00004_SELÇUK ZİRAİ SULAMA-L05 L05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10.11.2020 06:45:48</t>
        </is>
      </c>
      <c>
        <is>
          <t>10.11.2020 07:14:25</t>
        </is>
      </c>
      <c>
        <v>0.476944444</v>
      </c>
      <c>
        <v>2</v>
      </c>
      <c>
        <v>46</v>
      </c>
      <c>
        <v>35</v>
      </c>
      <c>
        <v>332</v>
      </c>
      <c>
        <v>0.953889</v>
      </c>
      <c>
        <v>21.939444</v>
      </c>
      <c>
        <v>16.693056</v>
      </c>
      <c>
        <v>158.345555</v>
      </c>
    </row>
    <row>
      <c>
        <is>
          <t>1576323</t>
        </is>
      </c>
      <c>
        <v>1</v>
      </c>
      <c>
        <is>
          <t>İZMİR</t>
        </is>
      </c>
      <c>
        <v>SELÇUK</v>
      </c>
      <c>
        <is>
          <t>TR-35 35-13-L00035_946425296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06.11.2020 11:04:49</t>
        </is>
      </c>
      <c>
        <is>
          <t>06.11.2020 11:33:03</t>
        </is>
      </c>
      <c>
        <v>0.470555555</v>
      </c>
      <c>
        <v>0</v>
      </c>
      <c>
        <v>1</v>
      </c>
      <c>
        <v>0</v>
      </c>
      <c>
        <v>0</v>
      </c>
      <c>
        <v>0</v>
      </c>
      <c>
        <v>0.470556</v>
      </c>
      <c>
        <v>0</v>
      </c>
      <c>
        <v>0</v>
      </c>
    </row>
    <row>
      <c>
        <is>
          <t>1574995</t>
        </is>
      </c>
      <c>
        <v>1</v>
      </c>
      <c>
        <is>
          <t>İZMİR</t>
        </is>
      </c>
      <c>
        <v>SELÇUK</v>
      </c>
      <c>
        <is>
          <t>SELÇUK İM/DM 35-13-A00004_ŞEHİR-2 L013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04.11.2020 03:13:00</t>
        </is>
      </c>
      <c>
        <is>
          <t>04.11.2020 03:45:00</t>
        </is>
      </c>
      <c>
        <v>0.533333333</v>
      </c>
      <c>
        <v>36</v>
      </c>
      <c>
        <v>4307</v>
      </c>
      <c>
        <v>35</v>
      </c>
      <c>
        <v>38</v>
      </c>
      <c>
        <v>19.2</v>
      </c>
      <c>
        <v>2297.066665</v>
      </c>
      <c>
        <v>18.666667</v>
      </c>
      <c>
        <v>20.266667</v>
      </c>
    </row>
    <row>
      <c>
        <is>
          <t>1595649</t>
        </is>
      </c>
      <c>
        <v>1</v>
      </c>
      <c>
        <is>
          <t>İZMİR</t>
        </is>
      </c>
      <c>
        <v>SELÇUK</v>
      </c>
      <c>
        <is>
          <t>TR 24/1 35-13-M00032_35-13-M00032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24.11.2020 10:36:00</t>
        </is>
      </c>
      <c>
        <is>
          <t>24.11.2020 12:58:00</t>
        </is>
      </c>
      <c>
        <v>2.366666666</v>
      </c>
      <c>
        <v>0</v>
      </c>
      <c>
        <v>5</v>
      </c>
      <c>
        <v>1</v>
      </c>
      <c>
        <v>33</v>
      </c>
      <c>
        <v>0</v>
      </c>
      <c>
        <v>11.833333</v>
      </c>
      <c>
        <v>2.366667</v>
      </c>
      <c>
        <v>78.1</v>
      </c>
    </row>
    <row>
      <c>
        <is>
          <t>1575499</t>
        </is>
      </c>
      <c>
        <v>1</v>
      </c>
      <c>
        <is>
          <t>İZMİR</t>
        </is>
      </c>
      <c>
        <v>SELÇUK</v>
      </c>
      <c>
        <is>
          <t>TR-19 35-13-L00019_C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05.11.2020 00:20:46</t>
        </is>
      </c>
      <c>
        <is>
          <t>05.11.2020 04:07:47</t>
        </is>
      </c>
      <c>
        <v>3.783611111</v>
      </c>
      <c>
        <v>0</v>
      </c>
      <c>
        <v>59</v>
      </c>
      <c>
        <v>0</v>
      </c>
      <c>
        <v>0</v>
      </c>
      <c>
        <v>0</v>
      </c>
      <c>
        <v>223.233056</v>
      </c>
      <c>
        <v>0</v>
      </c>
      <c>
        <v>0</v>
      </c>
    </row>
    <row>
      <c>
        <is>
          <t>1576167</t>
        </is>
      </c>
      <c>
        <v>1</v>
      </c>
      <c>
        <is>
          <t>İZMİR</t>
        </is>
      </c>
      <c>
        <v>SELÇUK</v>
      </c>
      <c>
        <is>
          <t>TR-19 35-13-L00019_C</t>
        </is>
      </c>
      <c>
        <v>AG Hatta Ağaç Kesimi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06.11.2020 08:42:00</t>
        </is>
      </c>
      <c>
        <is>
          <t>06.11.2020 11:16:04</t>
        </is>
      </c>
      <c>
        <v>2.567777777</v>
      </c>
      <c>
        <v>0</v>
      </c>
      <c>
        <v>59</v>
      </c>
      <c>
        <v>0</v>
      </c>
      <c>
        <v>0</v>
      </c>
      <c>
        <v>0</v>
      </c>
      <c>
        <v>151.498889</v>
      </c>
      <c>
        <v>0</v>
      </c>
      <c>
        <v>0</v>
      </c>
    </row>
    <row>
      <c>
        <is>
          <t>1584250</t>
        </is>
      </c>
      <c>
        <v>1</v>
      </c>
      <c>
        <is>
          <t>İZMİR</t>
        </is>
      </c>
      <c>
        <v>SELÇUK</v>
      </c>
      <c>
        <is>
          <t>TR-18 35-13-L00018_A</t>
        </is>
      </c>
      <c>
        <v>Ağaç Kesimi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21.11.2020 09:54:00</t>
        </is>
      </c>
      <c>
        <is>
          <t>21.11.2020 10:34:36</t>
        </is>
      </c>
      <c>
        <v>0.676666666</v>
      </c>
      <c>
        <v>0</v>
      </c>
      <c>
        <v>47</v>
      </c>
      <c>
        <v>0</v>
      </c>
      <c>
        <v>0</v>
      </c>
      <c>
        <v>0</v>
      </c>
      <c>
        <v>31.803333</v>
      </c>
      <c>
        <v>0</v>
      </c>
      <c>
        <v>0</v>
      </c>
    </row>
    <row>
      <c>
        <is>
          <t>1575428</t>
        </is>
      </c>
      <c>
        <v>1</v>
      </c>
      <c>
        <is>
          <t>İZMİR</t>
        </is>
      </c>
      <c>
        <v>SELÇUK</v>
      </c>
      <c>
        <is>
          <t>BELEVİ TR-2 35-13-L00061_A</t>
        </is>
      </c>
      <c>
        <v>AG Hatta Ağaç Kesimi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04.11.2020 19:20:12</t>
        </is>
      </c>
      <c>
        <is>
          <t>04.11.2020 19:50:43</t>
        </is>
      </c>
      <c>
        <v>0.508611111</v>
      </c>
      <c>
        <v>0</v>
      </c>
      <c>
        <v>85</v>
      </c>
      <c>
        <v>0</v>
      </c>
      <c>
        <v>0</v>
      </c>
      <c>
        <v>0</v>
      </c>
      <c>
        <v>43.231944</v>
      </c>
      <c>
        <v>0</v>
      </c>
      <c>
        <v>0</v>
      </c>
    </row>
    <row>
      <c>
        <is>
          <t>1578541</t>
        </is>
      </c>
      <c>
        <v>1</v>
      </c>
      <c>
        <is>
          <t>İZMİR</t>
        </is>
      </c>
      <c>
        <v>BAYRAKLI</v>
      </c>
      <c>
        <is>
          <t>K-444 35-02-K00444_99278567</t>
        </is>
      </c>
      <c>
        <v>AG Direkten Kesme Açma</v>
      </c>
      <c>
        <is>
          <t>Dağıtım-AG</t>
        </is>
      </c>
      <c>
        <v>Uzun</v>
      </c>
      <c>
        <v>Güvenlik</v>
      </c>
      <c>
        <v>Bildirimsiz</v>
      </c>
      <c>
        <is>
          <t>10.11.2020 13:38:00</t>
        </is>
      </c>
      <c>
        <is>
          <t>22.11.2020 10:03:31</t>
        </is>
      </c>
      <c>
        <v>284.425277777</v>
      </c>
      <c>
        <v>0</v>
      </c>
      <c>
        <v>9</v>
      </c>
      <c>
        <v>0</v>
      </c>
      <c>
        <v>0</v>
      </c>
      <c>
        <v>0</v>
      </c>
      <c>
        <v>2559.8275</v>
      </c>
      <c>
        <v>0</v>
      </c>
      <c>
        <v>0</v>
      </c>
    </row>
    <row>
      <c>
        <is>
          <t>1578625</t>
        </is>
      </c>
      <c>
        <v>1</v>
      </c>
      <c>
        <is>
          <t>İZMİR</t>
        </is>
      </c>
      <c>
        <v>BAYRAKLI</v>
      </c>
      <c>
        <is>
          <t>K-3186 35-02-K03186_99263940</t>
        </is>
      </c>
      <c>
        <v>AG Direkten Kesme Açma</v>
      </c>
      <c>
        <is>
          <t>Dağıtım-AG</t>
        </is>
      </c>
      <c>
        <v>Uzun</v>
      </c>
      <c>
        <v>Güvenlik</v>
      </c>
      <c>
        <v>Bildirimsiz</v>
      </c>
      <c>
        <is>
          <t>10.11.2020 15:45:00</t>
        </is>
      </c>
      <c>
        <is>
          <t>22.11.2020 10:00:02</t>
        </is>
      </c>
      <c>
        <v>282.250555555</v>
      </c>
      <c>
        <v>0</v>
      </c>
      <c>
        <v>17</v>
      </c>
      <c>
        <v>0</v>
      </c>
      <c>
        <v>0</v>
      </c>
      <c>
        <v>0</v>
      </c>
      <c>
        <v>4798.259444</v>
      </c>
      <c>
        <v>0</v>
      </c>
      <c>
        <v>0</v>
      </c>
    </row>
    <row>
      <c>
        <is>
          <t>1579210</t>
        </is>
      </c>
      <c>
        <v>1</v>
      </c>
      <c>
        <is>
          <t>İZMİR</t>
        </is>
      </c>
      <c>
        <v>BAYRAKLI</v>
      </c>
      <c>
        <is>
          <t>K-569 35-02-K00569_99662601</t>
        </is>
      </c>
      <c>
        <v>AG Direkten Kesme Açma</v>
      </c>
      <c>
        <is>
          <t>Dağıtım-AG</t>
        </is>
      </c>
      <c>
        <v>Uzun</v>
      </c>
      <c>
        <v>Güvenlik</v>
      </c>
      <c>
        <v>Bildirimsiz</v>
      </c>
      <c>
        <is>
          <t>11.11.2020 16:26:00</t>
        </is>
      </c>
      <c>
        <is>
          <t>12.11.2020 14:01:00</t>
        </is>
      </c>
      <c>
        <v>21.583333333</v>
      </c>
      <c>
        <v>0</v>
      </c>
      <c>
        <v>1</v>
      </c>
      <c>
        <v>0</v>
      </c>
      <c>
        <v>0</v>
      </c>
      <c>
        <v>0</v>
      </c>
      <c>
        <v>21.583333</v>
      </c>
      <c>
        <v>0</v>
      </c>
      <c>
        <v>0</v>
      </c>
    </row>
    <row>
      <c>
        <is>
          <t>1575708</t>
        </is>
      </c>
      <c>
        <v>1</v>
      </c>
      <c>
        <is>
          <t>İZMİR</t>
        </is>
      </c>
      <c>
        <v>BORNOVA</v>
      </c>
      <c>
        <is>
          <t>K-1273 35-02-K01273_913006634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05.11.2020 11:20:57</t>
        </is>
      </c>
      <c>
        <is>
          <t>05.11.2020 13:33:08</t>
        </is>
      </c>
      <c>
        <v>2.203055555</v>
      </c>
      <c>
        <v>0</v>
      </c>
      <c>
        <v>5</v>
      </c>
      <c>
        <v>0</v>
      </c>
      <c>
        <v>0</v>
      </c>
      <c>
        <v>0</v>
      </c>
      <c>
        <v>11.015278</v>
      </c>
      <c>
        <v>0</v>
      </c>
      <c>
        <v>0</v>
      </c>
    </row>
    <row>
      <c>
        <is>
          <t>1582738</t>
        </is>
      </c>
      <c>
        <v>1</v>
      </c>
      <c>
        <is>
          <t>İZMİR</t>
        </is>
      </c>
      <c>
        <v>BORNOVA</v>
      </c>
      <c>
        <is>
          <t>M-41 35-02-M00041_F</t>
        </is>
      </c>
      <c>
        <v>AG Direk Kırılması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18.11.2020 18:37:00</t>
        </is>
      </c>
      <c>
        <is>
          <t>18.11.2020 22:12:44</t>
        </is>
      </c>
      <c>
        <v>3.595555555</v>
      </c>
      <c>
        <v>0</v>
      </c>
      <c>
        <v>57</v>
      </c>
      <c>
        <v>0</v>
      </c>
      <c>
        <v>0</v>
      </c>
      <c>
        <v>0</v>
      </c>
      <c>
        <v>204.946667</v>
      </c>
      <c>
        <v>0</v>
      </c>
      <c>
        <v>0</v>
      </c>
    </row>
    <row>
      <c>
        <is>
          <t>1596579</t>
        </is>
      </c>
      <c>
        <v>1</v>
      </c>
      <c>
        <is>
          <t>İZMİR</t>
        </is>
      </c>
      <c>
        <v>BAYRAKLI</v>
      </c>
      <c>
        <is>
          <t>K-46 35-02-K00046_35-02-K00046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26.11.2020 08:50:25</t>
        </is>
      </c>
      <c>
        <is>
          <t>26.11.2020 10:56:07</t>
        </is>
      </c>
      <c>
        <v>2.095</v>
      </c>
      <c>
        <v>1</v>
      </c>
      <c>
        <v>44</v>
      </c>
      <c>
        <v>0</v>
      </c>
      <c>
        <v>0</v>
      </c>
      <c>
        <v>2.095</v>
      </c>
      <c>
        <v>92.18</v>
      </c>
      <c>
        <v>0</v>
      </c>
      <c>
        <v>0</v>
      </c>
    </row>
    <row>
      <c>
        <is>
          <t>1579609</t>
        </is>
      </c>
      <c>
        <v>1</v>
      </c>
      <c>
        <is>
          <t>İZMİR</t>
        </is>
      </c>
      <c>
        <v>BAYRAKLI</v>
      </c>
      <c>
        <is>
          <t>M-1292 35-02-M01292_99598032</t>
        </is>
      </c>
      <c>
        <v>AG Direkten Kesme Açma</v>
      </c>
      <c>
        <is>
          <t>Dağıtım-AG</t>
        </is>
      </c>
      <c>
        <v>Uzun</v>
      </c>
      <c>
        <v>Güvenlik</v>
      </c>
      <c>
        <v>Bildirimsiz</v>
      </c>
      <c>
        <is>
          <t>12.11.2020 12:22:00</t>
        </is>
      </c>
      <c>
        <is>
          <t>22.11.2020 02:57:16</t>
        </is>
      </c>
      <c>
        <v>230.587777777</v>
      </c>
      <c>
        <v>0</v>
      </c>
      <c>
        <v>62</v>
      </c>
      <c>
        <v>0</v>
      </c>
      <c>
        <v>0</v>
      </c>
      <c>
        <v>0</v>
      </c>
      <c>
        <v>14296.442222</v>
      </c>
      <c>
        <v>0</v>
      </c>
      <c>
        <v>0</v>
      </c>
    </row>
    <row>
      <c>
        <is>
          <t>1576870</t>
        </is>
      </c>
      <c>
        <v>1</v>
      </c>
      <c>
        <is>
          <t>İZMİR</t>
        </is>
      </c>
      <c>
        <v>BAYRAKLI</v>
      </c>
      <c>
        <is>
          <t>K-4564 35-02-K04564_913118666</t>
        </is>
      </c>
      <c>
        <v>AG Direkten Kesme Açma</v>
      </c>
      <c>
        <is>
          <t>Dağıtım-AG</t>
        </is>
      </c>
      <c>
        <v>Uzun</v>
      </c>
      <c>
        <v>Güvenlik</v>
      </c>
      <c>
        <v>Bildirimsiz</v>
      </c>
      <c>
        <is>
          <t>07.11.2020 04:37:00</t>
        </is>
      </c>
      <c>
        <is>
          <t>22.11.2020 02:40:48</t>
        </is>
      </c>
      <c>
        <v>358.063333333</v>
      </c>
      <c>
        <v>0</v>
      </c>
      <c>
        <v>33</v>
      </c>
      <c>
        <v>0</v>
      </c>
      <c>
        <v>0</v>
      </c>
      <c>
        <v>0</v>
      </c>
      <c>
        <v>11816.09</v>
      </c>
      <c>
        <v>0</v>
      </c>
      <c>
        <v>0</v>
      </c>
    </row>
    <row>
      <c>
        <is>
          <t>1580449</t>
        </is>
      </c>
      <c>
        <v>1</v>
      </c>
      <c>
        <is>
          <t>İZMİR</t>
        </is>
      </c>
      <c>
        <v>BAYRAKLI</v>
      </c>
      <c>
        <is>
          <t>K-436 35-02-K00436_99437808</t>
        </is>
      </c>
      <c>
        <v>AG Direkten Kesme Açma</v>
      </c>
      <c>
        <is>
          <t>Dağıtım-AG</t>
        </is>
      </c>
      <c>
        <v>Uzun</v>
      </c>
      <c>
        <v>Güvenlik</v>
      </c>
      <c>
        <v>Bildirimsiz</v>
      </c>
      <c>
        <is>
          <t>15.11.2020 13:01:30</t>
        </is>
      </c>
      <c>
        <is>
          <t>22.11.2020 02:50:43</t>
        </is>
      </c>
      <c>
        <v>157.820277777</v>
      </c>
      <c>
        <v>0</v>
      </c>
      <c>
        <v>2</v>
      </c>
      <c>
        <v>0</v>
      </c>
      <c>
        <v>0</v>
      </c>
      <c>
        <v>0</v>
      </c>
      <c>
        <v>315.640556</v>
      </c>
      <c>
        <v>0</v>
      </c>
      <c>
        <v>0</v>
      </c>
    </row>
    <row>
      <c>
        <is>
          <t>1581129</t>
        </is>
      </c>
      <c>
        <v>1</v>
      </c>
      <c>
        <is>
          <t>İZMİR</t>
        </is>
      </c>
      <c>
        <v>BAYRAKLI</v>
      </c>
      <c>
        <is>
          <t>K-436 35-02-K00436_A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15.11.2020 16:22:08</t>
        </is>
      </c>
      <c>
        <is>
          <t>15.11.2020 17:58:00</t>
        </is>
      </c>
      <c>
        <v>1.597777777</v>
      </c>
      <c>
        <v>0</v>
      </c>
      <c>
        <v>17</v>
      </c>
      <c>
        <v>0</v>
      </c>
      <c>
        <v>0</v>
      </c>
      <c>
        <v>0</v>
      </c>
      <c>
        <v>27.162222</v>
      </c>
      <c>
        <v>0</v>
      </c>
      <c>
        <v>0</v>
      </c>
    </row>
    <row>
      <c>
        <is>
          <t>1597068</t>
        </is>
      </c>
      <c>
        <v>1</v>
      </c>
      <c>
        <is>
          <t>İZMİR</t>
        </is>
      </c>
      <c>
        <v>BAYRAKLI</v>
      </c>
      <c>
        <is>
          <t>M-2378 35-02-M02378_ M03</t>
        </is>
      </c>
      <c>
        <v>OG Yeraltı Kablo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27.11.2020 07:14:02</t>
        </is>
      </c>
      <c>
        <is>
          <t>27.11.2020 10:02:25</t>
        </is>
      </c>
      <c>
        <v>2.806388888</v>
      </c>
      <c>
        <v>4</v>
      </c>
      <c>
        <v>686</v>
      </c>
      <c>
        <v>0</v>
      </c>
      <c>
        <v>0</v>
      </c>
      <c>
        <v>11.225556</v>
      </c>
      <c>
        <v>1925.182777</v>
      </c>
      <c>
        <v>0</v>
      </c>
      <c>
        <v>0</v>
      </c>
    </row>
    <row>
      <c>
        <is>
          <t>1579016</t>
        </is>
      </c>
      <c>
        <v>1</v>
      </c>
      <c>
        <is>
          <t>İZMİR</t>
        </is>
      </c>
      <c>
        <v>BAYRAKLI</v>
      </c>
      <c>
        <is>
          <t>K-435 35-02-K00435_912534536</t>
        </is>
      </c>
      <c>
        <v>AG Direkten Kesme Açma</v>
      </c>
      <c>
        <is>
          <t>Dağıtım-AG</t>
        </is>
      </c>
      <c>
        <v>Uzun</v>
      </c>
      <c>
        <v>Güvenlik</v>
      </c>
      <c>
        <v>Bildirimsiz</v>
      </c>
      <c>
        <is>
          <t>11.11.2020 11:04:00</t>
        </is>
      </c>
      <c>
        <is>
          <t>11.11.2020 12:37:00</t>
        </is>
      </c>
      <c>
        <v>1.55</v>
      </c>
      <c>
        <v>0</v>
      </c>
      <c>
        <v>1</v>
      </c>
      <c>
        <v>0</v>
      </c>
      <c>
        <v>0</v>
      </c>
      <c>
        <v>0</v>
      </c>
      <c>
        <v>1.55</v>
      </c>
      <c>
        <v>0</v>
      </c>
      <c>
        <v>0</v>
      </c>
    </row>
    <row>
      <c>
        <is>
          <t>1577092</t>
        </is>
      </c>
      <c>
        <v>1</v>
      </c>
      <c>
        <is>
          <t>İZMİR</t>
        </is>
      </c>
      <c>
        <v>BAYRAKLI</v>
      </c>
      <c>
        <is>
          <t>K-3688 35-02-K03688_912453849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07.11.2020 11:46:57</t>
        </is>
      </c>
      <c>
        <is>
          <t>07.11.2020 17:22:46</t>
        </is>
      </c>
      <c>
        <v>5.596944444</v>
      </c>
      <c>
        <v>0</v>
      </c>
      <c>
        <v>3</v>
      </c>
      <c>
        <v>0</v>
      </c>
      <c>
        <v>0</v>
      </c>
      <c>
        <v>0</v>
      </c>
      <c>
        <v>16.790833</v>
      </c>
      <c>
        <v>0</v>
      </c>
      <c>
        <v>0</v>
      </c>
    </row>
    <row>
      <c>
        <is>
          <t>1596574</t>
        </is>
      </c>
      <c>
        <v>1</v>
      </c>
      <c>
        <is>
          <t>İZMİR</t>
        </is>
      </c>
      <c>
        <v>SELÇUK</v>
      </c>
      <c>
        <is>
          <t>TR-10 35-13-L00010_946425222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26.11.2020 08:35:23</t>
        </is>
      </c>
      <c>
        <is>
          <t>26.11.2020 10:54:31</t>
        </is>
      </c>
      <c>
        <v>2.318888888</v>
      </c>
      <c>
        <v>0</v>
      </c>
      <c>
        <v>9</v>
      </c>
      <c>
        <v>0</v>
      </c>
      <c>
        <v>0</v>
      </c>
      <c>
        <v>0</v>
      </c>
      <c>
        <v>20.87</v>
      </c>
      <c>
        <v>0</v>
      </c>
      <c>
        <v>0</v>
      </c>
    </row>
    <row>
      <c>
        <is>
          <t>1582198</t>
        </is>
      </c>
      <c>
        <v>1</v>
      </c>
      <c>
        <is>
          <t>İZMİR</t>
        </is>
      </c>
      <c>
        <v>SELÇUK</v>
      </c>
      <c>
        <is>
          <t>TR 12 35-13-L00012_A</t>
        </is>
      </c>
      <c>
        <v>AG Atlama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17.11.2020 18:47:34</t>
        </is>
      </c>
      <c>
        <is>
          <t>17.11.2020 20:01:13</t>
        </is>
      </c>
      <c>
        <v>1.2275</v>
      </c>
      <c>
        <v>0</v>
      </c>
      <c>
        <v>188</v>
      </c>
      <c>
        <v>0</v>
      </c>
      <c>
        <v>0</v>
      </c>
      <c>
        <v>0</v>
      </c>
      <c>
        <v>230.77</v>
      </c>
      <c>
        <v>0</v>
      </c>
      <c>
        <v>0</v>
      </c>
    </row>
    <row>
      <c>
        <is>
          <t>1580427</t>
        </is>
      </c>
      <c>
        <v>1</v>
      </c>
      <c>
        <is>
          <t>İZMİR</t>
        </is>
      </c>
      <c>
        <v>SELÇUK</v>
      </c>
      <c>
        <is>
          <t>TR 12 35-13-L00012_A</t>
        </is>
      </c>
      <c>
        <v>AG Atlama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13.11.2020 21:37:37</t>
        </is>
      </c>
      <c>
        <is>
          <t>13.11.2020 22:42:34</t>
        </is>
      </c>
      <c>
        <v>1.0825</v>
      </c>
      <c>
        <v>0</v>
      </c>
      <c>
        <v>188</v>
      </c>
      <c>
        <v>0</v>
      </c>
      <c>
        <v>0</v>
      </c>
      <c>
        <v>0</v>
      </c>
      <c>
        <v>203.51</v>
      </c>
      <c>
        <v>0</v>
      </c>
      <c>
        <v>0</v>
      </c>
    </row>
    <row>
      <c>
        <is>
          <t>1573700</t>
        </is>
      </c>
      <c>
        <v>1</v>
      </c>
      <c>
        <is>
          <t>İZMİR</t>
        </is>
      </c>
      <c>
        <v>SELÇUK</v>
      </c>
      <c>
        <is>
          <t>TR-20 35-13-L00020_946422094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01.11.2020 15:03:56</t>
        </is>
      </c>
      <c>
        <is>
          <t>01.11.2020 16:53:23</t>
        </is>
      </c>
      <c>
        <v>1.824166666</v>
      </c>
      <c>
        <v>0</v>
      </c>
      <c>
        <v>7</v>
      </c>
      <c>
        <v>0</v>
      </c>
      <c>
        <v>0</v>
      </c>
      <c>
        <v>0</v>
      </c>
      <c>
        <v>12.769167</v>
      </c>
      <c>
        <v>0</v>
      </c>
      <c>
        <v>0</v>
      </c>
    </row>
    <row>
      <c>
        <is>
          <t>1578196</t>
        </is>
      </c>
      <c>
        <v>1</v>
      </c>
      <c>
        <is>
          <t>İZMİR</t>
        </is>
      </c>
      <c>
        <v>BORNOVA</v>
      </c>
      <c>
        <is>
          <t>M-442 35-02-M00442_TRF-M03 M03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09.11.2020 17:47:23</t>
        </is>
      </c>
      <c>
        <is>
          <t>09.11.2020 19:09:58</t>
        </is>
      </c>
      <c>
        <v>1.376388888</v>
      </c>
      <c>
        <v>1</v>
      </c>
      <c>
        <v>51</v>
      </c>
      <c>
        <v>0</v>
      </c>
      <c>
        <v>0</v>
      </c>
      <c>
        <v>1.376389</v>
      </c>
      <c>
        <v>70.195833</v>
      </c>
      <c>
        <v>0</v>
      </c>
      <c>
        <v>0</v>
      </c>
    </row>
    <row>
      <c>
        <is>
          <t>1579170</t>
        </is>
      </c>
      <c>
        <v>1</v>
      </c>
      <c>
        <is>
          <t>İZMİR</t>
        </is>
      </c>
      <c>
        <v>BORNOVA</v>
      </c>
      <c>
        <is>
          <t>IŞIKLAR TM 35-02-A00006_BATIÇİM-1 M24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11.11.2020 15:21:19</t>
        </is>
      </c>
      <c>
        <is>
          <t>11.11.2020 15:49:00</t>
        </is>
      </c>
      <c>
        <v>0.461388888</v>
      </c>
      <c>
        <v>25</v>
      </c>
      <c>
        <v>450</v>
      </c>
      <c>
        <v>0</v>
      </c>
      <c>
        <v>1</v>
      </c>
      <c>
        <v>11.534722</v>
      </c>
      <c>
        <v>207.625</v>
      </c>
      <c>
        <v>0</v>
      </c>
      <c>
        <v>0.461389</v>
      </c>
    </row>
    <row>
      <c>
        <is>
          <t>1579818</t>
        </is>
      </c>
      <c>
        <v>1</v>
      </c>
      <c>
        <is>
          <t>İZMİR</t>
        </is>
      </c>
      <c>
        <v>BORNOVA</v>
      </c>
      <c>
        <is>
          <t>M-42(YATIRIM REZERVE) 35-02-M00042_966309996</t>
        </is>
      </c>
      <c>
        <v>AG Direkten Kesme Açma</v>
      </c>
      <c>
        <is>
          <t>Dağıtım-AG</t>
        </is>
      </c>
      <c>
        <v>Uzun</v>
      </c>
      <c>
        <v>Güvenlik</v>
      </c>
      <c>
        <v>Bildirimsiz</v>
      </c>
      <c>
        <is>
          <t>12.11.2020 18:35:00</t>
        </is>
      </c>
      <c>
        <is>
          <t>22.11.2020 02:51:45</t>
        </is>
      </c>
      <c>
        <v>224.279166666</v>
      </c>
      <c>
        <v>2</v>
      </c>
      <c>
        <v>0</v>
      </c>
      <c>
        <v>0</v>
      </c>
      <c>
        <v>0</v>
      </c>
      <c>
        <v>448.558333</v>
      </c>
      <c>
        <v>0</v>
      </c>
      <c>
        <v>0</v>
      </c>
      <c>
        <v>0</v>
      </c>
    </row>
    <row>
      <c>
        <is>
          <t>1597141</t>
        </is>
      </c>
      <c>
        <v>1</v>
      </c>
      <c>
        <is>
          <t>İZMİR</t>
        </is>
      </c>
      <c>
        <v>BORNOVA</v>
      </c>
      <c>
        <is>
          <t>K-1497 35-02-K01497_910015375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27.11.2020 09:30:46</t>
        </is>
      </c>
      <c>
        <is>
          <t>27.11.2020 12:02:05</t>
        </is>
      </c>
      <c>
        <v>2.521944444</v>
      </c>
      <c>
        <v>0</v>
      </c>
      <c>
        <v>7</v>
      </c>
      <c>
        <v>0</v>
      </c>
      <c>
        <v>0</v>
      </c>
      <c>
        <v>0</v>
      </c>
      <c>
        <v>17.653611</v>
      </c>
      <c>
        <v>0</v>
      </c>
      <c>
        <v>0</v>
      </c>
    </row>
    <row>
      <c>
        <is>
          <t>1579218</t>
        </is>
      </c>
      <c>
        <v>1</v>
      </c>
      <c>
        <is>
          <t>İZMİR</t>
        </is>
      </c>
      <c>
        <v>BAYRAKLI</v>
      </c>
      <c>
        <is>
          <t>M-2539 35-02-M02539_99550869</t>
        </is>
      </c>
      <c>
        <v>AG Direkten Kesme Açma</v>
      </c>
      <c>
        <is>
          <t>Dağıtım-AG</t>
        </is>
      </c>
      <c>
        <v>Uzun</v>
      </c>
      <c>
        <v>Güvenlik</v>
      </c>
      <c>
        <v>Bildirimsiz</v>
      </c>
      <c>
        <is>
          <t>11.11.2020 16:31:00</t>
        </is>
      </c>
      <c>
        <is>
          <t>13.11.2020 13:06:00</t>
        </is>
      </c>
      <c>
        <v>44.583333333</v>
      </c>
      <c>
        <v>0</v>
      </c>
      <c>
        <v>3</v>
      </c>
      <c>
        <v>0</v>
      </c>
      <c>
        <v>0</v>
      </c>
      <c>
        <v>0</v>
      </c>
      <c>
        <v>133.75</v>
      </c>
      <c>
        <v>0</v>
      </c>
      <c>
        <v>0</v>
      </c>
    </row>
    <row>
      <c>
        <is>
          <t>1579677</t>
        </is>
      </c>
      <c>
        <v>1</v>
      </c>
      <c>
        <is>
          <t>İZMİR</t>
        </is>
      </c>
      <c>
        <v>BAYRAKLI</v>
      </c>
      <c>
        <is>
          <t>K-1264 İZMİR BÖLGE ADLİYE MAHKEMESİ 35-02-K01264Ö_-K03 K03</t>
        </is>
      </c>
      <c>
        <v>OG Fider Açması</v>
      </c>
      <c>
        <is>
          <t>Dağıtım-OG</t>
        </is>
      </c>
      <c>
        <v>Uzun</v>
      </c>
      <c>
        <v>Güvenlik</v>
      </c>
      <c>
        <v>Bildirimsiz</v>
      </c>
      <c>
        <is>
          <t>12.11.2020 14:25:00</t>
        </is>
      </c>
      <c>
        <is>
          <t>13.11.2020 09:06:13</t>
        </is>
      </c>
      <c>
        <v>18.686944444</v>
      </c>
      <c>
        <v>1</v>
      </c>
      <c>
        <v>0</v>
      </c>
      <c>
        <v>0</v>
      </c>
      <c>
        <v>0</v>
      </c>
      <c>
        <v>18.686944</v>
      </c>
      <c>
        <v>0</v>
      </c>
      <c>
        <v>0</v>
      </c>
      <c>
        <v>0</v>
      </c>
    </row>
    <row>
      <c>
        <is>
          <t>1579418</t>
        </is>
      </c>
      <c>
        <v>1</v>
      </c>
      <c>
        <is>
          <t>İZMİR</t>
        </is>
      </c>
      <c>
        <v>BAYRAKLI</v>
      </c>
      <c>
        <is>
          <t>M-1291 35-02-M01291_TRAFO-M03 M03</t>
        </is>
      </c>
      <c>
        <v>Manevra</v>
      </c>
      <c>
        <is>
          <t>Dağıtım-OG</t>
        </is>
      </c>
      <c>
        <v>Uzun</v>
      </c>
      <c>
        <v>Güvenlik</v>
      </c>
      <c>
        <v>Bildirimsiz</v>
      </c>
      <c>
        <is>
          <t>12.11.2020 08:36:42</t>
        </is>
      </c>
      <c>
        <is>
          <t>12.11.2020 19:47:20</t>
        </is>
      </c>
      <c>
        <v>11.177222222</v>
      </c>
      <c>
        <v>1</v>
      </c>
      <c>
        <v>432</v>
      </c>
      <c>
        <v>0</v>
      </c>
      <c>
        <v>0</v>
      </c>
      <c>
        <v>11.177222</v>
      </c>
      <c>
        <v>4828.56</v>
      </c>
      <c>
        <v>0</v>
      </c>
      <c>
        <v>0</v>
      </c>
    </row>
    <row>
      <c>
        <is>
          <t>1574498</t>
        </is>
      </c>
      <c>
        <v>1</v>
      </c>
      <c>
        <is>
          <t>İZMİR</t>
        </is>
      </c>
      <c>
        <v>BAYRAKLI</v>
      </c>
      <c>
        <is>
          <t>K-1075 35-02-K01075_913492711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03.11.2020 08:44:00</t>
        </is>
      </c>
      <c>
        <is>
          <t>04.11.2020 00:48:42</t>
        </is>
      </c>
      <c>
        <v>16.078333333</v>
      </c>
      <c>
        <v>0</v>
      </c>
      <c>
        <v>7</v>
      </c>
      <c>
        <v>0</v>
      </c>
      <c>
        <v>0</v>
      </c>
      <c>
        <v>0</v>
      </c>
      <c>
        <v>112.548333</v>
      </c>
      <c>
        <v>0</v>
      </c>
      <c>
        <v>0</v>
      </c>
    </row>
    <row>
      <c>
        <is>
          <t>1577435</t>
        </is>
      </c>
      <c>
        <v>1</v>
      </c>
      <c>
        <is>
          <t>İZMİR</t>
        </is>
      </c>
      <c>
        <v>BAYRAKLI</v>
      </c>
      <c>
        <is>
          <t>K-4440 35-02-K04440_99265018</t>
        </is>
      </c>
      <c>
        <v>AG Direkten Kesme Açma</v>
      </c>
      <c>
        <is>
          <t>Dağıtım-AG</t>
        </is>
      </c>
      <c>
        <v>Uzun</v>
      </c>
      <c>
        <v>Güvenlik</v>
      </c>
      <c>
        <v>Bildirimsiz</v>
      </c>
      <c>
        <is>
          <t>08.11.2020 01:30:00</t>
        </is>
      </c>
      <c>
        <is>
          <t>22.11.2020 16:30:54</t>
        </is>
      </c>
      <c>
        <v>351.015</v>
      </c>
      <c>
        <v>0</v>
      </c>
      <c>
        <v>3</v>
      </c>
      <c>
        <v>0</v>
      </c>
      <c>
        <v>0</v>
      </c>
      <c>
        <v>0</v>
      </c>
      <c>
        <v>1053.045</v>
      </c>
      <c>
        <v>0</v>
      </c>
      <c>
        <v>0</v>
      </c>
    </row>
    <row>
      <c>
        <is>
          <t>1596809</t>
        </is>
      </c>
      <c>
        <v>1</v>
      </c>
      <c>
        <is>
          <t>İZMİR</t>
        </is>
      </c>
      <c>
        <v>BAYRAKLI</v>
      </c>
      <c>
        <is>
          <t>K-4440 35-02-K04440_B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26.11.2020 13:23:16</t>
        </is>
      </c>
      <c>
        <is>
          <t>26.11.2020 14:29:21</t>
        </is>
      </c>
      <c>
        <v>1.101388888</v>
      </c>
      <c>
        <v>0</v>
      </c>
      <c>
        <v>112</v>
      </c>
      <c>
        <v>0</v>
      </c>
      <c>
        <v>0</v>
      </c>
      <c>
        <v>0</v>
      </c>
      <c>
        <v>123.355555</v>
      </c>
      <c>
        <v>0</v>
      </c>
      <c>
        <v>0</v>
      </c>
    </row>
    <row>
      <c>
        <is>
          <t>1595505</t>
        </is>
      </c>
      <c>
        <v>1</v>
      </c>
      <c>
        <is>
          <t>İZMİR</t>
        </is>
      </c>
      <c>
        <v>BAYRAKLI</v>
      </c>
      <c>
        <is>
          <t>K-4440 35-02-K04440_B</t>
        </is>
      </c>
      <c>
        <v>AG Direkten Kesme Açma</v>
      </c>
      <c>
        <is>
          <t>Dağıtım-AG</t>
        </is>
      </c>
      <c>
        <v>Uzun</v>
      </c>
      <c>
        <v>Güvenlik</v>
      </c>
      <c>
        <v>Bildirimsiz</v>
      </c>
      <c>
        <is>
          <t>24.11.2020 08:22:00</t>
        </is>
      </c>
      <c>
        <is>
          <t>24.11.2020 19:00:09</t>
        </is>
      </c>
      <c>
        <v>10.635833333</v>
      </c>
      <c>
        <v>0</v>
      </c>
      <c>
        <v>112</v>
      </c>
      <c>
        <v>0</v>
      </c>
      <c>
        <v>0</v>
      </c>
      <c>
        <v>0</v>
      </c>
      <c>
        <v>1191.213333</v>
      </c>
      <c>
        <v>0</v>
      </c>
      <c>
        <v>0</v>
      </c>
    </row>
    <row>
      <c>
        <is>
          <t>1595104</t>
        </is>
      </c>
      <c>
        <v>1</v>
      </c>
      <c>
        <is>
          <t>İZMİR</t>
        </is>
      </c>
      <c>
        <v>BAYRAKLI</v>
      </c>
      <c>
        <is>
          <t>K-4440 35-02-K04440_B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23.11.2020 09:53:05</t>
        </is>
      </c>
      <c>
        <is>
          <t>23.11.2020 20:18:22</t>
        </is>
      </c>
      <c>
        <v>10.421388888</v>
      </c>
      <c>
        <v>0</v>
      </c>
      <c>
        <v>112</v>
      </c>
      <c>
        <v>0</v>
      </c>
      <c>
        <v>0</v>
      </c>
      <c>
        <v>0</v>
      </c>
      <c>
        <v>1167.195555</v>
      </c>
      <c>
        <v>0</v>
      </c>
      <c>
        <v>0</v>
      </c>
    </row>
    <row>
      <c>
        <is>
          <t>1577558</t>
        </is>
      </c>
      <c>
        <v>1</v>
      </c>
      <c>
        <is>
          <t>İZMİR</t>
        </is>
      </c>
      <c>
        <v>BAYRAKLI</v>
      </c>
      <c>
        <is>
          <t>M-1291 35-02-M01291_99272577</t>
        </is>
      </c>
      <c>
        <v>AG Direkten Kesme Açma</v>
      </c>
      <c>
        <is>
          <t>Dağıtım-AG</t>
        </is>
      </c>
      <c>
        <v>Uzun</v>
      </c>
      <c>
        <v>Güvenlik</v>
      </c>
      <c>
        <v>Bildirimsiz</v>
      </c>
      <c>
        <is>
          <t>07.11.2020 20:39:00</t>
        </is>
      </c>
      <c>
        <is>
          <t>08.11.2020 01:28:00</t>
        </is>
      </c>
      <c>
        <v>4.816666666</v>
      </c>
      <c>
        <v>0</v>
      </c>
      <c>
        <v>11</v>
      </c>
      <c>
        <v>0</v>
      </c>
      <c>
        <v>0</v>
      </c>
      <c>
        <v>0</v>
      </c>
      <c>
        <v>52.983333</v>
      </c>
      <c>
        <v>0</v>
      </c>
      <c>
        <v>0</v>
      </c>
    </row>
    <row>
      <c>
        <is>
          <t>1578236</t>
        </is>
      </c>
      <c>
        <v>1</v>
      </c>
      <c>
        <is>
          <t>İZMİR</t>
        </is>
      </c>
      <c>
        <v>BUCA</v>
      </c>
      <c>
        <is>
          <t>K-4427 35-03-K04427_D D1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09.11.2020 20:18:22</t>
        </is>
      </c>
      <c>
        <is>
          <t>09.11.2020 21:31:12</t>
        </is>
      </c>
      <c>
        <v>1.213888888</v>
      </c>
      <c>
        <v>0</v>
      </c>
      <c>
        <v>37</v>
      </c>
      <c>
        <v>0</v>
      </c>
      <c>
        <v>0</v>
      </c>
      <c>
        <v>0</v>
      </c>
      <c>
        <v>44.913889</v>
      </c>
      <c>
        <v>0</v>
      </c>
      <c>
        <v>0</v>
      </c>
    </row>
    <row>
      <c>
        <is>
          <t>1597358</t>
        </is>
      </c>
      <c>
        <v>1</v>
      </c>
      <c>
        <is>
          <t>İZMİR</t>
        </is>
      </c>
      <c>
        <v>BORNOVA</v>
      </c>
      <c>
        <is>
          <t>K-1081 35-02-K01081_E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27.11.2020 14:51:41</t>
        </is>
      </c>
      <c>
        <is>
          <t>27.11.2020 15:05:58</t>
        </is>
      </c>
      <c>
        <v>0.238055555</v>
      </c>
      <c>
        <v>0</v>
      </c>
      <c>
        <v>7</v>
      </c>
      <c>
        <v>0</v>
      </c>
      <c>
        <v>0</v>
      </c>
      <c>
        <v>0</v>
      </c>
      <c>
        <v>1.666389</v>
      </c>
      <c>
        <v>0</v>
      </c>
      <c>
        <v>0</v>
      </c>
    </row>
    <row>
      <c>
        <is>
          <t>1577324</t>
        </is>
      </c>
      <c>
        <v>1</v>
      </c>
      <c>
        <is>
          <t>İZMİR</t>
        </is>
      </c>
      <c>
        <v>BORNOVA</v>
      </c>
      <c>
        <is>
          <t>K-966 35-02-K00966_99873454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07.11.2020 17:20:26</t>
        </is>
      </c>
      <c>
        <is>
          <t>07.11.2020 21:27:48</t>
        </is>
      </c>
      <c>
        <v>4.122777777</v>
      </c>
      <c>
        <v>0</v>
      </c>
      <c>
        <v>3</v>
      </c>
      <c>
        <v>0</v>
      </c>
      <c>
        <v>0</v>
      </c>
      <c>
        <v>0</v>
      </c>
      <c>
        <v>12.368333</v>
      </c>
      <c>
        <v>0</v>
      </c>
      <c>
        <v>0</v>
      </c>
    </row>
    <row>
      <c>
        <is>
          <t>1578702</t>
        </is>
      </c>
      <c>
        <v>1</v>
      </c>
      <c>
        <is>
          <t>İZMİR</t>
        </is>
      </c>
      <c>
        <v>BORNOVA</v>
      </c>
      <c>
        <is>
          <t>K-3759 35-02-K03759_C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10.11.2020 17:19:25</t>
        </is>
      </c>
      <c>
        <is>
          <t>10.11.2020 20:04:56</t>
        </is>
      </c>
      <c>
        <v>2.758611111</v>
      </c>
      <c>
        <v>0</v>
      </c>
      <c>
        <v>106</v>
      </c>
      <c>
        <v>0</v>
      </c>
      <c>
        <v>0</v>
      </c>
      <c>
        <v>0</v>
      </c>
      <c>
        <v>292.412778</v>
      </c>
      <c>
        <v>0</v>
      </c>
      <c>
        <v>0</v>
      </c>
    </row>
    <row>
      <c>
        <is>
          <t>1576026</t>
        </is>
      </c>
      <c>
        <v>1</v>
      </c>
      <c>
        <is>
          <t>İZMİR</t>
        </is>
      </c>
      <c>
        <v>BORNOVA</v>
      </c>
      <c>
        <is>
          <t>K-929 35-02-K00929_35-02-K00929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05.11.2020 20:07:54</t>
        </is>
      </c>
      <c>
        <is>
          <t>05.11.2020 20:53:41</t>
        </is>
      </c>
      <c>
        <v>0.763055555</v>
      </c>
      <c>
        <v>1</v>
      </c>
      <c>
        <v>929</v>
      </c>
      <c>
        <v>0</v>
      </c>
      <c>
        <v>0</v>
      </c>
      <c>
        <v>0.763056</v>
      </c>
      <c>
        <v>708.878611</v>
      </c>
      <c>
        <v>0</v>
      </c>
      <c>
        <v>0</v>
      </c>
    </row>
    <row>
      <c>
        <is>
          <t>1598335</t>
        </is>
      </c>
      <c>
        <v>1</v>
      </c>
      <c>
        <is>
          <t>İZMİR</t>
        </is>
      </c>
      <c>
        <v>BORNOVA</v>
      </c>
      <c>
        <is>
          <t>K-4014 35-02-K04014_913280256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29.11.2020 19:55:47</t>
        </is>
      </c>
      <c>
        <is>
          <t>29.11.2020 20:52:16</t>
        </is>
      </c>
      <c>
        <v>0.941388888</v>
      </c>
      <c>
        <v>0</v>
      </c>
      <c>
        <v>4</v>
      </c>
      <c>
        <v>0</v>
      </c>
      <c>
        <v>0</v>
      </c>
      <c>
        <v>0</v>
      </c>
      <c>
        <v>3.765556</v>
      </c>
      <c>
        <v>0</v>
      </c>
      <c>
        <v>0</v>
      </c>
    </row>
    <row>
      <c>
        <is>
          <t>1578922</t>
        </is>
      </c>
      <c>
        <v>1</v>
      </c>
      <c>
        <is>
          <t>İZMİR</t>
        </is>
      </c>
      <c>
        <v>BUCA</v>
      </c>
      <c>
        <is>
          <t>M-2122 35-03-M02122_12302528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11.11.2020 09:46:02</t>
        </is>
      </c>
      <c>
        <is>
          <t>11.11.2020 16:05:02</t>
        </is>
      </c>
      <c>
        <v>6.316666666</v>
      </c>
      <c>
        <v>0</v>
      </c>
      <c>
        <v>112</v>
      </c>
      <c>
        <v>0</v>
      </c>
      <c>
        <v>0</v>
      </c>
      <c>
        <v>0</v>
      </c>
      <c>
        <v>707.466667</v>
      </c>
      <c>
        <v>0</v>
      </c>
      <c>
        <v>0</v>
      </c>
    </row>
    <row>
      <c>
        <is>
          <t>1594813</t>
        </is>
      </c>
      <c>
        <v>1</v>
      </c>
      <c>
        <is>
          <t>İZMİR</t>
        </is>
      </c>
      <c>
        <v>BORNOVA</v>
      </c>
      <c>
        <is>
          <t>K-4509 35-02-K04509_B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22.11.2020 14:02:39</t>
        </is>
      </c>
      <c>
        <is>
          <t>22.11.2020 17:23:18</t>
        </is>
      </c>
      <c>
        <v>3.344162777</v>
      </c>
      <c>
        <v>0</v>
      </c>
      <c>
        <v>122</v>
      </c>
      <c>
        <v>0</v>
      </c>
      <c>
        <v>0</v>
      </c>
      <c>
        <v>0</v>
      </c>
      <c>
        <v>407.987859</v>
      </c>
      <c>
        <v>0</v>
      </c>
      <c>
        <v>0</v>
      </c>
    </row>
    <row>
      <c>
        <is>
          <t>1573675</t>
        </is>
      </c>
      <c>
        <v>1</v>
      </c>
      <c>
        <is>
          <t>İZMİR</t>
        </is>
      </c>
      <c>
        <v>BAYRAKLI</v>
      </c>
      <c>
        <is>
          <t>K-1674 35-02-K01674_C</t>
        </is>
      </c>
      <c>
        <v>AG Direkten Kesme Açma</v>
      </c>
      <c>
        <is>
          <t>Dağıtım-AG</t>
        </is>
      </c>
      <c>
        <v>Uzun</v>
      </c>
      <c>
        <v>Güvenlik</v>
      </c>
      <c>
        <v>Bildirimsiz</v>
      </c>
      <c>
        <is>
          <t>02.11.2020 10:32:33</t>
        </is>
      </c>
      <c>
        <is>
          <t>22.11.2020 17:03:12</t>
        </is>
      </c>
      <c>
        <v>486.510833333</v>
      </c>
      <c>
        <v>0</v>
      </c>
      <c>
        <v>63</v>
      </c>
      <c>
        <v>0</v>
      </c>
      <c>
        <v>0</v>
      </c>
      <c>
        <v>0</v>
      </c>
      <c>
        <v>30650.1825</v>
      </c>
      <c>
        <v>0</v>
      </c>
      <c>
        <v>0</v>
      </c>
    </row>
    <row>
      <c>
        <is>
          <t>1573829</t>
        </is>
      </c>
      <c>
        <v>1</v>
      </c>
      <c>
        <is>
          <t>İZMİR</t>
        </is>
      </c>
      <c>
        <v>BAYRAKLI</v>
      </c>
      <c>
        <is>
          <t>K-3197 35-02-K03197_TRAFO K01</t>
        </is>
      </c>
      <c>
        <v>Manevra</v>
      </c>
      <c>
        <is>
          <t>Dağıtım-OG</t>
        </is>
      </c>
      <c>
        <v>Uzun</v>
      </c>
      <c>
        <v>Güvenlik</v>
      </c>
      <c>
        <v>Bildirimsiz</v>
      </c>
      <c>
        <is>
          <t>02.11.2020 11:18:36</t>
        </is>
      </c>
      <c>
        <is>
          <t>22.11.2020 17:05:57</t>
        </is>
      </c>
      <c>
        <v>485.789166666</v>
      </c>
      <c>
        <v>0</v>
      </c>
      <c>
        <v>342</v>
      </c>
      <c>
        <v>0</v>
      </c>
      <c>
        <v>0</v>
      </c>
      <c>
        <v>0</v>
      </c>
      <c>
        <v>166139.895</v>
      </c>
      <c>
        <v>0</v>
      </c>
      <c>
        <v>0</v>
      </c>
    </row>
    <row>
      <c>
        <is>
          <t>1573843</t>
        </is>
      </c>
      <c>
        <v>1</v>
      </c>
      <c>
        <is>
          <t>İZMİR</t>
        </is>
      </c>
      <c>
        <v>BAYRAKLI</v>
      </c>
      <c>
        <is>
          <t>K-1784 35-02-K01784_910332183</t>
        </is>
      </c>
      <c>
        <v>AG Direkten Kesme Açma</v>
      </c>
      <c>
        <is>
          <t>Dağıtım-AG</t>
        </is>
      </c>
      <c>
        <v>Uzun</v>
      </c>
      <c>
        <v>Güvenlik</v>
      </c>
      <c>
        <v>Bildirimsiz</v>
      </c>
      <c>
        <is>
          <t>01.11.2020 21:01:00</t>
        </is>
      </c>
      <c>
        <is>
          <t>01.11.2020 22:21:10</t>
        </is>
      </c>
      <c>
        <v>1.336111111</v>
      </c>
      <c>
        <v>0</v>
      </c>
      <c>
        <v>33</v>
      </c>
      <c>
        <v>0</v>
      </c>
      <c>
        <v>0</v>
      </c>
      <c>
        <v>0</v>
      </c>
      <c>
        <v>44.091667</v>
      </c>
      <c>
        <v>0</v>
      </c>
      <c>
        <v>0</v>
      </c>
    </row>
    <row>
      <c>
        <is>
          <t>1573667</t>
        </is>
      </c>
      <c>
        <v>1</v>
      </c>
      <c>
        <is>
          <t>İZMİR</t>
        </is>
      </c>
      <c>
        <v>BAYRAKLI</v>
      </c>
      <c>
        <is>
          <t>K-1026 35-02-K01026_A A1B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01.11.2020 12:06:54</t>
        </is>
      </c>
      <c>
        <is>
          <t>01.11.2020 15:51:27</t>
        </is>
      </c>
      <c>
        <v>3.7425</v>
      </c>
      <c>
        <v>0</v>
      </c>
      <c>
        <v>246</v>
      </c>
      <c>
        <v>0</v>
      </c>
      <c>
        <v>0</v>
      </c>
      <c>
        <v>0</v>
      </c>
      <c>
        <v>920.655</v>
      </c>
      <c>
        <v>0</v>
      </c>
      <c>
        <v>0</v>
      </c>
    </row>
    <row>
      <c>
        <is>
          <t>1573476</t>
        </is>
      </c>
      <c>
        <v>1</v>
      </c>
      <c>
        <is>
          <t>İZMİR</t>
        </is>
      </c>
      <c>
        <v>BAYRAKLI</v>
      </c>
      <c>
        <is>
          <t>K-329 35-02-K00329_A</t>
        </is>
      </c>
      <c>
        <v>AG Direkten Kesme Açma</v>
      </c>
      <c>
        <is>
          <t>Dağıtım-AG</t>
        </is>
      </c>
      <c>
        <v>Uzun</v>
      </c>
      <c>
        <v>Güvenlik</v>
      </c>
      <c>
        <v>Bildirimsiz</v>
      </c>
      <c>
        <is>
          <t>01.11.2020 03:08:00</t>
        </is>
      </c>
      <c>
        <is>
          <t>01.11.2020 11:38:18</t>
        </is>
      </c>
      <c>
        <v>8.505</v>
      </c>
      <c>
        <v>0</v>
      </c>
      <c>
        <v>103</v>
      </c>
      <c>
        <v>0</v>
      </c>
      <c>
        <v>0</v>
      </c>
      <c>
        <v>0</v>
      </c>
      <c>
        <v>876.015</v>
      </c>
      <c>
        <v>0</v>
      </c>
      <c>
        <v>0</v>
      </c>
    </row>
    <row>
      <c>
        <is>
          <t>1573477</t>
        </is>
      </c>
      <c>
        <v>1</v>
      </c>
      <c>
        <is>
          <t>İZMİR</t>
        </is>
      </c>
      <c>
        <v>BAYRAKLI</v>
      </c>
      <c>
        <is>
          <t>K-329 35-02-K00329_B</t>
        </is>
      </c>
      <c>
        <v>AG Direkten Kesme Açma</v>
      </c>
      <c>
        <is>
          <t>Dağıtım-AG</t>
        </is>
      </c>
      <c>
        <v>Uzun</v>
      </c>
      <c>
        <v>Güvenlik</v>
      </c>
      <c>
        <v>Bildirimsiz</v>
      </c>
      <c>
        <is>
          <t>01.11.2020 03:09:00</t>
        </is>
      </c>
      <c>
        <is>
          <t>01.11.2020 12:39:40</t>
        </is>
      </c>
      <c>
        <v>9.511111111</v>
      </c>
      <c>
        <v>0</v>
      </c>
      <c>
        <v>178</v>
      </c>
      <c>
        <v>0</v>
      </c>
      <c>
        <v>0</v>
      </c>
      <c>
        <v>0</v>
      </c>
      <c>
        <v>1692.977778</v>
      </c>
      <c>
        <v>0</v>
      </c>
      <c>
        <v>0</v>
      </c>
    </row>
    <row>
      <c>
        <is>
          <t>1573858</t>
        </is>
      </c>
      <c>
        <v>1</v>
      </c>
      <c>
        <is>
          <t>İZMİR</t>
        </is>
      </c>
      <c>
        <v>BAYRAKLI</v>
      </c>
      <c>
        <is>
          <t>K-329 35-02-K00329_910235214</t>
        </is>
      </c>
      <c>
        <v>AG Direkten Kesme Açma</v>
      </c>
      <c>
        <is>
          <t>Dağıtım-AG</t>
        </is>
      </c>
      <c>
        <v>Uzun</v>
      </c>
      <c>
        <v>Güvenlik</v>
      </c>
      <c>
        <v>Bildirimsiz</v>
      </c>
      <c>
        <is>
          <t>01.11.2020 21:36:00</t>
        </is>
      </c>
      <c>
        <is>
          <t>01.11.2020 22:44:41</t>
        </is>
      </c>
      <c>
        <v>1.144722222</v>
      </c>
      <c>
        <v>0</v>
      </c>
      <c>
        <v>37</v>
      </c>
      <c>
        <v>0</v>
      </c>
      <c>
        <v>0</v>
      </c>
      <c>
        <v>0</v>
      </c>
      <c>
        <v>42.354722</v>
      </c>
      <c>
        <v>0</v>
      </c>
      <c>
        <v>0</v>
      </c>
    </row>
    <row>
      <c>
        <is>
          <t>1574864</t>
        </is>
      </c>
      <c>
        <v>1</v>
      </c>
      <c>
        <is>
          <t>İZMİR</t>
        </is>
      </c>
      <c>
        <v>BAYRAKLI</v>
      </c>
      <c>
        <is>
          <t>M-1293 35-02-M01293_98071281</t>
        </is>
      </c>
      <c>
        <v>AG Direkten Kesme Açma</v>
      </c>
      <c>
        <is>
          <t>Dağıtım-AG</t>
        </is>
      </c>
      <c>
        <v>Uzun</v>
      </c>
      <c>
        <v>Güvenlik</v>
      </c>
      <c>
        <v>Bildirimsiz</v>
      </c>
      <c>
        <is>
          <t>03.11.2020 17:38:00</t>
        </is>
      </c>
      <c>
        <is>
          <t>22.11.2020 03:35:31</t>
        </is>
      </c>
      <c>
        <v>441.958611111</v>
      </c>
      <c>
        <v>0</v>
      </c>
      <c>
        <v>36</v>
      </c>
      <c>
        <v>0</v>
      </c>
      <c>
        <v>0</v>
      </c>
      <c>
        <v>0</v>
      </c>
      <c>
        <v>15910.51</v>
      </c>
      <c>
        <v>0</v>
      </c>
      <c>
        <v>0</v>
      </c>
    </row>
    <row>
      <c>
        <is>
          <t>1574446</t>
        </is>
      </c>
      <c>
        <v>1</v>
      </c>
      <c>
        <is>
          <t>İZMİR</t>
        </is>
      </c>
      <c>
        <v>BAYRAKLI</v>
      </c>
      <c>
        <is>
          <t>K-329 35-02-K00329_910320391</t>
        </is>
      </c>
      <c>
        <v>AG Direkten Kesme Açma</v>
      </c>
      <c>
        <is>
          <t>Dağıtım-AG</t>
        </is>
      </c>
      <c>
        <v>Uzun</v>
      </c>
      <c>
        <v>Güvenlik</v>
      </c>
      <c>
        <v>Bildirimsiz</v>
      </c>
      <c>
        <is>
          <t>02.11.2020 22:28:06</t>
        </is>
      </c>
      <c>
        <is>
          <t>03.11.2020 00:24:32</t>
        </is>
      </c>
      <c>
        <v>1.940555555</v>
      </c>
      <c>
        <v>0</v>
      </c>
      <c>
        <v>1</v>
      </c>
      <c>
        <v>0</v>
      </c>
      <c>
        <v>0</v>
      </c>
      <c>
        <v>0</v>
      </c>
      <c>
        <v>1.940556</v>
      </c>
      <c>
        <v>0</v>
      </c>
      <c>
        <v>0</v>
      </c>
    </row>
    <row>
      <c>
        <is>
          <t>1580419</t>
        </is>
      </c>
      <c>
        <v>1</v>
      </c>
      <c>
        <is>
          <t>İZMİR</t>
        </is>
      </c>
      <c>
        <v>BAYRAKLI</v>
      </c>
      <c>
        <is>
          <t>K-4777 35-04-K04777_99333061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13.11.2020 20:09:10</t>
        </is>
      </c>
      <c>
        <is>
          <t>13.11.2020 22:18:06</t>
        </is>
      </c>
      <c>
        <v>2.148888888</v>
      </c>
      <c>
        <v>0</v>
      </c>
      <c>
        <v>5</v>
      </c>
      <c>
        <v>0</v>
      </c>
      <c>
        <v>0</v>
      </c>
      <c>
        <v>0</v>
      </c>
      <c>
        <v>10.744444</v>
      </c>
      <c>
        <v>0</v>
      </c>
      <c>
        <v>0</v>
      </c>
    </row>
    <row>
      <c>
        <is>
          <t>1595134</t>
        </is>
      </c>
      <c>
        <v>1</v>
      </c>
      <c>
        <is>
          <t>İZMİR</t>
        </is>
      </c>
      <c>
        <v>BAYRAKLI</v>
      </c>
      <c>
        <is>
          <t>M-2518 (YATIRIM REZERVE) 35-02-M02518_B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23.11.2020 10:56:00</t>
        </is>
      </c>
      <c>
        <is>
          <t>23.11.2020 12:50:00</t>
        </is>
      </c>
      <c>
        <v>1.9</v>
      </c>
      <c>
        <v>0</v>
      </c>
      <c>
        <v>140</v>
      </c>
      <c>
        <v>0</v>
      </c>
      <c>
        <v>0</v>
      </c>
      <c>
        <v>0</v>
      </c>
      <c>
        <v>266</v>
      </c>
      <c>
        <v>0</v>
      </c>
      <c>
        <v>0</v>
      </c>
    </row>
    <row>
      <c>
        <is>
          <t>1598847</t>
        </is>
      </c>
      <c>
        <v>1</v>
      </c>
      <c>
        <is>
          <t>İZMİR</t>
        </is>
      </c>
      <c>
        <v>BORNOVA</v>
      </c>
      <c>
        <is>
          <t>K-2974 35-02-K02974_99735892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30.11.2020 20:08:51</t>
        </is>
      </c>
      <c>
        <is>
          <t>30.11.2020 22:16:29</t>
        </is>
      </c>
      <c>
        <v>2.127222222</v>
      </c>
      <c>
        <v>0</v>
      </c>
      <c>
        <v>3</v>
      </c>
      <c>
        <v>0</v>
      </c>
      <c>
        <v>0</v>
      </c>
      <c>
        <v>0</v>
      </c>
      <c>
        <v>6.381667</v>
      </c>
      <c>
        <v>0</v>
      </c>
      <c>
        <v>0</v>
      </c>
    </row>
    <row>
      <c>
        <is>
          <t>1581716</t>
        </is>
      </c>
      <c>
        <v>1</v>
      </c>
      <c>
        <is>
          <t>İZMİR</t>
        </is>
      </c>
      <c>
        <v>BORNOVA</v>
      </c>
      <c>
        <is>
          <t>K-4161 35-02-K04161_K-904-K01 K01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17.11.2020 01:25:00</t>
        </is>
      </c>
      <c>
        <is>
          <t>17.11.2020 01:31:49</t>
        </is>
      </c>
      <c>
        <v>0.113611111</v>
      </c>
      <c>
        <v>1</v>
      </c>
      <c>
        <v>1174</v>
      </c>
      <c>
        <v>0</v>
      </c>
      <c>
        <v>0</v>
      </c>
      <c>
        <v>0.113611</v>
      </c>
      <c>
        <v>133.379444</v>
      </c>
      <c>
        <v>0</v>
      </c>
      <c>
        <v>0</v>
      </c>
    </row>
    <row>
      <c>
        <is>
          <t>1579819</t>
        </is>
      </c>
      <c>
        <v>1</v>
      </c>
      <c>
        <is>
          <t>İZMİR</t>
        </is>
      </c>
      <c>
        <v>BORNOVA</v>
      </c>
      <c>
        <is>
          <t>K-255 35-02-K00255_99313719</t>
        </is>
      </c>
      <c>
        <v>AG Direkten Kesme Açma</v>
      </c>
      <c>
        <is>
          <t>Dağıtım-AG</t>
        </is>
      </c>
      <c>
        <v>Uzun</v>
      </c>
      <c>
        <v>Güvenlik</v>
      </c>
      <c>
        <v>Bildirimsiz</v>
      </c>
      <c>
        <is>
          <t>12.11.2020 18:38:00</t>
        </is>
      </c>
      <c>
        <is>
          <t>12.11.2020 21:15:29</t>
        </is>
      </c>
      <c>
        <v>2.624722222</v>
      </c>
      <c>
        <v>0</v>
      </c>
      <c>
        <v>1</v>
      </c>
      <c>
        <v>0</v>
      </c>
      <c>
        <v>0</v>
      </c>
      <c>
        <v>0</v>
      </c>
      <c>
        <v>2.624722</v>
      </c>
      <c>
        <v>0</v>
      </c>
      <c>
        <v>0</v>
      </c>
    </row>
    <row>
      <c>
        <is>
          <t>1584087</t>
        </is>
      </c>
      <c>
        <v>1</v>
      </c>
      <c>
        <is>
          <t>İZMİR</t>
        </is>
      </c>
      <c>
        <v>BORNOVA</v>
      </c>
      <c>
        <is>
          <t>K-3759 35-02-K03759_910013924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20.11.2020 19:22:17</t>
        </is>
      </c>
      <c>
        <is>
          <t>20.11.2020 21:54:27</t>
        </is>
      </c>
      <c>
        <v>2.536111111</v>
      </c>
      <c>
        <v>0</v>
      </c>
      <c>
        <v>2</v>
      </c>
      <c>
        <v>0</v>
      </c>
      <c>
        <v>0</v>
      </c>
      <c>
        <v>0</v>
      </c>
      <c>
        <v>5.072222</v>
      </c>
      <c>
        <v>0</v>
      </c>
      <c>
        <v>0</v>
      </c>
    </row>
    <row>
      <c>
        <is>
          <t>1580070</t>
        </is>
      </c>
      <c>
        <v>1</v>
      </c>
      <c>
        <is>
          <t>İZMİR</t>
        </is>
      </c>
      <c>
        <v>SELÇUK</v>
      </c>
      <c>
        <is>
          <t>TR-5 35-13-L00005_DAĞITIM TRAFO TR-5 L01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13.11.2020 10:41:44</t>
        </is>
      </c>
      <c>
        <is>
          <t>13.11.2020 16:49:38</t>
        </is>
      </c>
      <c>
        <v>6.131666666</v>
      </c>
      <c>
        <v>2</v>
      </c>
      <c>
        <v>442</v>
      </c>
      <c>
        <v>0</v>
      </c>
      <c>
        <v>0</v>
      </c>
      <c>
        <v>12.263333</v>
      </c>
      <c>
        <v>2710.196666</v>
      </c>
      <c>
        <v>0</v>
      </c>
      <c>
        <v>0</v>
      </c>
    </row>
    <row>
      <c>
        <is>
          <t>1580663</t>
        </is>
      </c>
      <c>
        <v>1</v>
      </c>
      <c>
        <is>
          <t>İZMİR</t>
        </is>
      </c>
      <c>
        <v>BORNOVA</v>
      </c>
      <c>
        <is>
          <t>M-286 35-02-M00286_D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14.11.2020 12:04:33</t>
        </is>
      </c>
      <c>
        <is>
          <t>14.11.2020 17:37:23</t>
        </is>
      </c>
      <c>
        <v>5.547222222</v>
      </c>
      <c>
        <v>0</v>
      </c>
      <c>
        <v>39</v>
      </c>
      <c>
        <v>0</v>
      </c>
      <c>
        <v>0</v>
      </c>
      <c>
        <v>0</v>
      </c>
      <c>
        <v>216.341667</v>
      </c>
      <c>
        <v>0</v>
      </c>
      <c>
        <v>0</v>
      </c>
    </row>
    <row>
      <c>
        <is>
          <t>1582111</t>
        </is>
      </c>
      <c>
        <v>1</v>
      </c>
      <c>
        <is>
          <t>İZMİR</t>
        </is>
      </c>
      <c>
        <v>BORNOVA</v>
      </c>
      <c>
        <is>
          <t>M-1385 35-02-M01385_A</t>
        </is>
      </c>
      <c>
        <v>AG Nötr İletken Kopması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17.11.2020 15:37:14</t>
        </is>
      </c>
      <c>
        <is>
          <t>17.11.2020 18:03:50</t>
        </is>
      </c>
      <c>
        <v>2.443333333</v>
      </c>
      <c>
        <v>0</v>
      </c>
      <c>
        <v>48</v>
      </c>
      <c>
        <v>0</v>
      </c>
      <c>
        <v>0</v>
      </c>
      <c>
        <v>0</v>
      </c>
      <c>
        <v>117.28</v>
      </c>
      <c>
        <v>0</v>
      </c>
      <c>
        <v>0</v>
      </c>
    </row>
    <row>
      <c>
        <is>
          <t>1598460</t>
        </is>
      </c>
      <c>
        <v>1</v>
      </c>
      <c>
        <is>
          <t>İZMİR</t>
        </is>
      </c>
      <c>
        <v>BORNOVA</v>
      </c>
      <c>
        <is>
          <t>K-3341 35-02-K03341_A</t>
        </is>
      </c>
      <c>
        <v>AG Hatta Ağaç Kesimi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30.11.2020 09:30:47</t>
        </is>
      </c>
      <c>
        <is>
          <t>30.11.2020 10:02:20</t>
        </is>
      </c>
      <c>
        <v>0.525833333</v>
      </c>
      <c>
        <v>0</v>
      </c>
      <c>
        <v>95</v>
      </c>
      <c>
        <v>0</v>
      </c>
      <c>
        <v>0</v>
      </c>
      <c>
        <v>0</v>
      </c>
      <c>
        <v>49.954167</v>
      </c>
      <c>
        <v>0</v>
      </c>
      <c>
        <v>0</v>
      </c>
    </row>
    <row>
      <c>
        <is>
          <t>1574626</t>
        </is>
      </c>
      <c>
        <v>1</v>
      </c>
      <c>
        <is>
          <t>İZMİR</t>
        </is>
      </c>
      <c>
        <v>URLA</v>
      </c>
      <c>
        <is>
          <t>BİRGİ TR-1 (TR-201) 35-19-M00201_7840318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03.11.2020 11:25:00</t>
        </is>
      </c>
      <c>
        <is>
          <t>03.11.2020 12:19:00</t>
        </is>
      </c>
      <c>
        <v>0.9</v>
      </c>
      <c>
        <v>0</v>
      </c>
      <c>
        <v>0</v>
      </c>
      <c>
        <v>0</v>
      </c>
      <c>
        <v>23</v>
      </c>
      <c>
        <v>0</v>
      </c>
      <c>
        <v>0</v>
      </c>
      <c>
        <v>0</v>
      </c>
      <c>
        <v>20.7</v>
      </c>
    </row>
    <row>
      <c>
        <is>
          <t>1583879</t>
        </is>
      </c>
      <c>
        <v>1</v>
      </c>
      <c>
        <is>
          <t>İZMİR</t>
        </is>
      </c>
      <c>
        <v>BORNOVA</v>
      </c>
      <c>
        <is>
          <t>M-1138 35-02-M01138_912812058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20.11.2020 14:09:44</t>
        </is>
      </c>
      <c>
        <is>
          <t>20.11.2020 16:11:42</t>
        </is>
      </c>
      <c>
        <v>2.032777777</v>
      </c>
      <c>
        <v>0</v>
      </c>
      <c>
        <v>21</v>
      </c>
      <c>
        <v>0</v>
      </c>
      <c>
        <v>0</v>
      </c>
      <c>
        <v>0</v>
      </c>
      <c>
        <v>42.688333</v>
      </c>
      <c>
        <v>0</v>
      </c>
      <c>
        <v>0</v>
      </c>
    </row>
    <row>
      <c>
        <is>
          <t>1598300</t>
        </is>
      </c>
      <c>
        <v>1</v>
      </c>
      <c>
        <is>
          <t>İZMİR</t>
        </is>
      </c>
      <c>
        <v>BORNOVA</v>
      </c>
      <c>
        <is>
          <t>K-1710 35-02-K01710_910117387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29.11.2020 18:26:03</t>
        </is>
      </c>
      <c>
        <is>
          <t>29.11.2020 23:48:17</t>
        </is>
      </c>
      <c>
        <v>5.370555555</v>
      </c>
      <c>
        <v>0</v>
      </c>
      <c>
        <v>2</v>
      </c>
      <c>
        <v>0</v>
      </c>
      <c>
        <v>0</v>
      </c>
      <c>
        <v>0</v>
      </c>
      <c>
        <v>10.741111</v>
      </c>
      <c>
        <v>0</v>
      </c>
      <c>
        <v>0</v>
      </c>
    </row>
    <row>
      <c>
        <is>
          <t>1598206</t>
        </is>
      </c>
      <c>
        <v>1</v>
      </c>
      <c>
        <is>
          <t>İZMİR</t>
        </is>
      </c>
      <c>
        <v>BORNOVA</v>
      </c>
      <c>
        <is>
          <t>K-1621 35-02-K01621_910105786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29.11.2020 15:33:40</t>
        </is>
      </c>
      <c>
        <is>
          <t>29.11.2020 17:19:18</t>
        </is>
      </c>
      <c>
        <v>1.760555555</v>
      </c>
      <c>
        <v>0</v>
      </c>
      <c>
        <v>1</v>
      </c>
      <c>
        <v>0</v>
      </c>
      <c>
        <v>0</v>
      </c>
      <c>
        <v>0</v>
      </c>
      <c>
        <v>1.760556</v>
      </c>
      <c>
        <v>0</v>
      </c>
      <c>
        <v>0</v>
      </c>
    </row>
    <row>
      <c>
        <is>
          <t>1584308</t>
        </is>
      </c>
      <c>
        <v>1</v>
      </c>
      <c>
        <is>
          <t>İZMİR</t>
        </is>
      </c>
      <c>
        <v>BORNOVA</v>
      </c>
      <c>
        <is>
          <t>K-1621 35-02-K01621_98465294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21.11.2020 11:13:00</t>
        </is>
      </c>
      <c>
        <is>
          <t>21.11.2020 17:13:55</t>
        </is>
      </c>
      <c>
        <v>6.015277777</v>
      </c>
      <c>
        <v>0</v>
      </c>
      <c>
        <v>48</v>
      </c>
      <c>
        <v>0</v>
      </c>
      <c>
        <v>0</v>
      </c>
      <c>
        <v>0</v>
      </c>
      <c>
        <v>288.733333</v>
      </c>
      <c>
        <v>0</v>
      </c>
      <c>
        <v>0</v>
      </c>
    </row>
    <row>
      <c>
        <is>
          <t>1573701</t>
        </is>
      </c>
      <c>
        <v>1</v>
      </c>
      <c>
        <is>
          <t>İZMİR</t>
        </is>
      </c>
      <c>
        <v>BORNOVA</v>
      </c>
      <c>
        <is>
          <t>K-1710 35-02-K01710_910110064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01.11.2020 15:06:14</t>
        </is>
      </c>
      <c>
        <is>
          <t>01.11.2020 17:30:11</t>
        </is>
      </c>
      <c>
        <v>2.399166666</v>
      </c>
      <c>
        <v>0</v>
      </c>
      <c>
        <v>22</v>
      </c>
      <c>
        <v>0</v>
      </c>
      <c>
        <v>0</v>
      </c>
      <c>
        <v>0</v>
      </c>
      <c>
        <v>52.781667</v>
      </c>
      <c>
        <v>0</v>
      </c>
      <c>
        <v>0</v>
      </c>
    </row>
    <row>
      <c>
        <is>
          <t>1574628</t>
        </is>
      </c>
      <c>
        <v>1</v>
      </c>
      <c>
        <is>
          <t>İZMİR</t>
        </is>
      </c>
      <c>
        <v>BORNOVA</v>
      </c>
      <c>
        <is>
          <t>K-4360 35-02-K04360_910304518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03.11.2020 11:19:19</t>
        </is>
      </c>
      <c>
        <is>
          <t>03.11.2020 13:03:53</t>
        </is>
      </c>
      <c>
        <v>1.742777777</v>
      </c>
      <c>
        <v>0</v>
      </c>
      <c>
        <v>3</v>
      </c>
      <c>
        <v>0</v>
      </c>
      <c>
        <v>0</v>
      </c>
      <c>
        <v>0</v>
      </c>
      <c>
        <v>5.228333</v>
      </c>
      <c>
        <v>0</v>
      </c>
      <c>
        <v>0</v>
      </c>
    </row>
    <row>
      <c>
        <is>
          <t>1578115</t>
        </is>
      </c>
      <c>
        <v>1</v>
      </c>
      <c>
        <is>
          <t>İZMİR</t>
        </is>
      </c>
      <c>
        <v>BORNOVA</v>
      </c>
      <c>
        <is>
          <t>K-4360 35-02-K04360_B</t>
        </is>
      </c>
      <c>
        <v>AG Hatta Ağaç Kesimi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09.11.2020 15:03:00</t>
        </is>
      </c>
      <c>
        <is>
          <t>09.11.2020 16:55:21</t>
        </is>
      </c>
      <c>
        <v>1.8725</v>
      </c>
      <c>
        <v>0</v>
      </c>
      <c>
        <v>317</v>
      </c>
      <c>
        <v>0</v>
      </c>
      <c>
        <v>0</v>
      </c>
      <c>
        <v>0</v>
      </c>
      <c>
        <v>593.5825</v>
      </c>
      <c>
        <v>0</v>
      </c>
      <c>
        <v>0</v>
      </c>
    </row>
    <row>
      <c>
        <is>
          <t>1579233</t>
        </is>
      </c>
      <c>
        <v>1</v>
      </c>
      <c>
        <is>
          <t>İZMİR</t>
        </is>
      </c>
      <c>
        <v>BORNOVA</v>
      </c>
      <c>
        <is>
          <t>M-1131 35-02-M01131_910079076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11.11.2020 15:39:52</t>
        </is>
      </c>
      <c>
        <is>
          <t>11.11.2020 18:53:38</t>
        </is>
      </c>
      <c>
        <v>3.229444444</v>
      </c>
      <c>
        <v>0</v>
      </c>
      <c>
        <v>2</v>
      </c>
      <c>
        <v>0</v>
      </c>
      <c>
        <v>0</v>
      </c>
      <c>
        <v>0</v>
      </c>
      <c>
        <v>6.458889</v>
      </c>
      <c>
        <v>0</v>
      </c>
      <c>
        <v>0</v>
      </c>
    </row>
    <row>
      <c>
        <is>
          <t>1575670</t>
        </is>
      </c>
      <c>
        <v>1</v>
      </c>
      <c>
        <is>
          <t>İZMİR</t>
        </is>
      </c>
      <c>
        <v>BORNOVA</v>
      </c>
      <c>
        <is>
          <t>K-693 35-02-K00693_910040247</t>
        </is>
      </c>
      <c>
        <v>AG Direkten Kesme Açma</v>
      </c>
      <c>
        <is>
          <t>Dağıtım-AG</t>
        </is>
      </c>
      <c>
        <v>Uzun</v>
      </c>
      <c>
        <v>Güvenlik</v>
      </c>
      <c>
        <v>Bildirimsiz</v>
      </c>
      <c>
        <is>
          <t>05.11.2020 10:24:00</t>
        </is>
      </c>
      <c>
        <is>
          <t>06.11.2020 20:52:00</t>
        </is>
      </c>
      <c>
        <v>34.466666666</v>
      </c>
      <c>
        <v>0</v>
      </c>
      <c>
        <v>18</v>
      </c>
      <c>
        <v>0</v>
      </c>
      <c>
        <v>0</v>
      </c>
      <c>
        <v>0</v>
      </c>
      <c>
        <v>620.4</v>
      </c>
      <c>
        <v>0</v>
      </c>
      <c>
        <v>0</v>
      </c>
    </row>
    <row>
      <c>
        <is>
          <t>1578012</t>
        </is>
      </c>
      <c>
        <v>1</v>
      </c>
      <c>
        <is>
          <t>İZMİR</t>
        </is>
      </c>
      <c>
        <v>BORNOVA</v>
      </c>
      <c>
        <is>
          <t>M-286 35-02-M00286_A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09.11.2020 12:03:56</t>
        </is>
      </c>
      <c>
        <is>
          <t>09.11.2020 14:06:45</t>
        </is>
      </c>
      <c>
        <v>2.046944444</v>
      </c>
      <c>
        <v>0</v>
      </c>
      <c>
        <v>41</v>
      </c>
      <c>
        <v>0</v>
      </c>
      <c>
        <v>0</v>
      </c>
      <c>
        <v>0</v>
      </c>
      <c>
        <v>83.924722</v>
      </c>
      <c>
        <v>0</v>
      </c>
      <c>
        <v>0</v>
      </c>
    </row>
    <row>
      <c>
        <is>
          <t>1582423</t>
        </is>
      </c>
      <c>
        <v>1</v>
      </c>
      <c>
        <is>
          <t>İZMİR</t>
        </is>
      </c>
      <c>
        <v>BORNOVA</v>
      </c>
      <c>
        <is>
          <t>M-1048 35-02-M01048_910196705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18.11.2020 10:06:50</t>
        </is>
      </c>
      <c>
        <is>
          <t>18.11.2020 11:38:35</t>
        </is>
      </c>
      <c>
        <v>1.529166666</v>
      </c>
      <c>
        <v>0</v>
      </c>
      <c>
        <v>1</v>
      </c>
      <c>
        <v>0</v>
      </c>
      <c>
        <v>0</v>
      </c>
      <c>
        <v>0</v>
      </c>
      <c>
        <v>1.529167</v>
      </c>
      <c>
        <v>0</v>
      </c>
      <c>
        <v>0</v>
      </c>
    </row>
    <row>
      <c>
        <is>
          <t>1582628</t>
        </is>
      </c>
      <c>
        <v>1</v>
      </c>
      <c>
        <is>
          <t>İZMİR</t>
        </is>
      </c>
      <c>
        <v>BORNOVA</v>
      </c>
      <c>
        <is>
          <t>M-1048 35-02-M01048_910196705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18.11.2020 14:55:05</t>
        </is>
      </c>
      <c>
        <is>
          <t>18.11.2020 15:44:57</t>
        </is>
      </c>
      <c>
        <v>0.831111111</v>
      </c>
      <c>
        <v>0</v>
      </c>
      <c>
        <v>1</v>
      </c>
      <c>
        <v>0</v>
      </c>
      <c>
        <v>0</v>
      </c>
      <c>
        <v>0</v>
      </c>
      <c>
        <v>0.831111</v>
      </c>
      <c>
        <v>0</v>
      </c>
      <c>
        <v>0</v>
      </c>
    </row>
    <row>
      <c>
        <is>
          <t>1582571</t>
        </is>
      </c>
      <c>
        <v>1</v>
      </c>
      <c>
        <is>
          <t>İZMİR</t>
        </is>
      </c>
      <c>
        <v>BORNOVA</v>
      </c>
      <c>
        <is>
          <t>M-1048 35-02-M01048_B B1B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18.11.2020 13:30:00</t>
        </is>
      </c>
      <c>
        <is>
          <t>18.11.2020 15:43:14</t>
        </is>
      </c>
      <c>
        <v>2.220555555</v>
      </c>
      <c>
        <v>0</v>
      </c>
      <c>
        <v>14</v>
      </c>
      <c>
        <v>0</v>
      </c>
      <c>
        <v>0</v>
      </c>
      <c>
        <v>0</v>
      </c>
      <c>
        <v>31.087778</v>
      </c>
      <c>
        <v>0</v>
      </c>
      <c>
        <v>0</v>
      </c>
    </row>
    <row>
      <c>
        <is>
          <t>1581496</t>
        </is>
      </c>
      <c>
        <v>1</v>
      </c>
      <c>
        <is>
          <t>İZMİR</t>
        </is>
      </c>
      <c>
        <v>BORNOVA</v>
      </c>
      <c>
        <is>
          <t>K-1322 35-02-K01322_910009492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16.11.2020 13:08:40</t>
        </is>
      </c>
      <c>
        <is>
          <t>16.11.2020 14:41:19</t>
        </is>
      </c>
      <c>
        <v>1.544166666</v>
      </c>
      <c>
        <v>0</v>
      </c>
      <c>
        <v>3</v>
      </c>
      <c>
        <v>0</v>
      </c>
      <c>
        <v>0</v>
      </c>
      <c>
        <v>0</v>
      </c>
      <c>
        <v>4.6325</v>
      </c>
      <c>
        <v>0</v>
      </c>
      <c>
        <v>0</v>
      </c>
    </row>
    <row>
      <c>
        <is>
          <t>1595838</t>
        </is>
      </c>
      <c>
        <v>1</v>
      </c>
      <c>
        <is>
          <t>İZMİR</t>
        </is>
      </c>
      <c>
        <v>BUCA</v>
      </c>
      <c>
        <is>
          <t>M-2188 KARAAĞAÇ TR-1 35-03-M02188_910313507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24.11.2020 15:27:25</t>
        </is>
      </c>
      <c>
        <is>
          <t>24.11.2020 17:00:28</t>
        </is>
      </c>
      <c>
        <v>1.550833333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1.550833</v>
      </c>
    </row>
    <row>
      <c>
        <is>
          <t>1573497</t>
        </is>
      </c>
      <c>
        <v>1</v>
      </c>
      <c>
        <is>
          <t>İZMİR</t>
        </is>
      </c>
      <c>
        <v>BAYRAKLI</v>
      </c>
      <c>
        <is>
          <t>K-1213 35-02-K01213_912524863</t>
        </is>
      </c>
      <c>
        <v>AG Direkten Kesme Açma</v>
      </c>
      <c>
        <is>
          <t>Dağıtım-AG</t>
        </is>
      </c>
      <c>
        <v>Uzun</v>
      </c>
      <c>
        <v>Güvenlik</v>
      </c>
      <c>
        <v>Bildirimsiz</v>
      </c>
      <c>
        <is>
          <t>01.11.2020 07:59:34</t>
        </is>
      </c>
      <c>
        <is>
          <t>01.11.2020 11:16:03</t>
        </is>
      </c>
      <c>
        <v>3.274722222</v>
      </c>
      <c>
        <v>0</v>
      </c>
      <c>
        <v>15</v>
      </c>
      <c>
        <v>0</v>
      </c>
      <c>
        <v>0</v>
      </c>
      <c>
        <v>0</v>
      </c>
      <c>
        <v>49.120833</v>
      </c>
      <c>
        <v>0</v>
      </c>
      <c>
        <v>0</v>
      </c>
    </row>
    <row>
      <c>
        <is>
          <t>1579328</t>
        </is>
      </c>
      <c>
        <v>1</v>
      </c>
      <c>
        <is>
          <t>MANİSA</t>
        </is>
      </c>
      <c>
        <v>SELENDİ</v>
      </c>
      <c>
        <is>
          <t>DUMANLAR KÖK 45-81-M00044_DUMANLAR M03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11.11.2020 20:39:12</t>
        </is>
      </c>
      <c>
        <is>
          <t>11.11.2020 20:39:16</t>
        </is>
      </c>
      <c>
        <v>0.001111111</v>
      </c>
      <c>
        <v>0</v>
      </c>
      <c>
        <v>0</v>
      </c>
      <c>
        <v>57</v>
      </c>
      <c>
        <v>1066</v>
      </c>
      <c>
        <v>0</v>
      </c>
      <c>
        <v>0</v>
      </c>
      <c>
        <v>0.063333</v>
      </c>
      <c>
        <v>1.184444</v>
      </c>
    </row>
    <row>
      <c>
        <is>
          <t>1579329</t>
        </is>
      </c>
      <c>
        <v>1</v>
      </c>
      <c>
        <is>
          <t>MANİSA</t>
        </is>
      </c>
      <c>
        <v>SELENDİ</v>
      </c>
      <c>
        <is>
          <t>DUMANLAR KÖK 45-81-M00044_DUMANLAR M03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11.11.2020 20:39:16</t>
        </is>
      </c>
      <c>
        <is>
          <t>11.11.2020 20:39:36</t>
        </is>
      </c>
      <c>
        <v>0.005555555</v>
      </c>
      <c>
        <v>0</v>
      </c>
      <c>
        <v>0</v>
      </c>
      <c>
        <v>57</v>
      </c>
      <c>
        <v>1066</v>
      </c>
      <c>
        <v>0</v>
      </c>
      <c>
        <v>0</v>
      </c>
      <c>
        <v>0.316667</v>
      </c>
      <c>
        <v>5.922222</v>
      </c>
    </row>
    <row>
      <c>
        <is>
          <t>1576114</t>
        </is>
      </c>
      <c>
        <v>1</v>
      </c>
      <c>
        <is>
          <t>İZMİR</t>
        </is>
      </c>
      <c>
        <v>BORNOVA</v>
      </c>
      <c>
        <is>
          <t>K-287 35-02-K00287_K-1660 K02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06.11.2020 05:49:17</t>
        </is>
      </c>
      <c>
        <is>
          <t>06.11.2020 05:53:59</t>
        </is>
      </c>
      <c>
        <v>0.078333333</v>
      </c>
      <c>
        <v>11</v>
      </c>
      <c>
        <v>2283</v>
      </c>
      <c>
        <v>0</v>
      </c>
      <c>
        <v>0</v>
      </c>
      <c>
        <v>0.861667</v>
      </c>
      <c>
        <v>178.834999</v>
      </c>
      <c>
        <v>0</v>
      </c>
      <c>
        <v>0</v>
      </c>
    </row>
    <row>
      <c>
        <is>
          <t>1582411</t>
        </is>
      </c>
      <c>
        <v>1</v>
      </c>
      <c>
        <is>
          <t>İZMİR</t>
        </is>
      </c>
      <c>
        <v>BORNOVA</v>
      </c>
      <c>
        <is>
          <t>K-264 35-02-K00264_A</t>
        </is>
      </c>
      <c>
        <v>AG Direk Kırılması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18.11.2020 10:22:06</t>
        </is>
      </c>
      <c>
        <is>
          <t>18.11.2020 11:26:58</t>
        </is>
      </c>
      <c>
        <v>1.081111111</v>
      </c>
      <c>
        <v>0</v>
      </c>
      <c>
        <v>249</v>
      </c>
      <c>
        <v>0</v>
      </c>
      <c>
        <v>0</v>
      </c>
      <c>
        <v>0</v>
      </c>
      <c>
        <v>269.196667</v>
      </c>
      <c>
        <v>0</v>
      </c>
      <c>
        <v>0</v>
      </c>
    </row>
    <row>
      <c>
        <is>
          <t>1595092</t>
        </is>
      </c>
      <c>
        <v>1</v>
      </c>
      <c>
        <is>
          <t>İZMİR</t>
        </is>
      </c>
      <c>
        <v>BORNOVA</v>
      </c>
      <c>
        <is>
          <t>_B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23.11.2020 09:43:26</t>
        </is>
      </c>
      <c>
        <is>
          <t>23.11.2020 17:17:00</t>
        </is>
      </c>
      <c>
        <v>7.559444444</v>
      </c>
      <c>
        <v>0</v>
      </c>
      <c>
        <v>234</v>
      </c>
      <c>
        <v>0</v>
      </c>
      <c>
        <v>0</v>
      </c>
      <c>
        <v>0</v>
      </c>
      <c>
        <v>1768.91</v>
      </c>
      <c>
        <v>0</v>
      </c>
      <c>
        <v>0</v>
      </c>
    </row>
    <row>
      <c>
        <is>
          <t>1584280</t>
        </is>
      </c>
      <c>
        <v>1</v>
      </c>
      <c>
        <is>
          <t>İZMİR</t>
        </is>
      </c>
      <c>
        <v>BORNOVA</v>
      </c>
      <c>
        <is>
          <t>M-1047 35-02-M01047_E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21.11.2020 10:31:31</t>
        </is>
      </c>
      <c>
        <is>
          <t>21.11.2020 13:11:06</t>
        </is>
      </c>
      <c>
        <v>2.659661111</v>
      </c>
      <c>
        <v>0</v>
      </c>
      <c>
        <v>94</v>
      </c>
      <c>
        <v>0</v>
      </c>
      <c>
        <v>0</v>
      </c>
      <c>
        <v>0</v>
      </c>
      <c>
        <v>250.008144</v>
      </c>
      <c>
        <v>0</v>
      </c>
      <c>
        <v>0</v>
      </c>
    </row>
    <row>
      <c>
        <is>
          <t>1584281</t>
        </is>
      </c>
      <c>
        <v>1</v>
      </c>
      <c>
        <is>
          <t>İZMİR</t>
        </is>
      </c>
      <c>
        <v>BORNOVA</v>
      </c>
      <c>
        <is>
          <t>M-1047 35-02-M01047_D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21.11.2020 10:32:31</t>
        </is>
      </c>
      <c>
        <is>
          <t>21.11.2020 13:16:01</t>
        </is>
      </c>
      <c>
        <v>2.724943333</v>
      </c>
      <c>
        <v>0</v>
      </c>
      <c>
        <v>234</v>
      </c>
      <c>
        <v>0</v>
      </c>
      <c>
        <v>0</v>
      </c>
      <c>
        <v>0</v>
      </c>
      <c>
        <v>637.63674</v>
      </c>
      <c>
        <v>0</v>
      </c>
      <c>
        <v>0</v>
      </c>
    </row>
    <row>
      <c>
        <is>
          <t>1596084</t>
        </is>
      </c>
      <c>
        <v>1</v>
      </c>
      <c>
        <is>
          <t>İZMİR</t>
        </is>
      </c>
      <c>
        <v>BORNOVA</v>
      </c>
      <c>
        <is>
          <t>K-628 35-02-K00628_35-02-K00628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25.11.2020 09:11:32</t>
        </is>
      </c>
      <c>
        <is>
          <t>25.11.2020 17:12:45</t>
        </is>
      </c>
      <c>
        <v>8.020277777</v>
      </c>
      <c>
        <v>1</v>
      </c>
      <c>
        <v>825</v>
      </c>
      <c>
        <v>0</v>
      </c>
      <c>
        <v>0</v>
      </c>
      <c>
        <v>8.020278</v>
      </c>
      <c>
        <v>6616.729166</v>
      </c>
      <c>
        <v>0</v>
      </c>
      <c>
        <v>0</v>
      </c>
    </row>
    <row>
      <c>
        <is>
          <t>1583733</t>
        </is>
      </c>
      <c>
        <v>1</v>
      </c>
      <c>
        <is>
          <t>İZMİR</t>
        </is>
      </c>
      <c>
        <v>BORNOVA</v>
      </c>
      <c>
        <is>
          <t>_A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20.11.2020 10:47:02</t>
        </is>
      </c>
      <c>
        <is>
          <t>20.11.2020 17:00:41</t>
        </is>
      </c>
      <c>
        <v>6.2273</v>
      </c>
      <c>
        <v>0</v>
      </c>
      <c>
        <v>208</v>
      </c>
      <c>
        <v>0</v>
      </c>
      <c>
        <v>0</v>
      </c>
      <c>
        <v>0</v>
      </c>
      <c>
        <v>1295.2784</v>
      </c>
      <c>
        <v>0</v>
      </c>
      <c>
        <v>0</v>
      </c>
    </row>
    <row>
      <c>
        <is>
          <t>1583709</t>
        </is>
      </c>
      <c>
        <v>1</v>
      </c>
      <c>
        <is>
          <t>İZMİR</t>
        </is>
      </c>
      <c>
        <v>BORNOVA</v>
      </c>
      <c>
        <is>
          <t>K-3558 35-02-K03558_C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20.11.2020 10:20:20</t>
        </is>
      </c>
      <c>
        <is>
          <t>20.11.2020 11:24:23</t>
        </is>
      </c>
      <c>
        <v>1.067445277</v>
      </c>
      <c>
        <v>0</v>
      </c>
      <c>
        <v>164</v>
      </c>
      <c>
        <v>0</v>
      </c>
      <c>
        <v>0</v>
      </c>
      <c>
        <v>0</v>
      </c>
      <c>
        <v>175.061025</v>
      </c>
      <c>
        <v>0</v>
      </c>
      <c>
        <v>0</v>
      </c>
    </row>
    <row>
      <c>
        <is>
          <t>1598391</t>
        </is>
      </c>
      <c>
        <v>1</v>
      </c>
      <c>
        <is>
          <t>İZMİR</t>
        </is>
      </c>
      <c>
        <v>BORNOVA</v>
      </c>
      <c>
        <is>
          <t>ÜNİVERSİTE TM 35-02-A00008_TR-B M11</t>
        </is>
      </c>
      <c>
        <v>TEİAŞ Trafo Arızası</v>
      </c>
      <c>
        <is>
          <t>İletim</t>
        </is>
      </c>
      <c>
        <v>Uzun</v>
      </c>
      <c>
        <v>Şebeke işletmecisi</v>
      </c>
      <c>
        <v>Bildirimsiz</v>
      </c>
      <c>
        <is>
          <t>30.11.2020 04:38:52</t>
        </is>
      </c>
      <c>
        <is>
          <t>30.11.2020 05:26:00</t>
        </is>
      </c>
      <c>
        <v>0.785555555</v>
      </c>
      <c>
        <v>426</v>
      </c>
      <c>
        <v>55962</v>
      </c>
      <c>
        <v>63</v>
      </c>
      <c>
        <v>786</v>
      </c>
      <c>
        <v>334.646666</v>
      </c>
      <c>
        <v>43961.259969</v>
      </c>
      <c>
        <v>49.49</v>
      </c>
      <c>
        <v>617.446666</v>
      </c>
    </row>
    <row>
      <c>
        <is>
          <t>1596488</t>
        </is>
      </c>
      <c>
        <v>1</v>
      </c>
      <c>
        <is>
          <t>İZMİR</t>
        </is>
      </c>
      <c>
        <v>BORNOVA</v>
      </c>
      <c>
        <is>
          <t>K-1621 35-02-K01621_35-02-K01621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25.11.2020 19:14:10</t>
        </is>
      </c>
      <c>
        <is>
          <t>25.11.2020 21:02:48</t>
        </is>
      </c>
      <c>
        <v>1.810555555</v>
      </c>
      <c>
        <v>1</v>
      </c>
      <c>
        <v>724</v>
      </c>
      <c>
        <v>0</v>
      </c>
      <c>
        <v>0</v>
      </c>
      <c>
        <v>1.810556</v>
      </c>
      <c>
        <v>1310.842222</v>
      </c>
      <c>
        <v>0</v>
      </c>
      <c>
        <v>0</v>
      </c>
    </row>
    <row>
      <c>
        <is>
          <t>1584221</t>
        </is>
      </c>
      <c>
        <v>1</v>
      </c>
      <c>
        <is>
          <t>İZMİR</t>
        </is>
      </c>
      <c>
        <v>BORNOVA</v>
      </c>
      <c>
        <is>
          <t>_C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21.11.2020 09:20:22</t>
        </is>
      </c>
      <c>
        <is>
          <t>21.11.2020 16:16:23</t>
        </is>
      </c>
      <c>
        <v>6.933611111</v>
      </c>
      <c>
        <v>0</v>
      </c>
      <c>
        <v>153</v>
      </c>
      <c>
        <v>0</v>
      </c>
      <c>
        <v>0</v>
      </c>
      <c>
        <v>0</v>
      </c>
      <c>
        <v>1060.8425</v>
      </c>
      <c>
        <v>0</v>
      </c>
      <c>
        <v>0</v>
      </c>
    </row>
    <row>
      <c>
        <is>
          <t>1595497</t>
        </is>
      </c>
      <c>
        <v>1</v>
      </c>
      <c>
        <is>
          <t>İZMİR</t>
        </is>
      </c>
      <c>
        <v>BORNOVA</v>
      </c>
      <c>
        <is>
          <t>M-676 35-02-M00676_HatBaşıAyırıcı_53137545 M03</t>
        </is>
      </c>
      <c>
        <v>OG Atlama(Jumper)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24.11.2020 07:31:00</t>
        </is>
      </c>
      <c>
        <is>
          <t>24.11.2020 09:47:21</t>
        </is>
      </c>
      <c>
        <v>2.2725</v>
      </c>
      <c>
        <v>2</v>
      </c>
      <c>
        <v>32</v>
      </c>
      <c>
        <v>0</v>
      </c>
      <c>
        <v>0</v>
      </c>
      <c>
        <v>4.545</v>
      </c>
      <c>
        <v>72.72</v>
      </c>
      <c>
        <v>0</v>
      </c>
      <c>
        <v>0</v>
      </c>
    </row>
    <row>
      <c>
        <is>
          <t>1598796</t>
        </is>
      </c>
      <c>
        <v>1</v>
      </c>
      <c>
        <is>
          <t>İZMİR</t>
        </is>
      </c>
      <c>
        <v>BORNOVA</v>
      </c>
      <c>
        <is>
          <t>M-1048 35-02-M01048_910101100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30.11.2020 17:29:05</t>
        </is>
      </c>
      <c>
        <is>
          <t>30.11.2020 19:14:34</t>
        </is>
      </c>
      <c>
        <v>1.758055555</v>
      </c>
      <c>
        <v>0</v>
      </c>
      <c>
        <v>1</v>
      </c>
      <c>
        <v>0</v>
      </c>
      <c>
        <v>0</v>
      </c>
      <c>
        <v>0</v>
      </c>
      <c>
        <v>1.758056</v>
      </c>
      <c>
        <v>0</v>
      </c>
      <c>
        <v>0</v>
      </c>
    </row>
    <row>
      <c>
        <is>
          <t>1580444</t>
        </is>
      </c>
      <c>
        <v>1</v>
      </c>
      <c>
        <is>
          <t>İZMİR</t>
        </is>
      </c>
      <c>
        <v>BORNOVA</v>
      </c>
      <c>
        <is>
          <t>K-905 35-02-K00905_913202348</t>
        </is>
      </c>
      <c>
        <v>AG Direkten Kesme Açma</v>
      </c>
      <c>
        <is>
          <t>Dağıtım-AG</t>
        </is>
      </c>
      <c>
        <v>Uzun</v>
      </c>
      <c>
        <v>Güvenlik</v>
      </c>
      <c>
        <v>Bildirimsiz</v>
      </c>
      <c>
        <is>
          <t>14.11.2020 00:07:00</t>
        </is>
      </c>
      <c>
        <is>
          <t>21.11.2020 23:29:44</t>
        </is>
      </c>
      <c>
        <v>191.378888888</v>
      </c>
      <c>
        <v>0</v>
      </c>
      <c>
        <v>3</v>
      </c>
      <c>
        <v>0</v>
      </c>
      <c>
        <v>0</v>
      </c>
      <c>
        <v>0</v>
      </c>
      <c>
        <v>574.136667</v>
      </c>
      <c>
        <v>0</v>
      </c>
      <c>
        <v>0</v>
      </c>
    </row>
    <row>
      <c>
        <is>
          <t>1578814</t>
        </is>
      </c>
      <c>
        <v>1</v>
      </c>
      <c>
        <is>
          <t>İZMİR</t>
        </is>
      </c>
      <c>
        <v>BORNOVA</v>
      </c>
      <c>
        <is>
          <t>K-3100 35-02-K03100_K-3040-K04 K04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11.11.2020 01:48:00</t>
        </is>
      </c>
      <c>
        <is>
          <t>11.11.2020 02:18:00</t>
        </is>
      </c>
      <c>
        <v>0.5</v>
      </c>
      <c>
        <v>4</v>
      </c>
      <c>
        <v>2039</v>
      </c>
      <c>
        <v>0</v>
      </c>
      <c>
        <v>0</v>
      </c>
      <c>
        <v>2</v>
      </c>
      <c>
        <v>1019.5</v>
      </c>
      <c>
        <v>0</v>
      </c>
      <c>
        <v>0</v>
      </c>
    </row>
    <row>
      <c>
        <is>
          <t>1596740</t>
        </is>
      </c>
      <c>
        <v>1</v>
      </c>
      <c>
        <is>
          <t>İZMİR</t>
        </is>
      </c>
      <c>
        <v>BORNOVA</v>
      </c>
      <c>
        <is>
          <t>K-342 35-02-K00342_912877793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26.11.2020 11:35:01</t>
        </is>
      </c>
      <c>
        <is>
          <t>26.11.2020 14:09:23</t>
        </is>
      </c>
      <c>
        <v>2.572777777</v>
      </c>
      <c>
        <v>0</v>
      </c>
      <c>
        <v>4</v>
      </c>
      <c>
        <v>0</v>
      </c>
      <c>
        <v>0</v>
      </c>
      <c>
        <v>0</v>
      </c>
      <c>
        <v>10.291111</v>
      </c>
      <c>
        <v>0</v>
      </c>
      <c>
        <v>0</v>
      </c>
    </row>
    <row>
      <c>
        <is>
          <t>1584456</t>
        </is>
      </c>
      <c>
        <v>1</v>
      </c>
      <c>
        <is>
          <t>İZMİR</t>
        </is>
      </c>
      <c>
        <v>BORNOVA</v>
      </c>
      <c>
        <is>
          <t>_A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21.11.2020 15:16:04</t>
        </is>
      </c>
      <c>
        <is>
          <t>21.11.2020 16:53:06</t>
        </is>
      </c>
      <c>
        <v>1.617222222</v>
      </c>
      <c>
        <v>0</v>
      </c>
      <c>
        <v>208</v>
      </c>
      <c>
        <v>0</v>
      </c>
      <c>
        <v>0</v>
      </c>
      <c>
        <v>0</v>
      </c>
      <c>
        <v>336.382222</v>
      </c>
      <c>
        <v>0</v>
      </c>
      <c>
        <v>0</v>
      </c>
    </row>
    <row>
      <c>
        <is>
          <t>1583620</t>
        </is>
      </c>
      <c>
        <v>1</v>
      </c>
      <c>
        <is>
          <t>İZMİR</t>
        </is>
      </c>
      <c>
        <v>BORNOVA</v>
      </c>
      <c>
        <is>
          <t>_98934916</t>
        </is>
      </c>
      <c>
        <v>AG Direkten Kesme Açma</v>
      </c>
      <c>
        <is>
          <t>Dağıtım-AG</t>
        </is>
      </c>
      <c>
        <v>Uzun</v>
      </c>
      <c>
        <v>Güvenlik</v>
      </c>
      <c>
        <v>Bildirimsiz</v>
      </c>
      <c>
        <is>
          <t>20.11.2020 08:59:00</t>
        </is>
      </c>
      <c>
        <is>
          <t>20.11.2020 11:28:59</t>
        </is>
      </c>
      <c>
        <v>2.499722222</v>
      </c>
      <c>
        <v>0</v>
      </c>
      <c>
        <v>13</v>
      </c>
      <c>
        <v>0</v>
      </c>
      <c>
        <v>0</v>
      </c>
      <c>
        <v>0</v>
      </c>
      <c>
        <v>32.496389</v>
      </c>
      <c>
        <v>0</v>
      </c>
      <c>
        <v>0</v>
      </c>
    </row>
    <row>
      <c>
        <is>
          <t>1598051</t>
        </is>
      </c>
      <c>
        <v>1</v>
      </c>
      <c>
        <is>
          <t>İZMİR</t>
        </is>
      </c>
      <c>
        <v>BORNOVA</v>
      </c>
      <c>
        <is>
          <t>M-1867 35-02-M01867_72538697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29.11.2020 09:26:02</t>
        </is>
      </c>
      <c>
        <is>
          <t>29.11.2020 16:13:08</t>
        </is>
      </c>
      <c>
        <v>6.784819444</v>
      </c>
      <c>
        <v>0</v>
      </c>
      <c>
        <v>26</v>
      </c>
      <c>
        <v>0</v>
      </c>
      <c>
        <v>0</v>
      </c>
      <c>
        <v>0</v>
      </c>
      <c>
        <v>176.405306</v>
      </c>
      <c>
        <v>0</v>
      </c>
      <c>
        <v>0</v>
      </c>
    </row>
    <row>
      <c>
        <is>
          <t>1584309</t>
        </is>
      </c>
      <c>
        <v>1</v>
      </c>
      <c>
        <is>
          <t>İZMİR</t>
        </is>
      </c>
      <c>
        <v>BORNOVA</v>
      </c>
      <c>
        <is>
          <t>M-865 ÇAMİÇİ KÖYÜ 35-02-M00865_A</t>
        </is>
      </c>
      <c>
        <v>AG Nötr İletken Kopması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21.11.2020 11:06:11</t>
        </is>
      </c>
      <c>
        <is>
          <t>21.11.2020 13:30:36</t>
        </is>
      </c>
      <c>
        <v>2.406944444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2.406944</v>
      </c>
    </row>
    <row>
      <c>
        <is>
          <t>1596411</t>
        </is>
      </c>
      <c>
        <v>1</v>
      </c>
      <c>
        <is>
          <t>İZMİR</t>
        </is>
      </c>
      <c>
        <v>BORNOVA</v>
      </c>
      <c>
        <is>
          <t>M-330 35-02-M00330_M-1453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25.11.2020 16:36:04</t>
        </is>
      </c>
      <c>
        <is>
          <t>25.11.2020 17:18:25</t>
        </is>
      </c>
      <c>
        <v>0.705833333</v>
      </c>
      <c>
        <v>39</v>
      </c>
      <c>
        <v>20</v>
      </c>
      <c>
        <v>0</v>
      </c>
      <c>
        <v>0</v>
      </c>
      <c>
        <v>27.5275</v>
      </c>
      <c>
        <v>14.116667</v>
      </c>
      <c>
        <v>0</v>
      </c>
      <c>
        <v>0</v>
      </c>
    </row>
    <row>
      <c>
        <is>
          <t>1574658</t>
        </is>
      </c>
      <c>
        <v>1</v>
      </c>
      <c>
        <is>
          <t>İZMİR</t>
        </is>
      </c>
      <c>
        <v>BORNOVA</v>
      </c>
      <c>
        <is>
          <t>K-4179Ö 35-02-K04179Ö_ K02</t>
        </is>
      </c>
      <c>
        <v>OG Yeraltı Kablo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03.11.2020 12:19:23</t>
        </is>
      </c>
      <c>
        <is>
          <t>03.11.2020 12:42:48</t>
        </is>
      </c>
      <c>
        <v>0.390277777</v>
      </c>
      <c>
        <v>16</v>
      </c>
      <c>
        <v>643</v>
      </c>
      <c>
        <v>0</v>
      </c>
      <c>
        <v>0</v>
      </c>
      <c>
        <v>6.244444</v>
      </c>
      <c>
        <v>250.948611</v>
      </c>
      <c>
        <v>0</v>
      </c>
      <c>
        <v>0</v>
      </c>
    </row>
    <row>
      <c>
        <is>
          <t>1576181</t>
        </is>
      </c>
      <c>
        <v>1</v>
      </c>
      <c>
        <is>
          <t>İZMİR</t>
        </is>
      </c>
      <c>
        <v>BORNOVA</v>
      </c>
      <c>
        <is>
          <t>K-1657 35-02-K01657_910030370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06.11.2020 08:49:58</t>
        </is>
      </c>
      <c>
        <is>
          <t>06.11.2020 13:59:39</t>
        </is>
      </c>
      <c>
        <v>5.161388888</v>
      </c>
      <c>
        <v>0</v>
      </c>
      <c>
        <v>2</v>
      </c>
      <c>
        <v>0</v>
      </c>
      <c>
        <v>0</v>
      </c>
      <c>
        <v>0</v>
      </c>
      <c>
        <v>10.322778</v>
      </c>
      <c>
        <v>0</v>
      </c>
      <c>
        <v>0</v>
      </c>
    </row>
    <row>
      <c>
        <is>
          <t>1578934</t>
        </is>
      </c>
      <c>
        <v>1</v>
      </c>
      <c>
        <is>
          <t>İZMİR</t>
        </is>
      </c>
      <c>
        <v>BORNOVA</v>
      </c>
      <c>
        <is>
          <t>K-96 35-02-K00096_C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11.11.2020 09:43:01</t>
        </is>
      </c>
      <c>
        <is>
          <t>11.11.2020 11:27:29</t>
        </is>
      </c>
      <c>
        <v>1.741111111</v>
      </c>
      <c>
        <v>0</v>
      </c>
      <c>
        <v>163</v>
      </c>
      <c>
        <v>0</v>
      </c>
      <c>
        <v>0</v>
      </c>
      <c>
        <v>0</v>
      </c>
      <c>
        <v>283.801111</v>
      </c>
      <c>
        <v>0</v>
      </c>
      <c>
        <v>0</v>
      </c>
    </row>
    <row>
      <c>
        <is>
          <t>1595438</t>
        </is>
      </c>
      <c>
        <v>1</v>
      </c>
      <c>
        <is>
          <t>İZMİR</t>
        </is>
      </c>
      <c>
        <v>BORNOVA</v>
      </c>
      <c>
        <is>
          <t>K-2008 35-02-K02008_99442188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23.11.2020 19:07:56</t>
        </is>
      </c>
      <c>
        <is>
          <t>23.11.2020 21:06:32</t>
        </is>
      </c>
      <c>
        <v>1.976666666</v>
      </c>
      <c>
        <v>0</v>
      </c>
      <c>
        <v>1</v>
      </c>
      <c>
        <v>0</v>
      </c>
      <c>
        <v>0</v>
      </c>
      <c>
        <v>0</v>
      </c>
      <c>
        <v>1.976667</v>
      </c>
      <c>
        <v>0</v>
      </c>
      <c>
        <v>0</v>
      </c>
    </row>
    <row>
      <c>
        <is>
          <t>1581428</t>
        </is>
      </c>
      <c>
        <v>1</v>
      </c>
      <c>
        <is>
          <t>İZMİR</t>
        </is>
      </c>
      <c>
        <v>SELÇUK</v>
      </c>
      <c>
        <is>
          <t>DM-1/TR-11 35-13-L00050_F F04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16.11.2020 11:31:30</t>
        </is>
      </c>
      <c>
        <is>
          <t>16.11.2020 12:25:21</t>
        </is>
      </c>
      <c>
        <v>0.8975</v>
      </c>
      <c>
        <v>0</v>
      </c>
      <c>
        <v>164</v>
      </c>
      <c>
        <v>0</v>
      </c>
      <c>
        <v>0</v>
      </c>
      <c>
        <v>0</v>
      </c>
      <c>
        <v>147.19</v>
      </c>
      <c>
        <v>0</v>
      </c>
      <c>
        <v>0</v>
      </c>
    </row>
    <row>
      <c>
        <is>
          <t>1579345</t>
        </is>
      </c>
      <c>
        <v>1</v>
      </c>
      <c>
        <is>
          <t>İZMİR</t>
        </is>
      </c>
      <c>
        <v>BORNOVA</v>
      </c>
      <c>
        <is>
          <t>K-3891 35-02-K03891_913071691</t>
        </is>
      </c>
      <c>
        <v>AG Direkten Kesme Açma</v>
      </c>
      <c>
        <is>
          <t>Dağıtım-AG</t>
        </is>
      </c>
      <c>
        <v>Uzun</v>
      </c>
      <c>
        <v>Güvenlik</v>
      </c>
      <c>
        <v>Bildirimsiz</v>
      </c>
      <c>
        <is>
          <t>11.11.2020 21:42:00</t>
        </is>
      </c>
      <c>
        <is>
          <t>22.11.2020 03:16:41</t>
        </is>
      </c>
      <c>
        <v>245.578055555</v>
      </c>
      <c>
        <v>0</v>
      </c>
      <c>
        <v>1</v>
      </c>
      <c>
        <v>0</v>
      </c>
      <c>
        <v>0</v>
      </c>
      <c>
        <v>0</v>
      </c>
      <c>
        <v>245.578056</v>
      </c>
      <c>
        <v>0</v>
      </c>
      <c>
        <v>0</v>
      </c>
    </row>
    <row>
      <c>
        <is>
          <t>1579347</t>
        </is>
      </c>
      <c>
        <v>1</v>
      </c>
      <c>
        <is>
          <t>İZMİR</t>
        </is>
      </c>
      <c>
        <v>BORNOVA</v>
      </c>
      <c>
        <is>
          <t>K-3891 35-02-K03891_913199126</t>
        </is>
      </c>
      <c>
        <v>AG Direkten Kesme Açma</v>
      </c>
      <c>
        <is>
          <t>Dağıtım-AG</t>
        </is>
      </c>
      <c>
        <v>Uzun</v>
      </c>
      <c>
        <v>Güvenlik</v>
      </c>
      <c>
        <v>Bildirimsiz</v>
      </c>
      <c>
        <is>
          <t>11.11.2020 21:44:00</t>
        </is>
      </c>
      <c>
        <is>
          <t>22.11.2020 03:13:19</t>
        </is>
      </c>
      <c>
        <v>245.488611111</v>
      </c>
      <c>
        <v>0</v>
      </c>
      <c>
        <v>1</v>
      </c>
      <c>
        <v>0</v>
      </c>
      <c>
        <v>0</v>
      </c>
      <c>
        <v>0</v>
      </c>
      <c>
        <v>245.488611</v>
      </c>
      <c>
        <v>0</v>
      </c>
      <c>
        <v>0</v>
      </c>
    </row>
    <row>
      <c>
        <is>
          <t>1579349</t>
        </is>
      </c>
      <c>
        <v>1</v>
      </c>
      <c>
        <is>
          <t>İZMİR</t>
        </is>
      </c>
      <c>
        <v>BORNOVA</v>
      </c>
      <c>
        <is>
          <t>K-3891 35-02-K03891_913216361</t>
        </is>
      </c>
      <c>
        <v>AG Direkten Kesme Açma</v>
      </c>
      <c>
        <is>
          <t>Dağıtım-AG</t>
        </is>
      </c>
      <c>
        <v>Uzun</v>
      </c>
      <c>
        <v>Güvenlik</v>
      </c>
      <c>
        <v>Bildirimsiz</v>
      </c>
      <c>
        <is>
          <t>11.11.2020 21:48:00</t>
        </is>
      </c>
      <c>
        <is>
          <t>22.11.2020 03:11:22</t>
        </is>
      </c>
      <c>
        <v>245.389444444</v>
      </c>
      <c>
        <v>0</v>
      </c>
      <c>
        <v>1</v>
      </c>
      <c>
        <v>0</v>
      </c>
      <c>
        <v>0</v>
      </c>
      <c>
        <v>0</v>
      </c>
      <c>
        <v>245.389444</v>
      </c>
      <c>
        <v>0</v>
      </c>
      <c>
        <v>0</v>
      </c>
    </row>
    <row>
      <c>
        <is>
          <t>1579344</t>
        </is>
      </c>
      <c>
        <v>1</v>
      </c>
      <c>
        <is>
          <t>İZMİR</t>
        </is>
      </c>
      <c>
        <v>BORNOVA</v>
      </c>
      <c>
        <is>
          <t>K-3891 35-02-K03891_913052104</t>
        </is>
      </c>
      <c>
        <v>AG Direkten Kesme Açma</v>
      </c>
      <c>
        <is>
          <t>Dağıtım-AG</t>
        </is>
      </c>
      <c>
        <v>Uzun</v>
      </c>
      <c>
        <v>Güvenlik</v>
      </c>
      <c>
        <v>Bildirimsiz</v>
      </c>
      <c>
        <is>
          <t>11.11.2020 21:41:00</t>
        </is>
      </c>
      <c>
        <is>
          <t>22.11.2020 04:02:24</t>
        </is>
      </c>
      <c>
        <v>246.356666666</v>
      </c>
      <c>
        <v>0</v>
      </c>
      <c>
        <v>1</v>
      </c>
      <c>
        <v>0</v>
      </c>
      <c>
        <v>0</v>
      </c>
      <c>
        <v>0</v>
      </c>
      <c>
        <v>246.356667</v>
      </c>
      <c>
        <v>0</v>
      </c>
      <c>
        <v>0</v>
      </c>
    </row>
    <row>
      <c>
        <is>
          <t>1581332</t>
        </is>
      </c>
      <c>
        <v>1</v>
      </c>
      <c>
        <is>
          <t>İZMİR</t>
        </is>
      </c>
      <c>
        <v>BORNOVA</v>
      </c>
      <c>
        <is>
          <t>M-337 35-02-M00337_E</t>
        </is>
      </c>
      <c>
        <v>AG Nötr İletken Kopması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16.11.2020 09:10:40</t>
        </is>
      </c>
      <c>
        <is>
          <t>16.11.2020 10:52:12</t>
        </is>
      </c>
      <c>
        <v>1.692222222</v>
      </c>
      <c>
        <v>0</v>
      </c>
      <c>
        <v>43</v>
      </c>
      <c>
        <v>0</v>
      </c>
      <c>
        <v>0</v>
      </c>
      <c>
        <v>0</v>
      </c>
      <c>
        <v>72.765556</v>
      </c>
      <c>
        <v>0</v>
      </c>
      <c>
        <v>0</v>
      </c>
    </row>
    <row>
      <c>
        <is>
          <t>1598770</t>
        </is>
      </c>
      <c>
        <v>1</v>
      </c>
      <c>
        <is>
          <t>İZMİR</t>
        </is>
      </c>
      <c>
        <v>BORNOVA</v>
      </c>
      <c>
        <is>
          <t>M-333 35-02-M00333_910169430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30.11.2020 16:39:06</t>
        </is>
      </c>
      <c>
        <is>
          <t>30.11.2020 18:44:51</t>
        </is>
      </c>
      <c>
        <v>2.095833333</v>
      </c>
      <c>
        <v>0</v>
      </c>
      <c>
        <v>5</v>
      </c>
      <c>
        <v>0</v>
      </c>
      <c>
        <v>0</v>
      </c>
      <c>
        <v>0</v>
      </c>
      <c>
        <v>10.479167</v>
      </c>
      <c>
        <v>0</v>
      </c>
      <c>
        <v>0</v>
      </c>
    </row>
    <row>
      <c>
        <is>
          <t>1597520</t>
        </is>
      </c>
      <c>
        <v>1</v>
      </c>
      <c>
        <is>
          <t>MANİSA</t>
        </is>
      </c>
      <c>
        <v>SOMA</v>
      </c>
      <c>
        <is>
          <t>AVDAN TR-1 45-82-M00230_B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27.11.2020 20:00:48</t>
        </is>
      </c>
      <c>
        <is>
          <t>27.11.2020 21:00:23</t>
        </is>
      </c>
      <c>
        <v>0.993055555</v>
      </c>
      <c>
        <v>0</v>
      </c>
      <c>
        <v>50</v>
      </c>
      <c>
        <v>0</v>
      </c>
      <c>
        <v>0</v>
      </c>
      <c>
        <v>0</v>
      </c>
      <c>
        <v>49.652778</v>
      </c>
      <c>
        <v>0</v>
      </c>
      <c>
        <v>0</v>
      </c>
    </row>
    <row>
      <c>
        <is>
          <t>1575491</t>
        </is>
      </c>
      <c>
        <v>1</v>
      </c>
      <c>
        <is>
          <t>MANİSA</t>
        </is>
      </c>
      <c>
        <v>SOMA</v>
      </c>
      <c>
        <is>
          <t>AVDAN TR-5 KÖK 45-82-M00130_CENKYERİ M04</t>
        </is>
      </c>
      <c>
        <v>OG Kablo Başlığı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04.11.2020 23:39:00</t>
        </is>
      </c>
      <c>
        <is>
          <t>05.11.2020 01:36:22</t>
        </is>
      </c>
      <c>
        <v>1.956111111</v>
      </c>
      <c>
        <v>14</v>
      </c>
      <c>
        <v>1634</v>
      </c>
      <c>
        <v>25</v>
      </c>
      <c>
        <v>400</v>
      </c>
      <c>
        <v>27.385556</v>
      </c>
      <c>
        <v>3196.285555</v>
      </c>
      <c>
        <v>48.902778</v>
      </c>
      <c>
        <v>782.444444</v>
      </c>
    </row>
    <row>
      <c>
        <is>
          <t>1576238</t>
        </is>
      </c>
      <c>
        <v>1</v>
      </c>
      <c>
        <is>
          <t>MANİSA</t>
        </is>
      </c>
      <c>
        <v>SOMA</v>
      </c>
      <c>
        <is>
          <t>AVDAN TR-5 KÖK 45-82-M00130_CENKYERİ-M04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06.11.2020 09:40:23</t>
        </is>
      </c>
      <c>
        <is>
          <t>06.11.2020 10:31:00</t>
        </is>
      </c>
      <c>
        <v>0.843611111</v>
      </c>
      <c>
        <v>14</v>
      </c>
      <c>
        <v>1634</v>
      </c>
      <c>
        <v>25</v>
      </c>
      <c>
        <v>400</v>
      </c>
      <c>
        <v>11.810556</v>
      </c>
      <c>
        <v>1378.460555</v>
      </c>
      <c>
        <v>21.090278</v>
      </c>
      <c>
        <v>337.444444</v>
      </c>
    </row>
    <row>
      <c>
        <is>
          <t>1577649</t>
        </is>
      </c>
      <c>
        <v>1</v>
      </c>
      <c>
        <is>
          <t>İZMİR</t>
        </is>
      </c>
      <c>
        <v>BUCA</v>
      </c>
      <c>
        <is>
          <t>K-2813 35-03-K02813_910209903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08.11.2020 14:29:28</t>
        </is>
      </c>
      <c>
        <is>
          <t>08.11.2020 16:45:04</t>
        </is>
      </c>
      <c>
        <v>2.26</v>
      </c>
      <c>
        <v>0</v>
      </c>
      <c>
        <v>2</v>
      </c>
      <c>
        <v>0</v>
      </c>
      <c>
        <v>0</v>
      </c>
      <c>
        <v>0</v>
      </c>
      <c>
        <v>4.52</v>
      </c>
      <c>
        <v>0</v>
      </c>
      <c>
        <v>0</v>
      </c>
    </row>
    <row>
      <c>
        <is>
          <t>1598321</t>
        </is>
      </c>
      <c>
        <v>1</v>
      </c>
      <c>
        <is>
          <t>İZMİR</t>
        </is>
      </c>
      <c>
        <v>BORNOVA</v>
      </c>
      <c>
        <is>
          <t>K-3094 35-02-K03094_B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29.11.2020 19:32:58</t>
        </is>
      </c>
      <c>
        <is>
          <t>29.11.2020 20:15:14</t>
        </is>
      </c>
      <c>
        <v>0.704444444</v>
      </c>
      <c>
        <v>0</v>
      </c>
      <c>
        <v>153</v>
      </c>
      <c>
        <v>0</v>
      </c>
      <c>
        <v>0</v>
      </c>
      <c>
        <v>0</v>
      </c>
      <c>
        <v>107.78</v>
      </c>
      <c>
        <v>0</v>
      </c>
      <c>
        <v>0</v>
      </c>
    </row>
    <row>
      <c>
        <is>
          <t>1582256</t>
        </is>
      </c>
      <c>
        <v>1</v>
      </c>
      <c>
        <is>
          <t>İZMİR</t>
        </is>
      </c>
      <c>
        <v>BORNOVA</v>
      </c>
      <c>
        <is>
          <t>M-236 35-02-M00236_A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17.11.2020 23:00:01</t>
        </is>
      </c>
      <c>
        <is>
          <t>18.11.2020 03:07:04</t>
        </is>
      </c>
      <c>
        <v>4.1175</v>
      </c>
      <c>
        <v>0</v>
      </c>
      <c>
        <v>38</v>
      </c>
      <c>
        <v>0</v>
      </c>
      <c>
        <v>0</v>
      </c>
      <c>
        <v>0</v>
      </c>
      <c>
        <v>156.465</v>
      </c>
      <c>
        <v>0</v>
      </c>
      <c>
        <v>0</v>
      </c>
    </row>
    <row>
      <c>
        <is>
          <t>1582364</t>
        </is>
      </c>
      <c>
        <v>1</v>
      </c>
      <c>
        <is>
          <t>İZMİR</t>
        </is>
      </c>
      <c>
        <v>BORNOVA</v>
      </c>
      <c>
        <is>
          <t>M-236 35-02-M00236_A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18.11.2020 09:34:17</t>
        </is>
      </c>
      <c>
        <is>
          <t>18.11.2020 10:37:17</t>
        </is>
      </c>
      <c>
        <v>1.05</v>
      </c>
      <c>
        <v>0</v>
      </c>
      <c>
        <v>38</v>
      </c>
      <c>
        <v>0</v>
      </c>
      <c>
        <v>0</v>
      </c>
      <c>
        <v>0</v>
      </c>
      <c>
        <v>39.9</v>
      </c>
      <c>
        <v>0</v>
      </c>
      <c>
        <v>0</v>
      </c>
    </row>
    <row>
      <c>
        <is>
          <t>1574363</t>
        </is>
      </c>
      <c>
        <v>1</v>
      </c>
      <c>
        <is>
          <t>İZMİR</t>
        </is>
      </c>
      <c>
        <v>BORNOVA</v>
      </c>
      <c>
        <is>
          <t>M-236 35-02-M00236_910160601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02.11.2020 18:49:21</t>
        </is>
      </c>
      <c>
        <is>
          <t>02.11.2020 20:36:15</t>
        </is>
      </c>
      <c>
        <v>1.781666666</v>
      </c>
      <c>
        <v>0</v>
      </c>
      <c>
        <v>1</v>
      </c>
      <c>
        <v>0</v>
      </c>
      <c>
        <v>0</v>
      </c>
      <c>
        <v>0</v>
      </c>
      <c>
        <v>1.781667</v>
      </c>
      <c>
        <v>0</v>
      </c>
      <c>
        <v>0</v>
      </c>
    </row>
    <row>
      <c>
        <is>
          <t>1576300</t>
        </is>
      </c>
      <c>
        <v>1</v>
      </c>
      <c>
        <is>
          <t>İZMİR</t>
        </is>
      </c>
      <c>
        <v>BORNOVA</v>
      </c>
      <c>
        <is>
          <t>M-1208 35-02-M01208_910082057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06.11.2020 10:41:17</t>
        </is>
      </c>
      <c>
        <is>
          <t>06.11.2020 12:32:26</t>
        </is>
      </c>
      <c>
        <v>1.8525</v>
      </c>
      <c>
        <v>0</v>
      </c>
      <c>
        <v>4</v>
      </c>
      <c>
        <v>0</v>
      </c>
      <c>
        <v>0</v>
      </c>
      <c>
        <v>0</v>
      </c>
      <c>
        <v>7.41</v>
      </c>
      <c>
        <v>0</v>
      </c>
      <c>
        <v>0</v>
      </c>
    </row>
    <row>
      <c>
        <is>
          <t>1597148</t>
        </is>
      </c>
      <c>
        <v>1</v>
      </c>
      <c>
        <is>
          <t>İZMİR</t>
        </is>
      </c>
      <c>
        <v>BORNOVA</v>
      </c>
      <c>
        <is>
          <t>K-343 35-02-K00343_C C1B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27.11.2020 09:41:01</t>
        </is>
      </c>
      <c>
        <is>
          <t>27.11.2020 13:02:30</t>
        </is>
      </c>
      <c>
        <v>3.358029444</v>
      </c>
      <c>
        <v>0</v>
      </c>
      <c>
        <v>132</v>
      </c>
      <c>
        <v>0</v>
      </c>
      <c>
        <v>0</v>
      </c>
      <c>
        <v>0</v>
      </c>
      <c>
        <v>443.259887</v>
      </c>
      <c>
        <v>0</v>
      </c>
      <c>
        <v>0</v>
      </c>
    </row>
    <row>
      <c>
        <is>
          <t>1573639</t>
        </is>
      </c>
      <c>
        <v>1</v>
      </c>
      <c>
        <is>
          <t>İZMİR</t>
        </is>
      </c>
      <c>
        <v>BORNOVA</v>
      </c>
      <c>
        <is>
          <t>K-2979 35-02-K02979_C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01.11.2020 12:20:18</t>
        </is>
      </c>
      <c>
        <is>
          <t>01.11.2020 13:28:22</t>
        </is>
      </c>
      <c>
        <v>1.134444444</v>
      </c>
      <c>
        <v>0</v>
      </c>
      <c>
        <v>96</v>
      </c>
      <c>
        <v>0</v>
      </c>
      <c>
        <v>0</v>
      </c>
      <c>
        <v>0</v>
      </c>
      <c>
        <v>108.906667</v>
      </c>
      <c>
        <v>0</v>
      </c>
      <c>
        <v>0</v>
      </c>
    </row>
    <row>
      <c>
        <is>
          <t>1579150</t>
        </is>
      </c>
      <c>
        <v>1</v>
      </c>
      <c>
        <is>
          <t>İZMİR</t>
        </is>
      </c>
      <c>
        <v>BORNOVA</v>
      </c>
      <c>
        <is>
          <t>M-127 35-02-M00127_Ayırıcı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11.11.2020 14:35:36</t>
        </is>
      </c>
      <c>
        <is>
          <t>11.11.2020 20:57:49</t>
        </is>
      </c>
      <c>
        <v>6.370277777</v>
      </c>
      <c>
        <v>1</v>
      </c>
      <c>
        <v>33</v>
      </c>
      <c>
        <v>0</v>
      </c>
      <c>
        <v>0</v>
      </c>
      <c>
        <v>6.370278</v>
      </c>
      <c>
        <v>210.219167</v>
      </c>
      <c>
        <v>0</v>
      </c>
      <c>
        <v>0</v>
      </c>
    </row>
    <row>
      <c>
        <is>
          <t>1598333</t>
        </is>
      </c>
      <c>
        <v>1</v>
      </c>
      <c>
        <is>
          <t>İZMİR</t>
        </is>
      </c>
      <c>
        <v>BORNOVA</v>
      </c>
      <c>
        <is>
          <t>K-4558 35-02-K04558_98751651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29.11.2020 19:46:44</t>
        </is>
      </c>
      <c>
        <is>
          <t>29.11.2020 21:35:32</t>
        </is>
      </c>
      <c>
        <v>1.813333333</v>
      </c>
      <c>
        <v>0</v>
      </c>
      <c>
        <v>2</v>
      </c>
      <c>
        <v>0</v>
      </c>
      <c>
        <v>0</v>
      </c>
      <c>
        <v>0</v>
      </c>
      <c>
        <v>3.626667</v>
      </c>
      <c>
        <v>0</v>
      </c>
      <c>
        <v>0</v>
      </c>
    </row>
    <row>
      <c>
        <is>
          <t>1577572</t>
        </is>
      </c>
      <c>
        <v>1</v>
      </c>
      <c>
        <is>
          <t>İZMİR</t>
        </is>
      </c>
      <c>
        <v>BORNOVA</v>
      </c>
      <c>
        <is>
          <t>K-963 35-02-K00963_913517822</t>
        </is>
      </c>
      <c>
        <v>AG Direkten Kesme Açma</v>
      </c>
      <c>
        <is>
          <t>Dağıtım-AG</t>
        </is>
      </c>
      <c>
        <v>Uzun</v>
      </c>
      <c>
        <v>Güvenlik</v>
      </c>
      <c>
        <v>Bildirimsiz</v>
      </c>
      <c>
        <is>
          <t>08.11.2020 11:16:00</t>
        </is>
      </c>
      <c>
        <is>
          <t>22.11.2020 01:25:58</t>
        </is>
      </c>
      <c>
        <v>326.166111111</v>
      </c>
      <c>
        <v>0</v>
      </c>
      <c>
        <v>37</v>
      </c>
      <c>
        <v>0</v>
      </c>
      <c>
        <v>0</v>
      </c>
      <c>
        <v>0</v>
      </c>
      <c>
        <v>12068.146111</v>
      </c>
      <c>
        <v>0</v>
      </c>
      <c>
        <v>0</v>
      </c>
    </row>
    <row>
      <c>
        <is>
          <t>1577101</t>
        </is>
      </c>
      <c>
        <v>1</v>
      </c>
      <c>
        <is>
          <t>İZMİR</t>
        </is>
      </c>
      <c>
        <v>BORNOVA</v>
      </c>
      <c>
        <is>
          <t>K-610 35-02-K00610_910038025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07.11.2020 12:14:24</t>
        </is>
      </c>
      <c>
        <is>
          <t>07.11.2020 14:10:01</t>
        </is>
      </c>
      <c>
        <v>1.926944444</v>
      </c>
      <c>
        <v>0</v>
      </c>
      <c>
        <v>1</v>
      </c>
      <c>
        <v>0</v>
      </c>
      <c>
        <v>0</v>
      </c>
      <c>
        <v>0</v>
      </c>
      <c>
        <v>1.926944</v>
      </c>
      <c>
        <v>0</v>
      </c>
      <c>
        <v>0</v>
      </c>
    </row>
    <row>
      <c>
        <is>
          <t>1582278</t>
        </is>
      </c>
      <c>
        <v>1</v>
      </c>
      <c>
        <is>
          <t>İZMİR</t>
        </is>
      </c>
      <c>
        <v>BORNOVA</v>
      </c>
      <c>
        <is>
          <t>M-1389 35-02-M01389_A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18.11.2020 05:52:36</t>
        </is>
      </c>
      <c>
        <is>
          <t>18.11.2020 07:23:47</t>
        </is>
      </c>
      <c>
        <v>1.519722222</v>
      </c>
      <c>
        <v>0</v>
      </c>
      <c>
        <v>148</v>
      </c>
      <c>
        <v>0</v>
      </c>
      <c>
        <v>0</v>
      </c>
      <c>
        <v>0</v>
      </c>
      <c>
        <v>224.918889</v>
      </c>
      <c>
        <v>0</v>
      </c>
      <c>
        <v>0</v>
      </c>
    </row>
    <row>
      <c>
        <is>
          <t>1582650</t>
        </is>
      </c>
      <c>
        <v>1</v>
      </c>
      <c>
        <is>
          <t>İZMİR</t>
        </is>
      </c>
      <c>
        <v>BORNOVA</v>
      </c>
      <c>
        <is>
          <t>M-1389 35-02-M01389_954858308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18.11.2020 15:49:17</t>
        </is>
      </c>
      <c>
        <is>
          <t>18.11.2020 18:46:11</t>
        </is>
      </c>
      <c>
        <v>2.948333333</v>
      </c>
      <c>
        <v>0</v>
      </c>
      <c>
        <v>6</v>
      </c>
      <c>
        <v>0</v>
      </c>
      <c>
        <v>0</v>
      </c>
      <c>
        <v>0</v>
      </c>
      <c>
        <v>17.69</v>
      </c>
      <c>
        <v>0</v>
      </c>
      <c>
        <v>0</v>
      </c>
    </row>
    <row>
      <c>
        <is>
          <t>1579814</t>
        </is>
      </c>
      <c>
        <v>1</v>
      </c>
      <c>
        <is>
          <t>İZMİR</t>
        </is>
      </c>
      <c>
        <v>BORNOVA</v>
      </c>
      <c>
        <is>
          <t>K-3513 35-02-K03513_913285799</t>
        </is>
      </c>
      <c>
        <v>AG Direkten Kesme Açma</v>
      </c>
      <c>
        <is>
          <t>Dağıtım-AG</t>
        </is>
      </c>
      <c>
        <v>Uzun</v>
      </c>
      <c>
        <v>Güvenlik</v>
      </c>
      <c>
        <v>Bildirimsiz</v>
      </c>
      <c>
        <is>
          <t>12.11.2020 18:30:00</t>
        </is>
      </c>
      <c>
        <is>
          <t>22.11.2020 02:53:54</t>
        </is>
      </c>
      <c>
        <v>224.398333333</v>
      </c>
      <c>
        <v>0</v>
      </c>
      <c>
        <v>2</v>
      </c>
      <c>
        <v>0</v>
      </c>
      <c>
        <v>0</v>
      </c>
      <c>
        <v>0</v>
      </c>
      <c>
        <v>448.796667</v>
      </c>
      <c>
        <v>0</v>
      </c>
      <c>
        <v>0</v>
      </c>
    </row>
    <row>
      <c>
        <is>
          <t>1579812</t>
        </is>
      </c>
      <c>
        <v>1</v>
      </c>
      <c>
        <is>
          <t>İZMİR</t>
        </is>
      </c>
      <c>
        <v>BORNOVA</v>
      </c>
      <c>
        <is>
          <t>K-4376 35-02-K04376_99672771</t>
        </is>
      </c>
      <c>
        <v>AG Direkten Kesme Açma</v>
      </c>
      <c>
        <is>
          <t>Dağıtım-AG</t>
        </is>
      </c>
      <c>
        <v>Uzun</v>
      </c>
      <c>
        <v>Güvenlik</v>
      </c>
      <c>
        <v>Bildirimsiz</v>
      </c>
      <c>
        <is>
          <t>12.11.2020 18:27:00</t>
        </is>
      </c>
      <c>
        <is>
          <t>13.11.2020 17:04:39</t>
        </is>
      </c>
      <c>
        <v>22.6275</v>
      </c>
      <c>
        <v>0</v>
      </c>
      <c>
        <v>2</v>
      </c>
      <c>
        <v>0</v>
      </c>
      <c>
        <v>0</v>
      </c>
      <c>
        <v>0</v>
      </c>
      <c>
        <v>45.255</v>
      </c>
      <c>
        <v>0</v>
      </c>
      <c>
        <v>0</v>
      </c>
    </row>
    <row>
      <c>
        <is>
          <t>1578787</t>
        </is>
      </c>
      <c>
        <v>1</v>
      </c>
      <c>
        <is>
          <t>İZMİR</t>
        </is>
      </c>
      <c>
        <v>BORNOVA</v>
      </c>
      <c>
        <is>
          <t>K-4649 35-02-K04649_913931675</t>
        </is>
      </c>
      <c>
        <v>AG Direkten Kesme Açma</v>
      </c>
      <c>
        <is>
          <t>Dağıtım-AG</t>
        </is>
      </c>
      <c>
        <v>Uzun</v>
      </c>
      <c>
        <v>Güvenlik</v>
      </c>
      <c>
        <v>Bildirimsiz</v>
      </c>
      <c>
        <is>
          <t>10.11.2020 21:37:00</t>
        </is>
      </c>
      <c>
        <is>
          <t>22.11.2020 09:45:05</t>
        </is>
      </c>
      <c>
        <v>276.134722222</v>
      </c>
      <c>
        <v>0</v>
      </c>
      <c>
        <v>4</v>
      </c>
      <c>
        <v>0</v>
      </c>
      <c>
        <v>0</v>
      </c>
      <c>
        <v>0</v>
      </c>
      <c>
        <v>1104.538889</v>
      </c>
      <c>
        <v>0</v>
      </c>
      <c>
        <v>0</v>
      </c>
    </row>
    <row>
      <c>
        <is>
          <t>1578789</t>
        </is>
      </c>
      <c>
        <v>1</v>
      </c>
      <c>
        <is>
          <t>İZMİR</t>
        </is>
      </c>
      <c>
        <v>BORNOVA</v>
      </c>
      <c>
        <is>
          <t>K-4649 35-02-K04649_913931666</t>
        </is>
      </c>
      <c>
        <v>AG Direkten Kesme Açma</v>
      </c>
      <c>
        <is>
          <t>Dağıtım-AG</t>
        </is>
      </c>
      <c>
        <v>Uzun</v>
      </c>
      <c>
        <v>Güvenlik</v>
      </c>
      <c>
        <v>Bildirimsiz</v>
      </c>
      <c>
        <is>
          <t>10.11.2020 21:39:00</t>
        </is>
      </c>
      <c>
        <is>
          <t>22.11.2020 09:43:20</t>
        </is>
      </c>
      <c>
        <v>276.072222222</v>
      </c>
      <c>
        <v>0</v>
      </c>
      <c>
        <v>4</v>
      </c>
      <c>
        <v>0</v>
      </c>
      <c>
        <v>0</v>
      </c>
      <c>
        <v>0</v>
      </c>
      <c>
        <v>1104.288889</v>
      </c>
      <c>
        <v>0</v>
      </c>
      <c>
        <v>0</v>
      </c>
    </row>
    <row>
      <c>
        <is>
          <t>1578795</t>
        </is>
      </c>
      <c>
        <v>1</v>
      </c>
      <c>
        <is>
          <t>İZMİR</t>
        </is>
      </c>
      <c>
        <v>BORNOVA</v>
      </c>
      <c>
        <is>
          <t>K-4649 35-02-K04649_910203809</t>
        </is>
      </c>
      <c>
        <v>AG Direkten Kesme Açma</v>
      </c>
      <c>
        <is>
          <t>Dağıtım-AG</t>
        </is>
      </c>
      <c>
        <v>Uzun</v>
      </c>
      <c>
        <v>Güvenlik</v>
      </c>
      <c>
        <v>Bildirimsiz</v>
      </c>
      <c>
        <is>
          <t>10.11.2020 21:52:56</t>
        </is>
      </c>
      <c>
        <is>
          <t>22.11.2020 09:39:55</t>
        </is>
      </c>
      <c>
        <v>275.783055555</v>
      </c>
      <c>
        <v>0</v>
      </c>
      <c>
        <v>1</v>
      </c>
      <c>
        <v>0</v>
      </c>
      <c>
        <v>0</v>
      </c>
      <c>
        <v>0</v>
      </c>
      <c>
        <v>275.783056</v>
      </c>
      <c>
        <v>0</v>
      </c>
      <c>
        <v>0</v>
      </c>
    </row>
    <row>
      <c>
        <is>
          <t>1578796</t>
        </is>
      </c>
      <c>
        <v>1</v>
      </c>
      <c>
        <is>
          <t>İZMİR</t>
        </is>
      </c>
      <c>
        <v>BORNOVA</v>
      </c>
      <c>
        <is>
          <t>K-4649 35-02-K04649_913419395</t>
        </is>
      </c>
      <c>
        <v>AG Direkten Kesme Açma</v>
      </c>
      <c>
        <is>
          <t>Dağıtım-AG</t>
        </is>
      </c>
      <c>
        <v>Uzun</v>
      </c>
      <c>
        <v>Güvenlik</v>
      </c>
      <c>
        <v>Bildirimsiz</v>
      </c>
      <c>
        <is>
          <t>10.11.2020 21:54:00</t>
        </is>
      </c>
      <c>
        <is>
          <t>22.11.2020 09:38:58</t>
        </is>
      </c>
      <c>
        <v>275.749444444</v>
      </c>
      <c>
        <v>0</v>
      </c>
      <c>
        <v>4</v>
      </c>
      <c>
        <v>0</v>
      </c>
      <c>
        <v>0</v>
      </c>
      <c>
        <v>0</v>
      </c>
      <c>
        <v>1102.997778</v>
      </c>
      <c>
        <v>0</v>
      </c>
      <c>
        <v>0</v>
      </c>
    </row>
    <row>
      <c>
        <is>
          <t>1578661</t>
        </is>
      </c>
      <c>
        <v>1</v>
      </c>
      <c>
        <is>
          <t>İZMİR</t>
        </is>
      </c>
      <c>
        <v>BORNOVA</v>
      </c>
      <c>
        <is>
          <t>M-1055 35-02-M01055_97783530</t>
        </is>
      </c>
      <c>
        <v>AG Direkten Kesme Açma</v>
      </c>
      <c>
        <is>
          <t>Dağıtım-AG</t>
        </is>
      </c>
      <c>
        <v>Uzun</v>
      </c>
      <c>
        <v>Güvenlik</v>
      </c>
      <c>
        <v>Bildirimsiz</v>
      </c>
      <c>
        <is>
          <t>10.11.2020 16:22:00</t>
        </is>
      </c>
      <c>
        <is>
          <t>10.11.2020 17:59:44</t>
        </is>
      </c>
      <c>
        <v>1.628888888</v>
      </c>
      <c>
        <v>0</v>
      </c>
      <c>
        <v>3</v>
      </c>
      <c>
        <v>0</v>
      </c>
      <c>
        <v>0</v>
      </c>
      <c>
        <v>0</v>
      </c>
      <c>
        <v>4.886667</v>
      </c>
      <c>
        <v>0</v>
      </c>
      <c>
        <v>0</v>
      </c>
    </row>
    <row>
      <c>
        <is>
          <t>1583727</t>
        </is>
      </c>
      <c>
        <v>1</v>
      </c>
      <c>
        <is>
          <t>İZMİR</t>
        </is>
      </c>
      <c>
        <v>BORNOVA</v>
      </c>
      <c>
        <is>
          <t>M-1287 35-02-M01287_99606913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20.11.2020 10:21:01</t>
        </is>
      </c>
      <c>
        <is>
          <t>20.11.2020 18:54:57</t>
        </is>
      </c>
      <c>
        <v>8.565555555</v>
      </c>
      <c>
        <v>0</v>
      </c>
      <c>
        <v>1</v>
      </c>
      <c>
        <v>0</v>
      </c>
      <c>
        <v>0</v>
      </c>
      <c>
        <v>0</v>
      </c>
      <c>
        <v>8.565556</v>
      </c>
      <c>
        <v>0</v>
      </c>
      <c>
        <v>0</v>
      </c>
    </row>
    <row>
      <c>
        <is>
          <t>1575452</t>
        </is>
      </c>
      <c>
        <v>1</v>
      </c>
      <c>
        <is>
          <t>İZMİR</t>
        </is>
      </c>
      <c>
        <v>BORNOVA</v>
      </c>
      <c>
        <is>
          <t>K-299 35-02-K00299_910491935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04.11.2020 19:18:56</t>
        </is>
      </c>
      <c>
        <is>
          <t>04.11.2020 21:20:40</t>
        </is>
      </c>
      <c>
        <v>2.028888888</v>
      </c>
      <c>
        <v>0</v>
      </c>
      <c>
        <v>2</v>
      </c>
      <c>
        <v>0</v>
      </c>
      <c>
        <v>0</v>
      </c>
      <c>
        <v>0</v>
      </c>
      <c>
        <v>4.057778</v>
      </c>
      <c>
        <v>0</v>
      </c>
      <c>
        <v>0</v>
      </c>
    </row>
    <row>
      <c>
        <is>
          <t>1597826</t>
        </is>
      </c>
      <c>
        <v>1</v>
      </c>
      <c>
        <is>
          <t>İZMİR</t>
        </is>
      </c>
      <c>
        <v>BORNOVA</v>
      </c>
      <c>
        <is>
          <t>M-1212 35-02-M01212_910007345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28.11.2020 14:33:09</t>
        </is>
      </c>
      <c>
        <is>
          <t>28.11.2020 17:22:52</t>
        </is>
      </c>
      <c>
        <v>2.828611111</v>
      </c>
      <c>
        <v>0</v>
      </c>
      <c>
        <v>4</v>
      </c>
      <c>
        <v>0</v>
      </c>
      <c>
        <v>0</v>
      </c>
      <c>
        <v>0</v>
      </c>
      <c>
        <v>11.314444</v>
      </c>
      <c>
        <v>0</v>
      </c>
      <c>
        <v>0</v>
      </c>
    </row>
    <row>
      <c>
        <is>
          <t>1581391</t>
        </is>
      </c>
      <c>
        <v>1</v>
      </c>
      <c>
        <is>
          <t>İZMİR</t>
        </is>
      </c>
      <c>
        <v>BORNOVA</v>
      </c>
      <c>
        <is>
          <t>K-97 35-02-K00097_910175496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16.11.2020 10:12:04</t>
        </is>
      </c>
      <c>
        <is>
          <t>16.11.2020 11:29:43</t>
        </is>
      </c>
      <c>
        <v>1.294166666</v>
      </c>
      <c>
        <v>0</v>
      </c>
      <c>
        <v>1</v>
      </c>
      <c>
        <v>0</v>
      </c>
      <c>
        <v>0</v>
      </c>
      <c>
        <v>0</v>
      </c>
      <c>
        <v>1.294167</v>
      </c>
      <c>
        <v>0</v>
      </c>
      <c>
        <v>0</v>
      </c>
    </row>
    <row>
      <c>
        <is>
          <t>1581674</t>
        </is>
      </c>
      <c>
        <v>1</v>
      </c>
      <c>
        <is>
          <t>İZMİR</t>
        </is>
      </c>
      <c>
        <v>BORNOVA</v>
      </c>
      <c>
        <is>
          <t>K-97 35-02-K00097_912884481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16.11.2020 19:21:04</t>
        </is>
      </c>
      <c>
        <is>
          <t>16.11.2020 22:28:21</t>
        </is>
      </c>
      <c>
        <v>3.121388888</v>
      </c>
      <c>
        <v>0</v>
      </c>
      <c>
        <v>10</v>
      </c>
      <c>
        <v>0</v>
      </c>
      <c>
        <v>0</v>
      </c>
      <c>
        <v>0</v>
      </c>
      <c>
        <v>31.213889</v>
      </c>
      <c>
        <v>0</v>
      </c>
      <c>
        <v>0</v>
      </c>
    </row>
    <row>
      <c>
        <is>
          <t>1581731</t>
        </is>
      </c>
      <c>
        <v>1</v>
      </c>
      <c>
        <is>
          <t>İZMİR</t>
        </is>
      </c>
      <c>
        <v>BORNOVA</v>
      </c>
      <c>
        <is>
          <t>K-97 35-02-K00097_910175496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17.11.2020 07:17:07</t>
        </is>
      </c>
      <c>
        <is>
          <t>17.11.2020 12:00:34</t>
        </is>
      </c>
      <c>
        <v>4.724166666</v>
      </c>
      <c>
        <v>0</v>
      </c>
      <c>
        <v>1</v>
      </c>
      <c>
        <v>0</v>
      </c>
      <c>
        <v>0</v>
      </c>
      <c>
        <v>0</v>
      </c>
      <c>
        <v>4.724167</v>
      </c>
      <c>
        <v>0</v>
      </c>
      <c>
        <v>0</v>
      </c>
    </row>
    <row>
      <c>
        <is>
          <t>1582137</t>
        </is>
      </c>
      <c>
        <v>1</v>
      </c>
      <c>
        <is>
          <t>İZMİR</t>
        </is>
      </c>
      <c>
        <v>BORNOVA</v>
      </c>
      <c>
        <is>
          <t>K-4358 35-02-K04358_913144147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17.11.2020 16:27:13</t>
        </is>
      </c>
      <c>
        <is>
          <t>17.11.2020 17:38:42</t>
        </is>
      </c>
      <c>
        <v>1.191388888</v>
      </c>
      <c>
        <v>0</v>
      </c>
      <c>
        <v>23</v>
      </c>
      <c>
        <v>0</v>
      </c>
      <c>
        <v>0</v>
      </c>
      <c>
        <v>0</v>
      </c>
      <c>
        <v>27.401944</v>
      </c>
      <c>
        <v>0</v>
      </c>
      <c>
        <v>0</v>
      </c>
    </row>
    <row>
      <c>
        <is>
          <t>1596604</t>
        </is>
      </c>
      <c>
        <v>1</v>
      </c>
      <c>
        <is>
          <t>İZMİR</t>
        </is>
      </c>
      <c>
        <v>BORNOVA</v>
      </c>
      <c>
        <is>
          <t>K-905 35-02-K00905_99865022</t>
        </is>
      </c>
      <c>
        <v>AG Direkten Kesme Açma</v>
      </c>
      <c>
        <is>
          <t>Dağıtım-AG</t>
        </is>
      </c>
      <c>
        <v>Uzun</v>
      </c>
      <c>
        <v>Güvenlik</v>
      </c>
      <c>
        <v>Bildirimsiz</v>
      </c>
      <c>
        <is>
          <t>26.11.2020 09:12:00</t>
        </is>
      </c>
      <c>
        <is>
          <t>26.11.2020 09:54:52</t>
        </is>
      </c>
      <c>
        <v>0.714444444</v>
      </c>
      <c>
        <v>0</v>
      </c>
      <c>
        <v>3</v>
      </c>
      <c>
        <v>0</v>
      </c>
      <c>
        <v>0</v>
      </c>
      <c>
        <v>0</v>
      </c>
      <c>
        <v>2.143333</v>
      </c>
      <c>
        <v>0</v>
      </c>
      <c>
        <v>0</v>
      </c>
    </row>
    <row>
      <c>
        <is>
          <t>1596973</t>
        </is>
      </c>
      <c>
        <v>1</v>
      </c>
      <c>
        <is>
          <t>İZMİR</t>
        </is>
      </c>
      <c>
        <v>BORNOVA</v>
      </c>
      <c>
        <is>
          <t>M-2624 (YATIRIM REZERVE) 35-02-M02624_35-02-M02624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26.11.2020 17:49:55</t>
        </is>
      </c>
      <c>
        <is>
          <t>26.11.2020 18:34:57</t>
        </is>
      </c>
      <c>
        <v>0.750555555</v>
      </c>
      <c>
        <v>1</v>
      </c>
      <c>
        <v>0</v>
      </c>
      <c>
        <v>0</v>
      </c>
      <c>
        <v>0</v>
      </c>
      <c>
        <v>0.750556</v>
      </c>
      <c>
        <v>0</v>
      </c>
      <c>
        <v>0</v>
      </c>
      <c>
        <v>0</v>
      </c>
    </row>
    <row>
      <c>
        <is>
          <t>1574031</t>
        </is>
      </c>
      <c>
        <v>1</v>
      </c>
      <c>
        <is>
          <t>İZMİR</t>
        </is>
      </c>
      <c>
        <v>SELÇUK</v>
      </c>
      <c>
        <is>
          <t>TR-28 (DM-4/TR5) 35-13-L00028_B  </t>
        </is>
      </c>
      <c>
        <v>AG Hatta Ağaç Kesimi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02.11.2020 10:34:10</t>
        </is>
      </c>
      <c>
        <is>
          <t>02.11.2020 11:23:16</t>
        </is>
      </c>
      <c>
        <v>0.818333333</v>
      </c>
      <c>
        <v>0</v>
      </c>
      <c>
        <v>31</v>
      </c>
      <c>
        <v>0</v>
      </c>
      <c>
        <v>0</v>
      </c>
      <c>
        <v>0</v>
      </c>
      <c>
        <v>25.368333</v>
      </c>
      <c>
        <v>0</v>
      </c>
      <c>
        <v>0</v>
      </c>
    </row>
    <row>
      <c>
        <is>
          <t>1581147</t>
        </is>
      </c>
      <c>
        <v>1</v>
      </c>
      <c>
        <is>
          <t>İZMİR</t>
        </is>
      </c>
      <c>
        <v>BORNOVA</v>
      </c>
      <c>
        <is>
          <t>M-1851 ÇİÇEKLİ TR-2 35-02-M01851_A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15.11.2020 16:58:45</t>
        </is>
      </c>
      <c>
        <is>
          <t>15.11.2020 18:07:07</t>
        </is>
      </c>
      <c>
        <v>1.139444444</v>
      </c>
      <c>
        <v>0</v>
      </c>
      <c>
        <v>0</v>
      </c>
      <c>
        <v>0</v>
      </c>
      <c>
        <v>11</v>
      </c>
      <c>
        <v>0</v>
      </c>
      <c>
        <v>0</v>
      </c>
      <c>
        <v>0</v>
      </c>
      <c>
        <v>12.533889</v>
      </c>
    </row>
    <row>
      <c>
        <is>
          <t>1583008</t>
        </is>
      </c>
      <c>
        <v>1</v>
      </c>
      <c>
        <is>
          <t>İZMİR</t>
        </is>
      </c>
      <c>
        <v>BORNOVA</v>
      </c>
      <c>
        <is>
          <t>M-1851 ÇİÇEKLİ TR-2 35-02-M01851_965980178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19.11.2020 10:27:33</t>
        </is>
      </c>
      <c>
        <is>
          <t>19.11.2020 12:26:36</t>
        </is>
      </c>
      <c>
        <v>1.984166666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1.984167</v>
      </c>
    </row>
    <row>
      <c>
        <is>
          <t>1577272</t>
        </is>
      </c>
      <c>
        <v>1</v>
      </c>
      <c>
        <is>
          <t>İZMİR</t>
        </is>
      </c>
      <c>
        <v>BORNOVA</v>
      </c>
      <c>
        <is>
          <t>M-1844 35-02-M01844_910035793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07.11.2020 17:20:35</t>
        </is>
      </c>
      <c>
        <is>
          <t>07.11.2020 18:12:14</t>
        </is>
      </c>
      <c>
        <v>0.860833333</v>
      </c>
      <c>
        <v>0</v>
      </c>
      <c>
        <v>4</v>
      </c>
      <c>
        <v>0</v>
      </c>
      <c>
        <v>0</v>
      </c>
      <c>
        <v>0</v>
      </c>
      <c>
        <v>3.443333</v>
      </c>
      <c>
        <v>0</v>
      </c>
      <c>
        <v>0</v>
      </c>
    </row>
    <row>
      <c>
        <is>
          <t>1580694</t>
        </is>
      </c>
      <c>
        <v>1</v>
      </c>
      <c>
        <is>
          <t>İZMİR</t>
        </is>
      </c>
      <c>
        <v>BORNOVA</v>
      </c>
      <c>
        <is>
          <t>K-4003 35-02-K04003_K-1527-K01 K01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14.11.2020 13:39:00</t>
        </is>
      </c>
      <c>
        <is>
          <t>14.11.2020 14:39:56</t>
        </is>
      </c>
      <c>
        <v>1.015555555</v>
      </c>
      <c>
        <v>3</v>
      </c>
      <c>
        <v>1</v>
      </c>
      <c>
        <v>0</v>
      </c>
      <c>
        <v>0</v>
      </c>
      <c>
        <v>3.046667</v>
      </c>
      <c>
        <v>1.015556</v>
      </c>
      <c>
        <v>0</v>
      </c>
      <c>
        <v>0</v>
      </c>
    </row>
    <row>
      <c>
        <is>
          <t>1579656</t>
        </is>
      </c>
      <c>
        <v>1</v>
      </c>
      <c>
        <is>
          <t>İZMİR</t>
        </is>
      </c>
      <c>
        <v>BORNOVA</v>
      </c>
      <c>
        <is>
          <t>K-2973 35-02-K02973_K-1822 K07</t>
        </is>
      </c>
      <c>
        <v>Üçüncü Şahısların Vermiş Olduğu Hasarlar</v>
      </c>
      <c>
        <is>
          <t>Dağıtım-OG</t>
        </is>
      </c>
      <c>
        <v>Uzun</v>
      </c>
      <c>
        <v>Dışsal</v>
      </c>
      <c>
        <v>Bildirimsiz</v>
      </c>
      <c>
        <is>
          <t>12.11.2020 13:47:53</t>
        </is>
      </c>
      <c>
        <is>
          <t>12.11.2020 17:39:10</t>
        </is>
      </c>
      <c>
        <v>3.854722222</v>
      </c>
      <c>
        <v>7</v>
      </c>
      <c>
        <v>0</v>
      </c>
      <c>
        <v>0</v>
      </c>
      <c>
        <v>0</v>
      </c>
      <c>
        <v>26.983056</v>
      </c>
      <c>
        <v>0</v>
      </c>
      <c>
        <v>0</v>
      </c>
      <c>
        <v>0</v>
      </c>
    </row>
    <row>
      <c>
        <is>
          <t>1574337</t>
        </is>
      </c>
      <c>
        <v>1</v>
      </c>
      <c>
        <is>
          <t>İZMİR</t>
        </is>
      </c>
      <c>
        <v>BORNOVA</v>
      </c>
      <c>
        <is>
          <t>M-1047 35-02-M01047_910050103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02.11.2020 18:05:30</t>
        </is>
      </c>
      <c>
        <is>
          <t>02.11.2020 19:05:05</t>
        </is>
      </c>
      <c>
        <v>0.993055555</v>
      </c>
      <c>
        <v>0</v>
      </c>
      <c>
        <v>17</v>
      </c>
      <c>
        <v>0</v>
      </c>
      <c>
        <v>0</v>
      </c>
      <c>
        <v>0</v>
      </c>
      <c>
        <v>16.881944</v>
      </c>
      <c>
        <v>0</v>
      </c>
      <c>
        <v>0</v>
      </c>
    </row>
    <row>
      <c>
        <is>
          <t>1578120</t>
        </is>
      </c>
      <c>
        <v>1</v>
      </c>
      <c>
        <is>
          <t>İZMİR</t>
        </is>
      </c>
      <c>
        <v>BUCA</v>
      </c>
      <c>
        <is>
          <t>M-2614 35-03-M02614_954668723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09.11.2020 15:14:02</t>
        </is>
      </c>
      <c>
        <is>
          <t>09.11.2020 17:26:34</t>
        </is>
      </c>
      <c>
        <v>2.208888888</v>
      </c>
      <c>
        <v>1</v>
      </c>
      <c>
        <v>0</v>
      </c>
      <c>
        <v>0</v>
      </c>
      <c>
        <v>0</v>
      </c>
      <c>
        <v>2.208889</v>
      </c>
      <c>
        <v>0</v>
      </c>
      <c>
        <v>0</v>
      </c>
      <c>
        <v>0</v>
      </c>
    </row>
    <row>
      <c>
        <is>
          <t>1579574</t>
        </is>
      </c>
      <c>
        <v>1</v>
      </c>
      <c>
        <is>
          <t>İZMİR</t>
        </is>
      </c>
      <c>
        <v>BUCA</v>
      </c>
      <c>
        <is>
          <t>M-2189 KARAAĞAÇ TR-2 35-03-M02189_910489997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12.11.2020 11:03:37</t>
        </is>
      </c>
      <c>
        <is>
          <t>12.11.2020 16:25:47</t>
        </is>
      </c>
      <c>
        <v>5.369444444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5.369444</v>
      </c>
    </row>
    <row>
      <c>
        <is>
          <t>1581165</t>
        </is>
      </c>
      <c>
        <v>1</v>
      </c>
      <c>
        <is>
          <t>İZMİR</t>
        </is>
      </c>
      <c>
        <v>BUCA</v>
      </c>
      <c>
        <is>
          <t>M-2316 KARAAĞAÇ TR-6 35-03-M02316_Ayırıcı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15.11.2020 17:41:56</t>
        </is>
      </c>
      <c>
        <is>
          <t>15.11.2020 20:37:00</t>
        </is>
      </c>
      <c>
        <v>2.917777777</v>
      </c>
      <c>
        <v>0</v>
      </c>
      <c>
        <v>0</v>
      </c>
      <c>
        <v>1</v>
      </c>
      <c>
        <v>43</v>
      </c>
      <c>
        <v>0</v>
      </c>
      <c>
        <v>0</v>
      </c>
      <c>
        <v>2.917778</v>
      </c>
      <c>
        <v>125.464444</v>
      </c>
    </row>
    <row>
      <c>
        <is>
          <t>1579750</t>
        </is>
      </c>
      <c>
        <v>1</v>
      </c>
      <c>
        <is>
          <t>İZMİR</t>
        </is>
      </c>
      <c>
        <v>BORNOVA</v>
      </c>
      <c>
        <is>
          <t>M-1856 YAKAKÖY TR-5 35-02-M01856_910048871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12.11.2020 16:33:43</t>
        </is>
      </c>
      <c>
        <is>
          <t>12.11.2020 19:33:15</t>
        </is>
      </c>
      <c>
        <v>2.992222222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2.992222</v>
      </c>
    </row>
    <row>
      <c>
        <is>
          <t>1579503</t>
        </is>
      </c>
      <c>
        <v>1</v>
      </c>
      <c>
        <is>
          <t>İZMİR</t>
        </is>
      </c>
      <c>
        <v>BORNOVA</v>
      </c>
      <c>
        <is>
          <t>M-1856 YAKAKÖY TR-5 35-02-M01856_99683312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12.11.2020 09:32:19</t>
        </is>
      </c>
      <c>
        <is>
          <t>12.11.2020 11:42:39</t>
        </is>
      </c>
      <c>
        <v>2.172222222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2.172222</v>
      </c>
    </row>
    <row>
      <c>
        <is>
          <t>1576997</t>
        </is>
      </c>
      <c>
        <v>1</v>
      </c>
      <c>
        <is>
          <t>İZMİR</t>
        </is>
      </c>
      <c>
        <v>BUCA</v>
      </c>
      <c>
        <is>
          <t>M-2224 KIRIKLAR TR-1 35-03-M02224_Ayırıcı H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07.11.2020 09:46:13</t>
        </is>
      </c>
      <c>
        <is>
          <t>07.11.2020 18:49:57</t>
        </is>
      </c>
      <c>
        <v>9.062222222</v>
      </c>
      <c>
        <v>0</v>
      </c>
      <c>
        <v>0</v>
      </c>
      <c>
        <v>2</v>
      </c>
      <c>
        <v>352</v>
      </c>
      <c>
        <v>0</v>
      </c>
      <c>
        <v>0</v>
      </c>
      <c>
        <v>18.124444</v>
      </c>
      <c>
        <v>3189.902222</v>
      </c>
    </row>
    <row>
      <c>
        <is>
          <t>1573909</t>
        </is>
      </c>
      <c>
        <v>1</v>
      </c>
      <c>
        <is>
          <t>İZMİR</t>
        </is>
      </c>
      <c>
        <v>BUCA</v>
      </c>
      <c>
        <is>
          <t>VEZİRKÖPRÜ İM 35-03-A00002_TR-1 34.5-M11 M11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Bildirimli</v>
      </c>
      <c>
        <is>
          <t>02.11.2020 02:07:14</t>
        </is>
      </c>
      <c>
        <is>
          <t>02.11.2020 02:14:31</t>
        </is>
      </c>
      <c>
        <v>0.121388888</v>
      </c>
      <c>
        <v>29</v>
      </c>
      <c>
        <v>12346</v>
      </c>
      <c>
        <v>0</v>
      </c>
      <c>
        <v>0</v>
      </c>
      <c>
        <v>3.520278</v>
      </c>
      <c>
        <v>1498.667211</v>
      </c>
      <c>
        <v>0</v>
      </c>
      <c>
        <v>0</v>
      </c>
    </row>
    <row>
      <c>
        <is>
          <t>1595487</t>
        </is>
      </c>
      <c>
        <v>1</v>
      </c>
      <c>
        <is>
          <t>İZMİR</t>
        </is>
      </c>
      <c>
        <v>BUCA</v>
      </c>
      <c>
        <is>
          <t>VEZİRKÖPRÜ İM 35-03-A00002_TR-1 10.5-K07 K07</t>
        </is>
      </c>
      <c>
        <v>Yük Aktarımı</v>
      </c>
      <c>
        <is>
          <t>İletim</t>
        </is>
      </c>
      <c>
        <v>Uzun</v>
      </c>
      <c>
        <v>Şebeke işletmecisi</v>
      </c>
      <c>
        <v>Bildirimli</v>
      </c>
      <c>
        <is>
          <t>24.11.2020 03:03:07</t>
        </is>
      </c>
      <c>
        <is>
          <t>24.11.2020 03:15:44</t>
        </is>
      </c>
      <c>
        <v>0.210277777</v>
      </c>
      <c>
        <v>29</v>
      </c>
      <c>
        <v>12346</v>
      </c>
      <c>
        <v>0</v>
      </c>
      <c>
        <v>0</v>
      </c>
      <c>
        <v>6.098056</v>
      </c>
      <c>
        <v>2596.089435</v>
      </c>
      <c>
        <v>0</v>
      </c>
      <c>
        <v>0</v>
      </c>
    </row>
    <row>
      <c>
        <is>
          <t>1583364</t>
        </is>
      </c>
      <c>
        <v>1</v>
      </c>
      <c>
        <is>
          <t>İZMİR</t>
        </is>
      </c>
      <c>
        <v>BORNOVA</v>
      </c>
      <c>
        <is>
          <t>K-2335 35-02-K02335_A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19.11.2020 16:44:51</t>
        </is>
      </c>
      <c>
        <is>
          <t>19.11.2020 18:14:07</t>
        </is>
      </c>
      <c>
        <v>1.487777777</v>
      </c>
      <c>
        <v>0</v>
      </c>
      <c>
        <v>55</v>
      </c>
      <c>
        <v>0</v>
      </c>
      <c>
        <v>0</v>
      </c>
      <c>
        <v>0</v>
      </c>
      <c>
        <v>81.827778</v>
      </c>
      <c>
        <v>0</v>
      </c>
      <c>
        <v>0</v>
      </c>
    </row>
    <row>
      <c>
        <is>
          <t>1580909</t>
        </is>
      </c>
      <c>
        <v>1</v>
      </c>
      <c>
        <is>
          <t>İZMİR</t>
        </is>
      </c>
      <c>
        <v>BORNOVA</v>
      </c>
      <c>
        <is>
          <t>M-1512 35-02-M01512_93546514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14.11.2020 23:54:54</t>
        </is>
      </c>
      <c>
        <is>
          <t>15.11.2020 02:23:59</t>
        </is>
      </c>
      <c>
        <v>2.484722222</v>
      </c>
      <c>
        <v>1</v>
      </c>
      <c>
        <v>0</v>
      </c>
      <c>
        <v>0</v>
      </c>
      <c>
        <v>0</v>
      </c>
      <c>
        <v>2.484722</v>
      </c>
      <c>
        <v>0</v>
      </c>
      <c>
        <v>0</v>
      </c>
      <c>
        <v>0</v>
      </c>
    </row>
    <row>
      <c>
        <is>
          <t>1580203</t>
        </is>
      </c>
      <c>
        <v>1</v>
      </c>
      <c>
        <is>
          <t>İZMİR</t>
        </is>
      </c>
      <c>
        <v>BORNOVA</v>
      </c>
      <c>
        <is>
          <t>M-10 35-02-M00010_C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13.11.2020 13:26:27</t>
        </is>
      </c>
      <c>
        <is>
          <t>13.11.2020 14:47:11</t>
        </is>
      </c>
      <c>
        <v>1.345555555</v>
      </c>
      <c>
        <v>0</v>
      </c>
      <c>
        <v>51</v>
      </c>
      <c>
        <v>0</v>
      </c>
      <c>
        <v>0</v>
      </c>
      <c>
        <v>0</v>
      </c>
      <c>
        <v>68.623333</v>
      </c>
      <c>
        <v>0</v>
      </c>
      <c>
        <v>0</v>
      </c>
    </row>
    <row>
      <c>
        <is>
          <t>1583360</t>
        </is>
      </c>
      <c>
        <v>1</v>
      </c>
      <c>
        <is>
          <t>İZMİR</t>
        </is>
      </c>
      <c>
        <v>BORNOVA</v>
      </c>
      <c>
        <is>
          <t>K-771 35-02-K00771_35-02-K00771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19.11.2020 16:35:15</t>
        </is>
      </c>
      <c>
        <is>
          <t>19.11.2020 17:18:00</t>
        </is>
      </c>
      <c>
        <v>0.7125</v>
      </c>
      <c>
        <v>1</v>
      </c>
      <c>
        <v>426</v>
      </c>
      <c>
        <v>0</v>
      </c>
      <c>
        <v>0</v>
      </c>
      <c>
        <v>0.7125</v>
      </c>
      <c>
        <v>303.525</v>
      </c>
      <c>
        <v>0</v>
      </c>
      <c>
        <v>0</v>
      </c>
    </row>
    <row>
      <c>
        <is>
          <t>1583277</t>
        </is>
      </c>
      <c>
        <v>1</v>
      </c>
      <c>
        <is>
          <t>İZMİR</t>
        </is>
      </c>
      <c>
        <v>BORNOVA</v>
      </c>
      <c>
        <is>
          <t>K-771 35-02-K00771_35-02-K00771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19.11.2020 15:13:44</t>
        </is>
      </c>
      <c>
        <is>
          <t>19.11.2020 16:20:00</t>
        </is>
      </c>
      <c>
        <v>1.104444444</v>
      </c>
      <c>
        <v>1</v>
      </c>
      <c>
        <v>426</v>
      </c>
      <c>
        <v>0</v>
      </c>
      <c>
        <v>0</v>
      </c>
      <c>
        <v>1.104444</v>
      </c>
      <c>
        <v>470.493333</v>
      </c>
      <c>
        <v>0</v>
      </c>
      <c>
        <v>0</v>
      </c>
    </row>
    <row>
      <c>
        <is>
          <t>1580645</t>
        </is>
      </c>
      <c>
        <v>1</v>
      </c>
      <c>
        <is>
          <t>İZMİR</t>
        </is>
      </c>
      <c>
        <v>BORNOVA</v>
      </c>
      <c>
        <is>
          <t>K-2953 35-02-K02953_912966266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14.11.2020 11:21:18</t>
        </is>
      </c>
      <c>
        <is>
          <t>14.11.2020 13:08:00</t>
        </is>
      </c>
      <c>
        <v>1.778333333</v>
      </c>
      <c>
        <v>0</v>
      </c>
      <c>
        <v>1</v>
      </c>
      <c>
        <v>0</v>
      </c>
      <c>
        <v>0</v>
      </c>
      <c>
        <v>0</v>
      </c>
      <c>
        <v>1.778333</v>
      </c>
      <c>
        <v>0</v>
      </c>
      <c>
        <v>0</v>
      </c>
    </row>
    <row>
      <c>
        <is>
          <t>1581034</t>
        </is>
      </c>
      <c>
        <v>1</v>
      </c>
      <c>
        <is>
          <t>İZMİR</t>
        </is>
      </c>
      <c>
        <v>BORNOVA</v>
      </c>
      <c>
        <is>
          <t>K-2953 35-02-K02953_914990023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15.11.2020 10:43:48</t>
        </is>
      </c>
      <c>
        <is>
          <t>15.11.2020 14:05:14</t>
        </is>
      </c>
      <c>
        <v>3.357222222</v>
      </c>
      <c>
        <v>0</v>
      </c>
      <c>
        <v>3</v>
      </c>
      <c>
        <v>0</v>
      </c>
      <c>
        <v>0</v>
      </c>
      <c>
        <v>0</v>
      </c>
      <c>
        <v>10.071667</v>
      </c>
      <c>
        <v>0</v>
      </c>
      <c>
        <v>0</v>
      </c>
    </row>
    <row>
      <c>
        <is>
          <t>1578381</t>
        </is>
      </c>
      <c>
        <v>1</v>
      </c>
      <c>
        <is>
          <t>İZMİR</t>
        </is>
      </c>
      <c>
        <v>BORNOVA</v>
      </c>
      <c>
        <is>
          <t>K-4920 35-02-K04920_K-962-K04 K04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10.11.2020 09:44:53</t>
        </is>
      </c>
      <c>
        <is>
          <t>10.11.2020 14:06:00</t>
        </is>
      </c>
      <c>
        <v>4.351711111</v>
      </c>
      <c>
        <v>1</v>
      </c>
      <c>
        <v>146</v>
      </c>
      <c>
        <v>0</v>
      </c>
      <c>
        <v>0</v>
      </c>
      <c>
        <v>4.351711</v>
      </c>
      <c>
        <v>635.349822</v>
      </c>
      <c>
        <v>0</v>
      </c>
      <c>
        <v>0</v>
      </c>
    </row>
    <row>
      <c>
        <is>
          <t>1580456</t>
        </is>
      </c>
      <c>
        <v>1</v>
      </c>
      <c>
        <is>
          <t>İZMİR</t>
        </is>
      </c>
      <c>
        <v>BORNOVA</v>
      </c>
      <c>
        <is>
          <t>BORNOVA TM 35-02-A00005_YEŞİLOVA K14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14.11.2020 00:33:35</t>
        </is>
      </c>
      <c>
        <is>
          <t>14.11.2020 00:50:52</t>
        </is>
      </c>
      <c>
        <v>0.288055555</v>
      </c>
      <c>
        <v>12</v>
      </c>
      <c>
        <v>4030</v>
      </c>
      <c>
        <v>0</v>
      </c>
      <c>
        <v>0</v>
      </c>
      <c>
        <v>3.456667</v>
      </c>
      <c>
        <v>1160.863887</v>
      </c>
      <c>
        <v>0</v>
      </c>
      <c>
        <v>0</v>
      </c>
    </row>
    <row>
      <c>
        <is>
          <t>1574926</t>
        </is>
      </c>
      <c>
        <v>1</v>
      </c>
      <c>
        <is>
          <t>İZMİR</t>
        </is>
      </c>
      <c>
        <v>BORNOVA</v>
      </c>
      <c>
        <is>
          <t>BORNOVA TM 35-02-A00005_EGE M30</t>
        </is>
      </c>
      <c>
        <v>Üçüncü Şahısların Vermiş Olduğu Hasarlar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03.11.2020 19:09:20</t>
        </is>
      </c>
      <c>
        <is>
          <t>03.11.2020 19:39:44</t>
        </is>
      </c>
      <c>
        <v>0.506666666</v>
      </c>
      <c>
        <v>23</v>
      </c>
      <c>
        <v>4226</v>
      </c>
      <c>
        <v>0</v>
      </c>
      <c>
        <v>0</v>
      </c>
      <c>
        <v>11.653333</v>
      </c>
      <c>
        <v>2141.173331</v>
      </c>
      <c>
        <v>0</v>
      </c>
      <c>
        <v>0</v>
      </c>
    </row>
    <row>
      <c>
        <is>
          <t>1596496</t>
        </is>
      </c>
      <c>
        <v>1</v>
      </c>
      <c>
        <is>
          <t>İZMİR</t>
        </is>
      </c>
      <c>
        <v>BORNOVA</v>
      </c>
      <c>
        <is>
          <t>K-3720 35-02-K03720_TRAFO-K01 K01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25.11.2020 19:32:26</t>
        </is>
      </c>
      <c>
        <is>
          <t>25.11.2020 21:50:46</t>
        </is>
      </c>
      <c>
        <v>2.305555555</v>
      </c>
      <c>
        <v>1</v>
      </c>
      <c>
        <v>856</v>
      </c>
      <c>
        <v>0</v>
      </c>
      <c>
        <v>0</v>
      </c>
      <c>
        <v>2.305556</v>
      </c>
      <c>
        <v>1973.555555</v>
      </c>
      <c>
        <v>0</v>
      </c>
      <c>
        <v>0</v>
      </c>
    </row>
    <row>
      <c>
        <is>
          <t>1597595</t>
        </is>
      </c>
      <c>
        <v>1</v>
      </c>
      <c>
        <is>
          <t>İZMİR</t>
        </is>
      </c>
      <c>
        <v>BORNOVA</v>
      </c>
      <c>
        <is>
          <t>K-150 35-02-K00150_TRAFO-2-K02 K02</t>
        </is>
      </c>
      <c>
        <v>OG Kesici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28.11.2020 06:27:03</t>
        </is>
      </c>
      <c>
        <is>
          <t>28.11.2020 08:45:15</t>
        </is>
      </c>
      <c>
        <v>2.303333333</v>
      </c>
      <c>
        <v>2</v>
      </c>
      <c>
        <v>0</v>
      </c>
      <c>
        <v>0</v>
      </c>
      <c>
        <v>0</v>
      </c>
      <c>
        <v>4.606667</v>
      </c>
      <c>
        <v>0</v>
      </c>
      <c>
        <v>0</v>
      </c>
      <c>
        <v>0</v>
      </c>
    </row>
    <row>
      <c>
        <is>
          <t>1594920</t>
        </is>
      </c>
      <c>
        <v>1</v>
      </c>
      <c>
        <is>
          <t>İZMİR</t>
        </is>
      </c>
      <c>
        <v>BORNOVA</v>
      </c>
      <c>
        <is>
          <t>K-938 35-02-K00938_D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22.11.2020 18:41:41</t>
        </is>
      </c>
      <c>
        <is>
          <t>22.11.2020 19:26:14</t>
        </is>
      </c>
      <c>
        <v>0.7425</v>
      </c>
      <c>
        <v>0</v>
      </c>
      <c>
        <v>68</v>
      </c>
      <c>
        <v>0</v>
      </c>
      <c>
        <v>0</v>
      </c>
      <c>
        <v>0</v>
      </c>
      <c>
        <v>50.49</v>
      </c>
      <c>
        <v>0</v>
      </c>
      <c>
        <v>0</v>
      </c>
    </row>
    <row>
      <c>
        <is>
          <t>1574627</t>
        </is>
      </c>
      <c>
        <v>1</v>
      </c>
      <c>
        <is>
          <t>İZMİR</t>
        </is>
      </c>
      <c>
        <v>BORNOVA</v>
      </c>
      <c>
        <is>
          <t>ANADOLU İM 35-02-A00001_IŞIKKENT-K15 K15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03.11.2020 11:29:06</t>
        </is>
      </c>
      <c>
        <is>
          <t>03.11.2020 12:25:17</t>
        </is>
      </c>
      <c>
        <v>0.936388888</v>
      </c>
      <c>
        <v>35</v>
      </c>
      <c>
        <v>643</v>
      </c>
      <c>
        <v>0</v>
      </c>
      <c>
        <v>0</v>
      </c>
      <c>
        <v>32.773611</v>
      </c>
      <c>
        <v>602.098055</v>
      </c>
      <c>
        <v>0</v>
      </c>
      <c>
        <v>0</v>
      </c>
    </row>
    <row>
      <c>
        <is>
          <t>1574617</t>
        </is>
      </c>
      <c>
        <v>1</v>
      </c>
      <c>
        <is>
          <t>İZMİR</t>
        </is>
      </c>
      <c>
        <v>BORNOVA</v>
      </c>
      <c>
        <is>
          <t>ANADOLU İM 35-02-A00001_IŞIKKENT-K15 K15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03.11.2020 11:11:06</t>
        </is>
      </c>
      <c>
        <is>
          <t>03.11.2020 11:29:06</t>
        </is>
      </c>
      <c>
        <v>0.3</v>
      </c>
      <c>
        <v>35</v>
      </c>
      <c>
        <v>643</v>
      </c>
      <c>
        <v>0</v>
      </c>
      <c>
        <v>0</v>
      </c>
      <c>
        <v>10.5</v>
      </c>
      <c>
        <v>192.9</v>
      </c>
      <c>
        <v>0</v>
      </c>
      <c>
        <v>0</v>
      </c>
    </row>
    <row>
      <c>
        <is>
          <t>1576076</t>
        </is>
      </c>
      <c>
        <v>1</v>
      </c>
      <c>
        <is>
          <t>İZMİR</t>
        </is>
      </c>
      <c>
        <v>BAYRAKLI</v>
      </c>
      <c>
        <is>
          <t>M-1469 35-02-M01469_910097535</t>
        </is>
      </c>
      <c>
        <v>AG Direkten Kesme Açma</v>
      </c>
      <c>
        <is>
          <t>Dağıtım-AG</t>
        </is>
      </c>
      <c>
        <v>Uzun</v>
      </c>
      <c>
        <v>Güvenlik</v>
      </c>
      <c>
        <v>Bildirimsiz</v>
      </c>
      <c>
        <is>
          <t>05.11.2020 22:55:15</t>
        </is>
      </c>
      <c>
        <is>
          <t>22.11.2020 19:55:54</t>
        </is>
      </c>
      <c>
        <v>405.010833333</v>
      </c>
      <c>
        <v>0</v>
      </c>
      <c>
        <v>27</v>
      </c>
      <c>
        <v>0</v>
      </c>
      <c>
        <v>0</v>
      </c>
      <c>
        <v>0</v>
      </c>
      <c>
        <v>10935.2925</v>
      </c>
      <c>
        <v>0</v>
      </c>
      <c>
        <v>0</v>
      </c>
    </row>
    <row>
      <c>
        <is>
          <t>1580892</t>
        </is>
      </c>
      <c>
        <v>1</v>
      </c>
      <c>
        <is>
          <t>İZMİR</t>
        </is>
      </c>
      <c>
        <v>BAYRAKLI</v>
      </c>
      <c>
        <is>
          <t>K-3118 35-02-K03118_910126419</t>
        </is>
      </c>
      <c>
        <v>AG Direkten Kesme Açma</v>
      </c>
      <c>
        <is>
          <t>Dağıtım-AG</t>
        </is>
      </c>
      <c>
        <v>Uzun</v>
      </c>
      <c>
        <v>Güvenlik</v>
      </c>
      <c>
        <v>Bildirimsiz</v>
      </c>
      <c>
        <is>
          <t>14.11.2020 22:25:00</t>
        </is>
      </c>
      <c>
        <is>
          <t>22.11.2020 00:25:25</t>
        </is>
      </c>
      <c>
        <v>170.006944444</v>
      </c>
      <c>
        <v>0</v>
      </c>
      <c>
        <v>38</v>
      </c>
      <c>
        <v>0</v>
      </c>
      <c>
        <v>0</v>
      </c>
      <c>
        <v>0</v>
      </c>
      <c>
        <v>6460.263889</v>
      </c>
      <c>
        <v>0</v>
      </c>
      <c>
        <v>0</v>
      </c>
    </row>
    <row>
      <c>
        <is>
          <t>1580893</t>
        </is>
      </c>
      <c>
        <v>1</v>
      </c>
      <c>
        <is>
          <t>İZMİR</t>
        </is>
      </c>
      <c>
        <v>BAYRAKLI</v>
      </c>
      <c>
        <is>
          <t>K-3118 35-02-K03118_910241251</t>
        </is>
      </c>
      <c>
        <v>AG Direkten Kesme Açma</v>
      </c>
      <c>
        <is>
          <t>Dağıtım-AG</t>
        </is>
      </c>
      <c>
        <v>Uzun</v>
      </c>
      <c>
        <v>Güvenlik</v>
      </c>
      <c>
        <v>Bildirimsiz</v>
      </c>
      <c>
        <is>
          <t>14.11.2020 22:28:24</t>
        </is>
      </c>
      <c>
        <is>
          <t>22.11.2020 00:24:32</t>
        </is>
      </c>
      <c>
        <v>169.935555555</v>
      </c>
      <c>
        <v>0</v>
      </c>
      <c>
        <v>40</v>
      </c>
      <c>
        <v>0</v>
      </c>
      <c>
        <v>0</v>
      </c>
      <c>
        <v>0</v>
      </c>
      <c>
        <v>6797.422222</v>
      </c>
      <c>
        <v>0</v>
      </c>
      <c>
        <v>0</v>
      </c>
    </row>
    <row>
      <c>
        <is>
          <t>1576084</t>
        </is>
      </c>
      <c>
        <v>1</v>
      </c>
      <c>
        <is>
          <t>İZMİR</t>
        </is>
      </c>
      <c>
        <v>BAYRAKLI</v>
      </c>
      <c>
        <is>
          <t>K-3118 35-02-K03118_B b1b</t>
        </is>
      </c>
      <c>
        <v>AG Direkten Kesme Açma</v>
      </c>
      <c>
        <is>
          <t>Dağıtım-AG</t>
        </is>
      </c>
      <c>
        <v>Uzun</v>
      </c>
      <c>
        <v>Güvenlik</v>
      </c>
      <c>
        <v>Bildirimsiz</v>
      </c>
      <c>
        <is>
          <t>05.11.2020 23:28:04</t>
        </is>
      </c>
      <c>
        <is>
          <t>22.11.2020 19:58:53</t>
        </is>
      </c>
      <c>
        <v>404.513611111</v>
      </c>
      <c>
        <v>0</v>
      </c>
      <c>
        <v>65</v>
      </c>
      <c>
        <v>0</v>
      </c>
      <c>
        <v>0</v>
      </c>
      <c>
        <v>0</v>
      </c>
      <c>
        <v>26293.384722</v>
      </c>
      <c>
        <v>0</v>
      </c>
      <c>
        <v>0</v>
      </c>
    </row>
    <row>
      <c>
        <is>
          <t>1580053</t>
        </is>
      </c>
      <c>
        <v>1</v>
      </c>
      <c>
        <is>
          <t>İZMİR</t>
        </is>
      </c>
      <c>
        <v>BAYRAKLI</v>
      </c>
      <c>
        <is>
          <t>K-2539 35-04-K02539_C</t>
        </is>
      </c>
      <c>
        <v>AG Direk Kırılması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13.11.2020 09:58:00</t>
        </is>
      </c>
      <c>
        <is>
          <t>13.11.2020 14:56:48</t>
        </is>
      </c>
      <c>
        <v>4.98</v>
      </c>
      <c>
        <v>0</v>
      </c>
      <c>
        <v>141</v>
      </c>
      <c>
        <v>0</v>
      </c>
      <c>
        <v>0</v>
      </c>
      <c>
        <v>0</v>
      </c>
      <c>
        <v>702.18</v>
      </c>
      <c>
        <v>0</v>
      </c>
      <c>
        <v>0</v>
      </c>
    </row>
    <row>
      <c>
        <is>
          <t>1580452</t>
        </is>
      </c>
      <c>
        <v>1</v>
      </c>
      <c>
        <is>
          <t>İZMİR</t>
        </is>
      </c>
      <c>
        <v>BAYRAKLI</v>
      </c>
      <c>
        <is>
          <t>K-4773 35-04-K04773_99495726</t>
        </is>
      </c>
      <c>
        <v>AG Direkten Kesme Açma</v>
      </c>
      <c>
        <is>
          <t>Dağıtım-AG</t>
        </is>
      </c>
      <c>
        <v>Uzun</v>
      </c>
      <c>
        <v>Güvenlik</v>
      </c>
      <c>
        <v>Bildirimsiz</v>
      </c>
      <c>
        <is>
          <t>14.11.2020 00:25:00</t>
        </is>
      </c>
      <c>
        <is>
          <t>21.11.2020 18:54:46</t>
        </is>
      </c>
      <c>
        <v>186.496111111</v>
      </c>
      <c>
        <v>0</v>
      </c>
      <c>
        <v>1</v>
      </c>
      <c>
        <v>0</v>
      </c>
      <c>
        <v>0</v>
      </c>
      <c>
        <v>0</v>
      </c>
      <c>
        <v>186.496111</v>
      </c>
      <c>
        <v>0</v>
      </c>
      <c>
        <v>0</v>
      </c>
    </row>
    <row>
      <c>
        <is>
          <t>1577111</t>
        </is>
      </c>
      <c>
        <v>1</v>
      </c>
      <c>
        <is>
          <t>İZMİR</t>
        </is>
      </c>
      <c>
        <v>BAYRAKLI</v>
      </c>
      <c>
        <is>
          <t>M-1295 35-02-M01295_C c2b</t>
        </is>
      </c>
      <c>
        <v>AG Direkten Kesme Açma</v>
      </c>
      <c>
        <is>
          <t>Dağıtım-AG</t>
        </is>
      </c>
      <c>
        <v>Uzun</v>
      </c>
      <c>
        <v>Güvenlik</v>
      </c>
      <c>
        <v>Bildirimsiz</v>
      </c>
      <c>
        <is>
          <t>07.11.2020 12:39:00</t>
        </is>
      </c>
      <c>
        <is>
          <t>22.11.2020 02:04:42</t>
        </is>
      </c>
      <c>
        <v>349.428333333</v>
      </c>
      <c>
        <v>0</v>
      </c>
      <c>
        <v>41</v>
      </c>
      <c>
        <v>0</v>
      </c>
      <c>
        <v>0</v>
      </c>
      <c>
        <v>0</v>
      </c>
      <c>
        <v>14326.561667</v>
      </c>
      <c>
        <v>0</v>
      </c>
      <c>
        <v>0</v>
      </c>
    </row>
    <row>
      <c>
        <is>
          <t>1595852</t>
        </is>
      </c>
      <c>
        <v>1</v>
      </c>
      <c>
        <is>
          <t>İZMİR</t>
        </is>
      </c>
      <c>
        <v>BAYRAKLI</v>
      </c>
      <c>
        <is>
          <t>M-1687 35-02-M01687_910021976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24.11.2020 15:41:35</t>
        </is>
      </c>
      <c>
        <is>
          <t>24.11.2020 19:52:17</t>
        </is>
      </c>
      <c>
        <v>4.178333333</v>
      </c>
      <c>
        <v>0</v>
      </c>
      <c>
        <v>2</v>
      </c>
      <c>
        <v>0</v>
      </c>
      <c>
        <v>0</v>
      </c>
      <c>
        <v>0</v>
      </c>
      <c>
        <v>8.356667</v>
      </c>
      <c>
        <v>0</v>
      </c>
      <c>
        <v>0</v>
      </c>
    </row>
    <row>
      <c>
        <is>
          <t>1594773</t>
        </is>
      </c>
      <c>
        <v>1</v>
      </c>
      <c>
        <is>
          <t>İZMİR</t>
        </is>
      </c>
      <c>
        <v>BAYRAKLI</v>
      </c>
      <c>
        <is>
          <t>M-1687 35-02-M01687_6728643 1687e1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22.11.2020 12:03:17</t>
        </is>
      </c>
      <c>
        <is>
          <t>22.11.2020 13:26:00</t>
        </is>
      </c>
      <c>
        <v>1.378611111</v>
      </c>
      <c>
        <v>0</v>
      </c>
      <c>
        <v>89</v>
      </c>
      <c>
        <v>0</v>
      </c>
      <c>
        <v>0</v>
      </c>
      <c>
        <v>0</v>
      </c>
      <c>
        <v>122.696389</v>
      </c>
      <c>
        <v>0</v>
      </c>
      <c>
        <v>0</v>
      </c>
    </row>
    <row>
      <c>
        <is>
          <t>1576859</t>
        </is>
      </c>
      <c>
        <v>1</v>
      </c>
      <c>
        <is>
          <t>İZMİR</t>
        </is>
      </c>
      <c>
        <v>BAYRAKLI</v>
      </c>
      <c>
        <is>
          <t>K-1526 35-02-K01526_913130164</t>
        </is>
      </c>
      <c>
        <v>AG Direkten Kesme Açma</v>
      </c>
      <c>
        <is>
          <t>Dağıtım-AG</t>
        </is>
      </c>
      <c>
        <v>Uzun</v>
      </c>
      <c>
        <v>Güvenlik</v>
      </c>
      <c>
        <v>Bildirimsiz</v>
      </c>
      <c>
        <is>
          <t>07.11.2020 01:31:00</t>
        </is>
      </c>
      <c>
        <is>
          <t>22.11.2020 02:47:21</t>
        </is>
      </c>
      <c>
        <v>361.2725</v>
      </c>
      <c>
        <v>0</v>
      </c>
      <c>
        <v>16</v>
      </c>
      <c>
        <v>0</v>
      </c>
      <c>
        <v>0</v>
      </c>
      <c>
        <v>0</v>
      </c>
      <c>
        <v>5780.36</v>
      </c>
      <c>
        <v>0</v>
      </c>
      <c>
        <v>0</v>
      </c>
    </row>
    <row>
      <c>
        <is>
          <t>1575683</t>
        </is>
      </c>
      <c>
        <v>1</v>
      </c>
      <c>
        <is>
          <t>İZMİR</t>
        </is>
      </c>
      <c>
        <v>BAYRAKLI</v>
      </c>
      <c>
        <is>
          <t>M-1123 35-02-M01123_99823445</t>
        </is>
      </c>
      <c>
        <v>AG Direkten Kesme Açma</v>
      </c>
      <c>
        <is>
          <t>Dağıtım-AG</t>
        </is>
      </c>
      <c>
        <v>Uzun</v>
      </c>
      <c>
        <v>Güvenlik</v>
      </c>
      <c>
        <v>Bildirimsiz</v>
      </c>
      <c>
        <is>
          <t>05.11.2020 10:50:00</t>
        </is>
      </c>
      <c>
        <is>
          <t>22.11.2020 17:16:32</t>
        </is>
      </c>
      <c>
        <v>414.442222222</v>
      </c>
      <c>
        <v>0</v>
      </c>
      <c>
        <v>29</v>
      </c>
      <c>
        <v>0</v>
      </c>
      <c>
        <v>0</v>
      </c>
      <c>
        <v>0</v>
      </c>
      <c>
        <v>12018.824444</v>
      </c>
      <c>
        <v>0</v>
      </c>
      <c>
        <v>0</v>
      </c>
    </row>
    <row>
      <c>
        <is>
          <t>1595747</t>
        </is>
      </c>
      <c>
        <v>1</v>
      </c>
      <c>
        <is>
          <t>İZMİR</t>
        </is>
      </c>
      <c>
        <v>BORNOVA</v>
      </c>
      <c>
        <is>
          <t>K-3042 35-02-K03042_D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24.11.2020 13:33:53</t>
        </is>
      </c>
      <c>
        <is>
          <t>24.11.2020 15:02:12</t>
        </is>
      </c>
      <c>
        <v>1.471944444</v>
      </c>
      <c>
        <v>0</v>
      </c>
      <c>
        <v>168</v>
      </c>
      <c>
        <v>0</v>
      </c>
      <c>
        <v>0</v>
      </c>
      <c>
        <v>0</v>
      </c>
      <c>
        <v>247.286667</v>
      </c>
      <c>
        <v>0</v>
      </c>
      <c>
        <v>0</v>
      </c>
    </row>
    <row>
      <c>
        <is>
          <t>1581520</t>
        </is>
      </c>
      <c>
        <v>1</v>
      </c>
      <c>
        <is>
          <t>İZMİR</t>
        </is>
      </c>
      <c>
        <v>BORNOVA</v>
      </c>
      <c>
        <is>
          <t>M-2382 35-02-M02382_99921150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16.11.2020 13:50:17</t>
        </is>
      </c>
      <c>
        <is>
          <t>16.11.2020 15:07:18</t>
        </is>
      </c>
      <c>
        <v>1.283611111</v>
      </c>
      <c>
        <v>0</v>
      </c>
      <c>
        <v>3</v>
      </c>
      <c>
        <v>0</v>
      </c>
      <c>
        <v>0</v>
      </c>
      <c>
        <v>0</v>
      </c>
      <c>
        <v>3.850833</v>
      </c>
      <c>
        <v>0</v>
      </c>
      <c>
        <v>0</v>
      </c>
    </row>
    <row>
      <c>
        <is>
          <t>1579833</t>
        </is>
      </c>
      <c>
        <v>1</v>
      </c>
      <c>
        <is>
          <t>İZMİR</t>
        </is>
      </c>
      <c>
        <v>BORNOVA</v>
      </c>
      <c>
        <is>
          <t>K-4159 35-02-K04159_99645233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12.11.2020 14:56:22</t>
        </is>
      </c>
      <c>
        <is>
          <t>12.11.2020 20:55:44</t>
        </is>
      </c>
      <c>
        <v>5.989444444</v>
      </c>
      <c>
        <v>0</v>
      </c>
      <c>
        <v>5</v>
      </c>
      <c>
        <v>0</v>
      </c>
      <c>
        <v>0</v>
      </c>
      <c>
        <v>0</v>
      </c>
      <c>
        <v>29.947222</v>
      </c>
      <c>
        <v>0</v>
      </c>
      <c>
        <v>0</v>
      </c>
    </row>
    <row>
      <c>
        <is>
          <t>1595391</t>
        </is>
      </c>
      <c>
        <v>1</v>
      </c>
      <c>
        <is>
          <t>İZMİR</t>
        </is>
      </c>
      <c>
        <v>BUCA</v>
      </c>
      <c>
        <is>
          <t>M-2112 35-03-M02112_913910696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23.11.2020 17:32:04</t>
        </is>
      </c>
      <c>
        <is>
          <t>23.11.2020 18:23:23</t>
        </is>
      </c>
      <c>
        <v>0.855277777</v>
      </c>
      <c>
        <v>0</v>
      </c>
      <c>
        <v>5</v>
      </c>
      <c>
        <v>0</v>
      </c>
      <c>
        <v>0</v>
      </c>
      <c>
        <v>0</v>
      </c>
      <c>
        <v>4.276389</v>
      </c>
      <c>
        <v>0</v>
      </c>
      <c>
        <v>0</v>
      </c>
    </row>
    <row>
      <c>
        <is>
          <t>1578506</t>
        </is>
      </c>
      <c>
        <v>1</v>
      </c>
      <c>
        <is>
          <t>İZMİR</t>
        </is>
      </c>
      <c>
        <v>BUCA</v>
      </c>
      <c>
        <is>
          <t>M-2071 35-03-M02071_35-03-M02071</t>
        </is>
      </c>
      <c>
        <v>AG Direk Değişimi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10.11.2020 13:05:54</t>
        </is>
      </c>
      <c>
        <is>
          <t>10.11.2020 14:32:38</t>
        </is>
      </c>
      <c>
        <v>1.445555555</v>
      </c>
      <c>
        <v>1</v>
      </c>
      <c>
        <v>438</v>
      </c>
      <c>
        <v>0</v>
      </c>
      <c>
        <v>0</v>
      </c>
      <c>
        <v>1.445556</v>
      </c>
      <c>
        <v>633.153333</v>
      </c>
      <c>
        <v>0</v>
      </c>
      <c>
        <v>0</v>
      </c>
    </row>
    <row>
      <c>
        <is>
          <t>1582318</t>
        </is>
      </c>
      <c>
        <v>1</v>
      </c>
      <c>
        <is>
          <t>İZMİR</t>
        </is>
      </c>
      <c>
        <v>BUCA</v>
      </c>
      <c>
        <is>
          <t>M-1018 35-03-M01018_910749488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18.11.2020 08:36:07</t>
        </is>
      </c>
      <c>
        <is>
          <t>18.11.2020 13:14:00</t>
        </is>
      </c>
      <c>
        <v>4.631388888</v>
      </c>
      <c>
        <v>0</v>
      </c>
      <c>
        <v>5</v>
      </c>
      <c>
        <v>0</v>
      </c>
      <c>
        <v>0</v>
      </c>
      <c>
        <v>0</v>
      </c>
      <c>
        <v>23.156944</v>
      </c>
      <c>
        <v>0</v>
      </c>
      <c>
        <v>0</v>
      </c>
    </row>
    <row>
      <c>
        <is>
          <t>1575427</t>
        </is>
      </c>
      <c>
        <v>1</v>
      </c>
      <c>
        <is>
          <t>İZMİR</t>
        </is>
      </c>
      <c>
        <v>BORNOVA</v>
      </c>
      <c>
        <is>
          <t>K-901 35-02-K00901_912561727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04.11.2020 19:04:33</t>
        </is>
      </c>
      <c>
        <is>
          <t>04.11.2020 20:49:56</t>
        </is>
      </c>
      <c>
        <v>1.756388888</v>
      </c>
      <c>
        <v>0</v>
      </c>
      <c>
        <v>2</v>
      </c>
      <c>
        <v>0</v>
      </c>
      <c>
        <v>0</v>
      </c>
      <c>
        <v>0</v>
      </c>
      <c>
        <v>3.512778</v>
      </c>
      <c>
        <v>0</v>
      </c>
      <c>
        <v>0</v>
      </c>
    </row>
    <row>
      <c>
        <is>
          <t>1577158</t>
        </is>
      </c>
      <c>
        <v>1</v>
      </c>
      <c>
        <is>
          <t>İZMİR</t>
        </is>
      </c>
      <c>
        <v>BORNOVA</v>
      </c>
      <c>
        <is>
          <t>K-3002 35-02-K03002_910146045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07.11.2020 13:43:34</t>
        </is>
      </c>
      <c>
        <is>
          <t>07.11.2020 22:54:15</t>
        </is>
      </c>
      <c>
        <v>9.178055555</v>
      </c>
      <c>
        <v>0</v>
      </c>
      <c>
        <v>17</v>
      </c>
      <c>
        <v>0</v>
      </c>
      <c>
        <v>0</v>
      </c>
      <c>
        <v>0</v>
      </c>
      <c>
        <v>156.026944</v>
      </c>
      <c>
        <v>0</v>
      </c>
      <c>
        <v>0</v>
      </c>
    </row>
    <row>
      <c>
        <is>
          <t>1574406</t>
        </is>
      </c>
      <c>
        <v>1</v>
      </c>
      <c>
        <is>
          <t>İZMİR</t>
        </is>
      </c>
      <c>
        <v>BORNOVA</v>
      </c>
      <c>
        <is>
          <t>K-4357 35-02-K04357_910027235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02.11.2020 20:15:47</t>
        </is>
      </c>
      <c>
        <is>
          <t>02.11.2020 21:04:58</t>
        </is>
      </c>
      <c>
        <v>0.819722222</v>
      </c>
      <c>
        <v>0</v>
      </c>
      <c>
        <v>1</v>
      </c>
      <c>
        <v>0</v>
      </c>
      <c>
        <v>0</v>
      </c>
      <c>
        <v>0</v>
      </c>
      <c>
        <v>0.819722</v>
      </c>
      <c>
        <v>0</v>
      </c>
      <c>
        <v>0</v>
      </c>
    </row>
    <row>
      <c>
        <is>
          <t>1582558</t>
        </is>
      </c>
      <c>
        <v>1</v>
      </c>
      <c>
        <is>
          <t>İZMİR</t>
        </is>
      </c>
      <c>
        <v>BORNOVA</v>
      </c>
      <c>
        <is>
          <t>K-4357 35-02-K04357_D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18.11.2020 13:27:56</t>
        </is>
      </c>
      <c>
        <is>
          <t>18.11.2020 16:14:16</t>
        </is>
      </c>
      <c>
        <v>2.772222222</v>
      </c>
      <c>
        <v>0</v>
      </c>
      <c>
        <v>93</v>
      </c>
      <c>
        <v>0</v>
      </c>
      <c>
        <v>0</v>
      </c>
      <c>
        <v>0</v>
      </c>
      <c>
        <v>257.816667</v>
      </c>
      <c>
        <v>0</v>
      </c>
      <c>
        <v>0</v>
      </c>
    </row>
    <row>
      <c>
        <is>
          <t>1574333</t>
        </is>
      </c>
      <c>
        <v>1</v>
      </c>
      <c>
        <is>
          <t>İZMİR</t>
        </is>
      </c>
      <c>
        <v>BORNOVA</v>
      </c>
      <c>
        <is>
          <t>M-667 35-02-M00667_M-667 DİREK TİPİNE GİDEN-M03 M03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02.11.2020 17:44:19</t>
        </is>
      </c>
      <c>
        <is>
          <t>02.11.2020 18:51:37</t>
        </is>
      </c>
      <c>
        <v>1.121666666</v>
      </c>
      <c>
        <v>0</v>
      </c>
      <c>
        <v>0</v>
      </c>
      <c>
        <v>1</v>
      </c>
      <c>
        <v>0</v>
      </c>
      <c>
        <v>0</v>
      </c>
      <c>
        <v>0</v>
      </c>
      <c>
        <v>1.121667</v>
      </c>
      <c>
        <v>0</v>
      </c>
    </row>
    <row>
      <c>
        <is>
          <t>1596750</t>
        </is>
      </c>
      <c>
        <v>1</v>
      </c>
      <c>
        <is>
          <t>İZMİR</t>
        </is>
      </c>
      <c>
        <v>BORNOVA</v>
      </c>
      <c>
        <is>
          <t>M-1062 GÖKDERE TR-2 35-02-M01062_99999162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26.11.2020 11:51:01</t>
        </is>
      </c>
      <c>
        <is>
          <t>26.11.2020 12:59:22</t>
        </is>
      </c>
      <c>
        <v>1.139166666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1.139167</v>
      </c>
    </row>
    <row>
      <c>
        <is>
          <t>1576086</t>
        </is>
      </c>
      <c>
        <v>1</v>
      </c>
      <c>
        <is>
          <t>İZMİR</t>
        </is>
      </c>
      <c>
        <v>BORNOVA</v>
      </c>
      <c>
        <is>
          <t>M-1635 GEÇİT 35-02-M01635_M-650-M03 M03</t>
        </is>
      </c>
      <c>
        <v>OG İzolatör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06.11.2020 01:02:32</t>
        </is>
      </c>
      <c>
        <is>
          <t>06.11.2020 05:14:00</t>
        </is>
      </c>
      <c>
        <v>4.191111111</v>
      </c>
      <c>
        <v>0</v>
      </c>
      <c>
        <v>0</v>
      </c>
      <c>
        <v>1</v>
      </c>
      <c>
        <v>0</v>
      </c>
      <c>
        <v>0</v>
      </c>
      <c>
        <v>0</v>
      </c>
      <c>
        <v>4.191111</v>
      </c>
      <c>
        <v>0</v>
      </c>
    </row>
    <row>
      <c>
        <is>
          <t>1578782</t>
        </is>
      </c>
      <c>
        <v>1</v>
      </c>
      <c>
        <is>
          <t>İZMİR</t>
        </is>
      </c>
      <c>
        <v>BORNOVA</v>
      </c>
      <c>
        <is>
          <t>K-924 35-02-K00924_913184986</t>
        </is>
      </c>
      <c>
        <v>AG Direkten Kesme Açma</v>
      </c>
      <c>
        <is>
          <t>Dağıtım-AG</t>
        </is>
      </c>
      <c>
        <v>Uzun</v>
      </c>
      <c>
        <v>Güvenlik</v>
      </c>
      <c>
        <v>Bildirimsiz</v>
      </c>
      <c>
        <is>
          <t>10.11.2020 21:27:00</t>
        </is>
      </c>
      <c>
        <is>
          <t>10.11.2020 22:47:50</t>
        </is>
      </c>
      <c>
        <v>1.347222222</v>
      </c>
      <c>
        <v>0</v>
      </c>
      <c>
        <v>1</v>
      </c>
      <c>
        <v>0</v>
      </c>
      <c>
        <v>0</v>
      </c>
      <c>
        <v>0</v>
      </c>
      <c>
        <v>1.347222</v>
      </c>
      <c>
        <v>0</v>
      </c>
      <c>
        <v>0</v>
      </c>
    </row>
    <row>
      <c>
        <is>
          <t>1578050</t>
        </is>
      </c>
      <c>
        <v>1</v>
      </c>
      <c>
        <is>
          <t>İZMİR</t>
        </is>
      </c>
      <c>
        <v>BORNOVA</v>
      </c>
      <c>
        <is>
          <t>K-4498 35-02-K04498_910027631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09.11.2020 12:20:41</t>
        </is>
      </c>
      <c>
        <is>
          <t>09.11.2020 17:28:02</t>
        </is>
      </c>
      <c>
        <v>5.1225</v>
      </c>
      <c>
        <v>0</v>
      </c>
      <c>
        <v>4</v>
      </c>
      <c>
        <v>0</v>
      </c>
      <c>
        <v>0</v>
      </c>
      <c>
        <v>0</v>
      </c>
      <c>
        <v>20.49</v>
      </c>
      <c>
        <v>0</v>
      </c>
      <c>
        <v>0</v>
      </c>
    </row>
    <row>
      <c>
        <is>
          <t>1574739</t>
        </is>
      </c>
      <c>
        <v>1</v>
      </c>
      <c>
        <is>
          <t>İZMİR</t>
        </is>
      </c>
      <c>
        <v>BORNOVA</v>
      </c>
      <c>
        <is>
          <t>K-3649 35-02-K03649_910011141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03.11.2020 14:11:53</t>
        </is>
      </c>
      <c>
        <is>
          <t>03.11.2020 15:55:46</t>
        </is>
      </c>
      <c>
        <v>1.731388888</v>
      </c>
      <c>
        <v>0</v>
      </c>
      <c>
        <v>5</v>
      </c>
      <c>
        <v>0</v>
      </c>
      <c>
        <v>0</v>
      </c>
      <c>
        <v>0</v>
      </c>
      <c>
        <v>8.656944</v>
      </c>
      <c>
        <v>0</v>
      </c>
      <c>
        <v>0</v>
      </c>
    </row>
    <row>
      <c>
        <is>
          <t>1576556</t>
        </is>
      </c>
      <c>
        <v>1</v>
      </c>
      <c>
        <is>
          <t>İZMİR</t>
        </is>
      </c>
      <c>
        <v>BORNOVA</v>
      </c>
      <c>
        <is>
          <t>K-1475 35-02-K01475_910167696</t>
        </is>
      </c>
      <c>
        <v>AG Direkten Kesme Açma</v>
      </c>
      <c>
        <is>
          <t>Dağıtım-AG</t>
        </is>
      </c>
      <c>
        <v>Uzun</v>
      </c>
      <c>
        <v>Güvenlik</v>
      </c>
      <c>
        <v>Bildirimsiz</v>
      </c>
      <c>
        <is>
          <t>06.11.2020 14:59:00</t>
        </is>
      </c>
      <c>
        <is>
          <t>06.11.2020 16:40:49</t>
        </is>
      </c>
      <c>
        <v>1.696944444</v>
      </c>
      <c>
        <v>0</v>
      </c>
      <c>
        <v>25</v>
      </c>
      <c>
        <v>0</v>
      </c>
      <c>
        <v>0</v>
      </c>
      <c>
        <v>0</v>
      </c>
      <c>
        <v>42.423611</v>
      </c>
      <c>
        <v>0</v>
      </c>
      <c>
        <v>0</v>
      </c>
    </row>
    <row>
      <c>
        <is>
          <t>1598488</t>
        </is>
      </c>
      <c>
        <v>1</v>
      </c>
      <c>
        <is>
          <t>İZMİR</t>
        </is>
      </c>
      <c>
        <v>BORNOVA</v>
      </c>
      <c>
        <is>
          <t>K-633 35-02-K00633_910054688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30.11.2020 09:50:27</t>
        </is>
      </c>
      <c>
        <is>
          <t>30.11.2020 12:06:39</t>
        </is>
      </c>
      <c>
        <v>2.27</v>
      </c>
      <c>
        <v>0</v>
      </c>
      <c>
        <v>3</v>
      </c>
      <c>
        <v>0</v>
      </c>
      <c>
        <v>0</v>
      </c>
      <c>
        <v>0</v>
      </c>
      <c>
        <v>6.81</v>
      </c>
      <c>
        <v>0</v>
      </c>
      <c>
        <v>0</v>
      </c>
    </row>
    <row>
      <c>
        <is>
          <t>1594644</t>
        </is>
      </c>
      <c>
        <v>1</v>
      </c>
      <c>
        <is>
          <t>İZMİR</t>
        </is>
      </c>
      <c>
        <v>SELÇUK</v>
      </c>
      <c>
        <is>
          <t>DM-1/TR-12 35-13-L00459_G G03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22.11.2020 06:58:47</t>
        </is>
      </c>
      <c>
        <is>
          <t>22.11.2020 08:14:11</t>
        </is>
      </c>
      <c>
        <v>1.256666666</v>
      </c>
      <c>
        <v>0</v>
      </c>
      <c>
        <v>35</v>
      </c>
      <c>
        <v>0</v>
      </c>
      <c>
        <v>0</v>
      </c>
      <c>
        <v>0</v>
      </c>
      <c>
        <v>43.983333</v>
      </c>
      <c>
        <v>0</v>
      </c>
      <c>
        <v>0</v>
      </c>
    </row>
    <row>
      <c>
        <is>
          <t>1574972</t>
        </is>
      </c>
      <c>
        <v>1</v>
      </c>
      <c>
        <is>
          <t>İZMİR</t>
        </is>
      </c>
      <c>
        <v>SELÇUK</v>
      </c>
      <c>
        <is>
          <t>DM-1/TR-12 35-13-L00459_946420606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03.11.2020 22:40:27</t>
        </is>
      </c>
      <c>
        <is>
          <t>03.11.2020 23:29:12</t>
        </is>
      </c>
      <c>
        <v>0.8125</v>
      </c>
      <c>
        <v>0</v>
      </c>
      <c>
        <v>1</v>
      </c>
      <c>
        <v>0</v>
      </c>
      <c>
        <v>0</v>
      </c>
      <c>
        <v>0</v>
      </c>
      <c>
        <v>0.8125</v>
      </c>
      <c>
        <v>0</v>
      </c>
      <c>
        <v>0</v>
      </c>
    </row>
    <row>
      <c>
        <is>
          <t>1580664</t>
        </is>
      </c>
      <c>
        <v>1</v>
      </c>
      <c>
        <is>
          <t>İZMİR</t>
        </is>
      </c>
      <c>
        <v>BORNOVA</v>
      </c>
      <c>
        <is>
          <t>K-255 35-02-K00255_99543549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14.11.2020 12:10:52</t>
        </is>
      </c>
      <c>
        <is>
          <t>14.11.2020 14:15:05</t>
        </is>
      </c>
      <c>
        <v>2.070277777</v>
      </c>
      <c>
        <v>0</v>
      </c>
      <c>
        <v>4</v>
      </c>
      <c>
        <v>0</v>
      </c>
      <c>
        <v>0</v>
      </c>
      <c>
        <v>0</v>
      </c>
      <c>
        <v>8.281111</v>
      </c>
      <c>
        <v>0</v>
      </c>
      <c>
        <v>0</v>
      </c>
    </row>
    <row>
      <c>
        <is>
          <t>1594693</t>
        </is>
      </c>
      <c>
        <v>1</v>
      </c>
      <c>
        <is>
          <t>İZMİR</t>
        </is>
      </c>
      <c>
        <v>SELÇUK</v>
      </c>
      <c>
        <is>
          <t>TR 12 35-13-L00012_A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22.11.2020 09:44:00</t>
        </is>
      </c>
      <c>
        <is>
          <t>22.11.2020 12:13:03</t>
        </is>
      </c>
      <c>
        <v>2.484166666</v>
      </c>
      <c>
        <v>0</v>
      </c>
      <c>
        <v>188</v>
      </c>
      <c>
        <v>0</v>
      </c>
      <c>
        <v>0</v>
      </c>
      <c>
        <v>0</v>
      </c>
      <c>
        <v>467.023333</v>
      </c>
      <c>
        <v>0</v>
      </c>
      <c>
        <v>0</v>
      </c>
    </row>
    <row>
      <c>
        <is>
          <t>1584565</t>
        </is>
      </c>
      <c>
        <v>1</v>
      </c>
      <c>
        <is>
          <t>İZMİR</t>
        </is>
      </c>
      <c>
        <v>SELÇUK</v>
      </c>
      <c>
        <is>
          <t>TR 12 35-13-L00012_A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21.11.2020 20:01:20</t>
        </is>
      </c>
      <c>
        <is>
          <t>21.11.2020 22:28:12</t>
        </is>
      </c>
      <c>
        <v>2.447777777</v>
      </c>
      <c>
        <v>0</v>
      </c>
      <c>
        <v>188</v>
      </c>
      <c>
        <v>0</v>
      </c>
      <c>
        <v>0</v>
      </c>
      <c>
        <v>0</v>
      </c>
      <c>
        <v>460.182222</v>
      </c>
      <c>
        <v>0</v>
      </c>
      <c>
        <v>0</v>
      </c>
    </row>
    <row>
      <c>
        <is>
          <t>1597673</t>
        </is>
      </c>
      <c>
        <v>1</v>
      </c>
      <c>
        <is>
          <t>İZMİR</t>
        </is>
      </c>
      <c>
        <v>SELÇUK</v>
      </c>
      <c>
        <is>
          <t>TR-10 35-13-L00010_TR-12 - TR-13 L01</t>
        </is>
      </c>
      <c>
        <v>Üçüncü Şahısların Vermiş Olduğu Hasarlar</v>
      </c>
      <c>
        <is>
          <t>Dağıtım-OG</t>
        </is>
      </c>
      <c>
        <v>Uzun</v>
      </c>
      <c>
        <v>Dışsal</v>
      </c>
      <c>
        <v>Bildirimsiz</v>
      </c>
      <c>
        <is>
          <t>28.11.2020 10:18:05</t>
        </is>
      </c>
      <c>
        <is>
          <t>28.11.2020 10:55:32</t>
        </is>
      </c>
      <c>
        <v>0.624166666</v>
      </c>
      <c>
        <v>10</v>
      </c>
      <c>
        <v>1701</v>
      </c>
      <c>
        <v>0</v>
      </c>
      <c>
        <v>0</v>
      </c>
      <c>
        <v>6.241667</v>
      </c>
      <c>
        <v>1061.707499</v>
      </c>
      <c>
        <v>0</v>
      </c>
      <c>
        <v>0</v>
      </c>
    </row>
    <row>
      <c>
        <is>
          <t>1580643</t>
        </is>
      </c>
      <c>
        <v>1</v>
      </c>
      <c>
        <is>
          <t>İZMİR</t>
        </is>
      </c>
      <c>
        <v>SELÇUK</v>
      </c>
      <c>
        <is>
          <t>TR 12 35-13-L00012_946424952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14.11.2020 11:26:47</t>
        </is>
      </c>
      <c>
        <is>
          <t>14.11.2020 12:02:58</t>
        </is>
      </c>
      <c>
        <v>0.603055555</v>
      </c>
      <c>
        <v>0</v>
      </c>
      <c>
        <v>2</v>
      </c>
      <c>
        <v>0</v>
      </c>
      <c>
        <v>0</v>
      </c>
      <c>
        <v>0</v>
      </c>
      <c>
        <v>1.206111</v>
      </c>
      <c>
        <v>0</v>
      </c>
      <c>
        <v>0</v>
      </c>
    </row>
    <row>
      <c>
        <is>
          <t>1597818</t>
        </is>
      </c>
      <c>
        <v>1</v>
      </c>
      <c>
        <is>
          <t>İZMİR</t>
        </is>
      </c>
      <c>
        <v>SELÇUK</v>
      </c>
      <c>
        <is>
          <t>TR-5 35-13-L00005_35-13-L00005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28.11.2020 14:28:00</t>
        </is>
      </c>
      <c>
        <is>
          <t>28.11.2020 14:49:53</t>
        </is>
      </c>
      <c>
        <v>0.364722222</v>
      </c>
      <c>
        <v>2</v>
      </c>
      <c>
        <v>442</v>
      </c>
      <c>
        <v>0</v>
      </c>
      <c>
        <v>0</v>
      </c>
      <c>
        <v>0.729444</v>
      </c>
      <c>
        <v>161.207222</v>
      </c>
      <c>
        <v>0</v>
      </c>
      <c>
        <v>0</v>
      </c>
    </row>
    <row>
      <c>
        <is>
          <t>1598106</t>
        </is>
      </c>
      <c>
        <v>1</v>
      </c>
      <c>
        <is>
          <t>İZMİR</t>
        </is>
      </c>
      <c>
        <v>SELÇUK</v>
      </c>
      <c>
        <is>
          <t>RICHMOND OTEL ÖZEL 35-13-M00003Ö_-M01 M01</t>
        </is>
      </c>
      <c>
        <v>OG Yeraltı Kablo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29.11.2020 11:21:18</t>
        </is>
      </c>
      <c>
        <is>
          <t>29.11.2020 12:31:10</t>
        </is>
      </c>
      <c>
        <v>1.164444444</v>
      </c>
      <c>
        <v>1</v>
      </c>
      <c>
        <v>0</v>
      </c>
      <c>
        <v>0</v>
      </c>
      <c>
        <v>0</v>
      </c>
      <c>
        <v>1.164444</v>
      </c>
      <c>
        <v>0</v>
      </c>
      <c>
        <v>0</v>
      </c>
      <c>
        <v>0</v>
      </c>
    </row>
    <row>
      <c>
        <is>
          <t>1578409</t>
        </is>
      </c>
      <c>
        <v>1</v>
      </c>
      <c>
        <is>
          <t>İZMİR</t>
        </is>
      </c>
      <c>
        <v>SELÇUK</v>
      </c>
      <c>
        <is>
          <t>PAMUCAK KÖK 35-13-L00400_ARVALYA L11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10.11.2020 10:21:54</t>
        </is>
      </c>
      <c>
        <is>
          <t>10.11.2020 17:02:37</t>
        </is>
      </c>
      <c>
        <v>6.678335</v>
      </c>
      <c>
        <v>0</v>
      </c>
      <c>
        <v>0</v>
      </c>
      <c>
        <v>62</v>
      </c>
      <c>
        <v>0</v>
      </c>
      <c>
        <v>0</v>
      </c>
      <c>
        <v>0</v>
      </c>
      <c>
        <v>414.05677</v>
      </c>
      <c>
        <v>0</v>
      </c>
    </row>
    <row>
      <c>
        <is>
          <t>1574568</t>
        </is>
      </c>
      <c>
        <v>1</v>
      </c>
      <c>
        <is>
          <t>MANİSA</t>
        </is>
      </c>
      <c>
        <v>SALİHLİ</v>
      </c>
      <c>
        <is>
          <t>SUBATAN TR-15 45-78-L00724_954696333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03.11.2020 09:55:50</t>
        </is>
      </c>
      <c>
        <is>
          <t>03.11.2020 15:11:45</t>
        </is>
      </c>
      <c>
        <v>5.265277777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5.265278</v>
      </c>
    </row>
    <row>
      <c>
        <is>
          <t>1580604</t>
        </is>
      </c>
      <c>
        <v>1</v>
      </c>
      <c>
        <is>
          <t>MANİSA</t>
        </is>
      </c>
      <c>
        <v>SALİHLİ</v>
      </c>
      <c>
        <is>
          <t>PAZARKÖY KÖK 45-78-L00700_HatBaşıAyırıcı_53140408 L05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14.11.2020 10:00:59</t>
        </is>
      </c>
      <c>
        <is>
          <t>14.11.2020 18:54:04</t>
        </is>
      </c>
      <c>
        <v>8.884722222</v>
      </c>
      <c>
        <v>0</v>
      </c>
      <c>
        <v>0</v>
      </c>
      <c>
        <v>19</v>
      </c>
      <c>
        <v>3</v>
      </c>
      <c>
        <v>0</v>
      </c>
      <c>
        <v>0</v>
      </c>
      <c>
        <v>168.809722</v>
      </c>
      <c>
        <v>26.654167</v>
      </c>
    </row>
    <row>
      <c>
        <is>
          <t>1578040</t>
        </is>
      </c>
      <c>
        <v>1</v>
      </c>
      <c>
        <is>
          <t>İZMİR</t>
        </is>
      </c>
      <c>
        <v>BORNOVA</v>
      </c>
      <c>
        <is>
          <t>K-2353 35-02-K02353_35-02-K02353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09.11.2020 12:57:29</t>
        </is>
      </c>
      <c>
        <is>
          <t>09.11.2020 14:20:56</t>
        </is>
      </c>
      <c>
        <v>1.390833333</v>
      </c>
      <c>
        <v>1</v>
      </c>
      <c>
        <v>15</v>
      </c>
      <c>
        <v>0</v>
      </c>
      <c>
        <v>0</v>
      </c>
      <c>
        <v>1.390833</v>
      </c>
      <c>
        <v>20.8625</v>
      </c>
      <c>
        <v>0</v>
      </c>
      <c>
        <v>0</v>
      </c>
    </row>
    <row>
      <c>
        <is>
          <t>1597194</t>
        </is>
      </c>
      <c>
        <v>1</v>
      </c>
      <c>
        <is>
          <t>İZMİR</t>
        </is>
      </c>
      <c>
        <v>BORNOVA</v>
      </c>
      <c>
        <is>
          <t>M-4 35-02-M00004_910135207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27.11.2020 10:11:00</t>
        </is>
      </c>
      <c>
        <is>
          <t>27.11.2020 15:11:27</t>
        </is>
      </c>
      <c>
        <v>5.0075</v>
      </c>
      <c>
        <v>0</v>
      </c>
      <c>
        <v>1</v>
      </c>
      <c>
        <v>0</v>
      </c>
      <c>
        <v>0</v>
      </c>
      <c>
        <v>0</v>
      </c>
      <c>
        <v>5.0075</v>
      </c>
      <c>
        <v>0</v>
      </c>
      <c>
        <v>0</v>
      </c>
    </row>
    <row>
      <c>
        <is>
          <t>1574041</t>
        </is>
      </c>
      <c>
        <v>1</v>
      </c>
      <c>
        <is>
          <t>İZMİR</t>
        </is>
      </c>
      <c>
        <v>BUCA</v>
      </c>
      <c>
        <is>
          <t>K-3000 35-03-K03000_913034985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02.11.2020 10:37:32</t>
        </is>
      </c>
      <c>
        <is>
          <t>02.11.2020 14:18:32</t>
        </is>
      </c>
      <c>
        <v>3.683333333</v>
      </c>
      <c>
        <v>0</v>
      </c>
      <c>
        <v>31</v>
      </c>
      <c>
        <v>0</v>
      </c>
      <c>
        <v>0</v>
      </c>
      <c>
        <v>0</v>
      </c>
      <c>
        <v>114.183333</v>
      </c>
      <c>
        <v>0</v>
      </c>
      <c>
        <v>0</v>
      </c>
    </row>
    <row>
      <c>
        <is>
          <t>1596911</t>
        </is>
      </c>
      <c>
        <v>1</v>
      </c>
      <c>
        <is>
          <t>İZMİR</t>
        </is>
      </c>
      <c>
        <v>BUCA</v>
      </c>
      <c>
        <is>
          <t>K-3375 35-03-K03375_B B1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26.11.2020 16:08:58</t>
        </is>
      </c>
      <c>
        <is>
          <t>26.11.2020 20:41:19</t>
        </is>
      </c>
      <c>
        <v>4.539166666</v>
      </c>
      <c>
        <v>0</v>
      </c>
      <c>
        <v>68</v>
      </c>
      <c>
        <v>0</v>
      </c>
      <c>
        <v>0</v>
      </c>
      <c>
        <v>0</v>
      </c>
      <c>
        <v>308.663333</v>
      </c>
      <c>
        <v>0</v>
      </c>
      <c>
        <v>0</v>
      </c>
    </row>
    <row>
      <c>
        <is>
          <t>1596473</t>
        </is>
      </c>
      <c>
        <v>1</v>
      </c>
      <c>
        <is>
          <t>İZMİR</t>
        </is>
      </c>
      <c>
        <v>BUCA</v>
      </c>
      <c>
        <is>
          <t>K-3000 35-03-K03000_K-3392-K01 K01</t>
        </is>
      </c>
      <c>
        <v>Üçüncü Şahısların Vermiş Olduğu Hasarlar</v>
      </c>
      <c>
        <is>
          <t>Dağıtım-OG</t>
        </is>
      </c>
      <c>
        <v>Uzun</v>
      </c>
      <c>
        <v>Dışsal</v>
      </c>
      <c>
        <v>Bildirimsiz</v>
      </c>
      <c>
        <is>
          <t>25.11.2020 18:28:12</t>
        </is>
      </c>
      <c>
        <is>
          <t>25.11.2020 18:42:56</t>
        </is>
      </c>
      <c>
        <v>0.245555555</v>
      </c>
      <c>
        <v>2</v>
      </c>
      <c>
        <v>669</v>
      </c>
      <c>
        <v>0</v>
      </c>
      <c>
        <v>0</v>
      </c>
      <c>
        <v>0.491111</v>
      </c>
      <c>
        <v>164.276666</v>
      </c>
      <c>
        <v>0</v>
      </c>
      <c>
        <v>0</v>
      </c>
    </row>
    <row>
      <c>
        <is>
          <t>1597035</t>
        </is>
      </c>
      <c>
        <v>1</v>
      </c>
      <c>
        <is>
          <t>İZMİR</t>
        </is>
      </c>
      <c>
        <v>BUCA</v>
      </c>
      <c>
        <is>
          <t>M-750 KIRIKLAR CEZAEVİ ÖZEL TR 35-03-M00750Ö_-M01 M01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26.11.2020 22:05:53</t>
        </is>
      </c>
      <c>
        <is>
          <t>26.11.2020 23:30:27</t>
        </is>
      </c>
      <c>
        <v>1.409444444</v>
      </c>
      <c>
        <v>0</v>
      </c>
      <c>
        <v>0</v>
      </c>
      <c>
        <v>1</v>
      </c>
      <c>
        <v>0</v>
      </c>
      <c>
        <v>0</v>
      </c>
      <c>
        <v>0</v>
      </c>
      <c>
        <v>1.409444</v>
      </c>
      <c>
        <v>0</v>
      </c>
    </row>
    <row>
      <c>
        <is>
          <t>1577134</t>
        </is>
      </c>
      <c>
        <v>1</v>
      </c>
      <c>
        <is>
          <t>İZMİR</t>
        </is>
      </c>
      <c>
        <v>BORNOVA</v>
      </c>
      <c>
        <is>
          <t>K-405 35-02-K00405_56364960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07.11.2020 13:22:01</t>
        </is>
      </c>
      <c>
        <is>
          <t>07.11.2020 15:22:18</t>
        </is>
      </c>
      <c>
        <v>2.004722222</v>
      </c>
      <c>
        <v>0</v>
      </c>
      <c>
        <v>265</v>
      </c>
      <c>
        <v>0</v>
      </c>
      <c>
        <v>0</v>
      </c>
      <c>
        <v>0</v>
      </c>
      <c>
        <v>531.251389</v>
      </c>
      <c>
        <v>0</v>
      </c>
      <c>
        <v>0</v>
      </c>
    </row>
    <row>
      <c>
        <is>
          <t>1576298</t>
        </is>
      </c>
      <c>
        <v>1</v>
      </c>
      <c>
        <is>
          <t>İZMİR</t>
        </is>
      </c>
      <c>
        <v>BORNOVA</v>
      </c>
      <c>
        <is>
          <t>K-1657 35-02-K01657_E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06.11.2020 10:38:50</t>
        </is>
      </c>
      <c>
        <is>
          <t>06.11.2020 12:10:48</t>
        </is>
      </c>
      <c>
        <v>1.532777777</v>
      </c>
      <c>
        <v>0</v>
      </c>
      <c>
        <v>217</v>
      </c>
      <c>
        <v>0</v>
      </c>
      <c>
        <v>0</v>
      </c>
      <c>
        <v>0</v>
      </c>
      <c>
        <v>332.612778</v>
      </c>
      <c>
        <v>0</v>
      </c>
      <c>
        <v>0</v>
      </c>
    </row>
    <row>
      <c>
        <is>
          <t>1576313</t>
        </is>
      </c>
      <c>
        <v>1</v>
      </c>
      <c>
        <is>
          <t>İZMİR</t>
        </is>
      </c>
      <c>
        <v>BORNOVA</v>
      </c>
      <c>
        <is>
          <t>K-2006 35-02-K02006_B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06.11.2020 10:53:46</t>
        </is>
      </c>
      <c>
        <is>
          <t>06.11.2020 12:02:34</t>
        </is>
      </c>
      <c>
        <v>1.146666666</v>
      </c>
      <c>
        <v>0</v>
      </c>
      <c>
        <v>141</v>
      </c>
      <c>
        <v>0</v>
      </c>
      <c>
        <v>0</v>
      </c>
      <c>
        <v>0</v>
      </c>
      <c>
        <v>161.68</v>
      </c>
      <c>
        <v>0</v>
      </c>
      <c>
        <v>0</v>
      </c>
    </row>
    <row>
      <c>
        <is>
          <t>1598404</t>
        </is>
      </c>
      <c>
        <v>1</v>
      </c>
      <c>
        <is>
          <t>MANİSA</t>
        </is>
      </c>
      <c>
        <v>SALİHLİ</v>
      </c>
      <c>
        <is>
          <t>DEMİRKÖPRÜ TM 45-78-A00005_HatBaşıAyırıcı_53139846 M05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30.11.2020 08:14:22</t>
        </is>
      </c>
      <c>
        <is>
          <t>30.11.2020 11:43:00</t>
        </is>
      </c>
      <c>
        <v>3.477222222</v>
      </c>
      <c>
        <v>6</v>
      </c>
      <c>
        <v>448</v>
      </c>
      <c>
        <v>11</v>
      </c>
      <c>
        <v>12</v>
      </c>
      <c>
        <v>20.863333</v>
      </c>
      <c>
        <v>1557.795555</v>
      </c>
      <c>
        <v>38.249444</v>
      </c>
      <c>
        <v>41.726667</v>
      </c>
    </row>
    <row>
      <c>
        <is>
          <t>1596261</t>
        </is>
      </c>
      <c>
        <v>1</v>
      </c>
      <c>
        <is>
          <t>MANİSA</t>
        </is>
      </c>
      <c>
        <v>SALİHLİ</v>
      </c>
      <c>
        <is>
          <t>MERSİNLİ TR-2 45-78-M00936_49342723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25.11.2020 11:58:13</t>
        </is>
      </c>
      <c>
        <is>
          <t>25.11.2020 17:29:24</t>
        </is>
      </c>
      <c>
        <v>5.519722222</v>
      </c>
      <c>
        <v>0</v>
      </c>
      <c>
        <v>75</v>
      </c>
      <c>
        <v>0</v>
      </c>
      <c>
        <v>0</v>
      </c>
      <c>
        <v>0</v>
      </c>
      <c>
        <v>413.979167</v>
      </c>
      <c>
        <v>0</v>
      </c>
      <c>
        <v>0</v>
      </c>
    </row>
    <row>
      <c>
        <is>
          <t>1584211</t>
        </is>
      </c>
      <c>
        <v>1</v>
      </c>
      <c>
        <is>
          <t>İZMİR</t>
        </is>
      </c>
      <c>
        <v>ÖDEMİŞ</v>
      </c>
      <c>
        <is>
          <t>BÜYÜK AVULCUK TR-3 35-15-L00700_35-15-L00700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21.11.2020 09:12:13</t>
        </is>
      </c>
      <c>
        <is>
          <t>21.11.2020 15:40:45</t>
        </is>
      </c>
      <c>
        <v>6.475521111</v>
      </c>
      <c>
        <v>0</v>
      </c>
      <c>
        <v>0</v>
      </c>
      <c>
        <v>1</v>
      </c>
      <c>
        <v>25</v>
      </c>
      <c>
        <v>0</v>
      </c>
      <c>
        <v>0</v>
      </c>
      <c>
        <v>6.475521</v>
      </c>
      <c>
        <v>161.888028</v>
      </c>
    </row>
    <row>
      <c>
        <is>
          <t>1595430</t>
        </is>
      </c>
      <c>
        <v>1</v>
      </c>
      <c>
        <is>
          <t>İZMİR</t>
        </is>
      </c>
      <c>
        <v>TORBALI</v>
      </c>
      <c>
        <is>
          <t>PANCAR KÖK 35-26-M00891_PANCAR ŞEHİR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23.11.2020 19:06:20</t>
        </is>
      </c>
      <c>
        <is>
          <t>23.11.2020 19:26:00</t>
        </is>
      </c>
      <c>
        <v>0.327777777</v>
      </c>
      <c>
        <v>0</v>
      </c>
      <c>
        <v>0</v>
      </c>
      <c>
        <v>22</v>
      </c>
      <c>
        <v>1361</v>
      </c>
      <c>
        <v>0</v>
      </c>
      <c>
        <v>0</v>
      </c>
      <c>
        <v>7.211111</v>
      </c>
      <c>
        <v>446.105554</v>
      </c>
    </row>
    <row>
      <c>
        <is>
          <t>1581247</t>
        </is>
      </c>
      <c>
        <v>1</v>
      </c>
      <c>
        <is>
          <t>İZMİR</t>
        </is>
      </c>
      <c>
        <v>KARABURUN</v>
      </c>
      <c>
        <is>
          <t>MORDOĞAN TR-23 35-21-L00152_953364425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16.11.2020 01:04:47</t>
        </is>
      </c>
      <c>
        <is>
          <t>16.11.2020 08:16:49</t>
        </is>
      </c>
      <c>
        <v>7.200555555</v>
      </c>
      <c>
        <v>0</v>
      </c>
      <c>
        <v>1</v>
      </c>
      <c>
        <v>0</v>
      </c>
      <c>
        <v>0</v>
      </c>
      <c>
        <v>0</v>
      </c>
      <c>
        <v>7.200556</v>
      </c>
      <c>
        <v>0</v>
      </c>
      <c>
        <v>0</v>
      </c>
    </row>
    <row>
      <c>
        <is>
          <t>1578686</t>
        </is>
      </c>
      <c>
        <v>1</v>
      </c>
      <c>
        <is>
          <t>MANİSA</t>
        </is>
      </c>
      <c>
        <v>KÖPRÜBAŞI</v>
      </c>
      <c>
        <is>
          <t>ÇARIKLAR TR-1 45-86-M00083_915814051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10.11.2020 16:58:12</t>
        </is>
      </c>
      <c>
        <is>
          <t>10.11.2020 17:44:23</t>
        </is>
      </c>
      <c>
        <v>0.769722222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0.769722</v>
      </c>
    </row>
    <row>
      <c>
        <is>
          <t>1578161</t>
        </is>
      </c>
      <c>
        <v>1</v>
      </c>
      <c>
        <is>
          <t>İZMİR</t>
        </is>
      </c>
      <c>
        <v>KARABURUN</v>
      </c>
      <c>
        <is>
          <t>MORDOĞAN TR-5 35-21-L00146_MORDOĞAN TR-24 L01</t>
        </is>
      </c>
      <c>
        <v>Üçüncü Şahısların Vermiş Olduğu Hasarlar</v>
      </c>
      <c>
        <is>
          <t>Dağıtım-OG</t>
        </is>
      </c>
      <c>
        <v>Uzun</v>
      </c>
      <c>
        <v>Dışsal</v>
      </c>
      <c>
        <v>Bildirimsiz</v>
      </c>
      <c>
        <is>
          <t>09.11.2020 16:36:05</t>
        </is>
      </c>
      <c>
        <is>
          <t>09.11.2020 22:44:50</t>
        </is>
      </c>
      <c>
        <v>6.145833333</v>
      </c>
      <c>
        <v>1</v>
      </c>
      <c>
        <v>168</v>
      </c>
      <c>
        <v>0</v>
      </c>
      <c>
        <v>0</v>
      </c>
      <c>
        <v>6.145833</v>
      </c>
      <c>
        <v>1032.5</v>
      </c>
      <c>
        <v>0</v>
      </c>
      <c>
        <v>0</v>
      </c>
    </row>
    <row>
      <c>
        <is>
          <t>1577669</t>
        </is>
      </c>
      <c>
        <v>1</v>
      </c>
      <c>
        <is>
          <t>İZMİR</t>
        </is>
      </c>
      <c>
        <v>KARABURUN</v>
      </c>
      <c>
        <is>
          <t>MORDOĞAN TR-24 35-21-L00210_ B4</t>
        </is>
      </c>
      <c>
        <v>AG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08.11.2020 15:38:10</t>
        </is>
      </c>
      <c>
        <is>
          <t>08.11.2020 20:01:26</t>
        </is>
      </c>
      <c>
        <v>4.387777777</v>
      </c>
      <c>
        <v>0</v>
      </c>
      <c>
        <v>20</v>
      </c>
      <c>
        <v>0</v>
      </c>
      <c>
        <v>0</v>
      </c>
      <c>
        <v>0</v>
      </c>
      <c>
        <v>87.755556</v>
      </c>
      <c>
        <v>0</v>
      </c>
      <c>
        <v>0</v>
      </c>
    </row>
    <row>
      <c>
        <is>
          <t>1577598</t>
        </is>
      </c>
      <c>
        <v>1</v>
      </c>
      <c>
        <is>
          <t>İZMİR</t>
        </is>
      </c>
      <c>
        <v>KİRAZ</v>
      </c>
      <c>
        <is>
          <t>PINARBAŞI TR-2 35-31-L00141_956588323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08.11.2020 12:34:42</t>
        </is>
      </c>
      <c>
        <is>
          <t>08.11.2020 13:53:14</t>
        </is>
      </c>
      <c>
        <v>1.308888888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1.308889</v>
      </c>
    </row>
    <row>
      <c>
        <is>
          <t>1576099</t>
        </is>
      </c>
      <c>
        <v>1</v>
      </c>
      <c>
        <is>
          <t>İZMİR</t>
        </is>
      </c>
      <c>
        <v>BUCA</v>
      </c>
      <c>
        <is>
          <t>K-1231 35-03-K01231_910204678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06.11.2020 02:59:28</t>
        </is>
      </c>
      <c>
        <is>
          <t>06.11.2020 05:17:38</t>
        </is>
      </c>
      <c>
        <v>2.302777777</v>
      </c>
      <c>
        <v>0</v>
      </c>
      <c>
        <v>5</v>
      </c>
      <c>
        <v>0</v>
      </c>
      <c>
        <v>0</v>
      </c>
      <c>
        <v>0</v>
      </c>
      <c>
        <v>11.513889</v>
      </c>
      <c>
        <v>0</v>
      </c>
      <c>
        <v>0</v>
      </c>
    </row>
    <row>
      <c>
        <is>
          <t>1581104</t>
        </is>
      </c>
      <c>
        <v>1</v>
      </c>
      <c>
        <is>
          <t>İZMİR</t>
        </is>
      </c>
      <c>
        <v>BORNOVA</v>
      </c>
      <c>
        <is>
          <t>K-3558 35-02-K03558_910030216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15.11.2020 14:59:44</t>
        </is>
      </c>
      <c>
        <is>
          <t>15.11.2020 16:08:15</t>
        </is>
      </c>
      <c>
        <v>1.141944444</v>
      </c>
      <c>
        <v>0</v>
      </c>
      <c>
        <v>2</v>
      </c>
      <c>
        <v>0</v>
      </c>
      <c>
        <v>0</v>
      </c>
      <c>
        <v>0</v>
      </c>
      <c>
        <v>2.283889</v>
      </c>
      <c>
        <v>0</v>
      </c>
      <c>
        <v>0</v>
      </c>
    </row>
    <row>
      <c>
        <is>
          <t>1584223</t>
        </is>
      </c>
      <c>
        <v>1</v>
      </c>
      <c>
        <is>
          <t>İZMİR</t>
        </is>
      </c>
      <c>
        <v>BORNOVA</v>
      </c>
      <c>
        <is>
          <t>K-2006 35-02-K02006_910156263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21.11.2020 08:53:56</t>
        </is>
      </c>
      <c>
        <is>
          <t>21.11.2020 11:00:32</t>
        </is>
      </c>
      <c>
        <v>2.11</v>
      </c>
      <c>
        <v>0</v>
      </c>
      <c>
        <v>10</v>
      </c>
      <c>
        <v>0</v>
      </c>
      <c>
        <v>0</v>
      </c>
      <c>
        <v>0</v>
      </c>
      <c>
        <v>21.1</v>
      </c>
      <c>
        <v>0</v>
      </c>
      <c>
        <v>0</v>
      </c>
    </row>
    <row>
      <c>
        <is>
          <t>1577131</t>
        </is>
      </c>
      <c>
        <v>1</v>
      </c>
      <c>
        <is>
          <t>İZMİR</t>
        </is>
      </c>
      <c>
        <v>BUCA</v>
      </c>
      <c>
        <is>
          <t>K-866 35-03-K00866_910540071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07.11.2020 12:45:55</t>
        </is>
      </c>
      <c>
        <is>
          <t>07.11.2020 21:36:13</t>
        </is>
      </c>
      <c>
        <v>8.838333333</v>
      </c>
      <c>
        <v>0</v>
      </c>
      <c>
        <v>2</v>
      </c>
      <c>
        <v>0</v>
      </c>
      <c>
        <v>0</v>
      </c>
      <c>
        <v>0</v>
      </c>
      <c>
        <v>17.676667</v>
      </c>
      <c>
        <v>0</v>
      </c>
      <c>
        <v>0</v>
      </c>
    </row>
    <row>
      <c>
        <is>
          <t>1577773</t>
        </is>
      </c>
      <c>
        <v>1</v>
      </c>
      <c>
        <is>
          <t>İZMİR</t>
        </is>
      </c>
      <c>
        <v>BUCA</v>
      </c>
      <c>
        <is>
          <t>M-970 35-03-M00970_910867571</t>
        </is>
      </c>
      <c>
        <v>NH Altlık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08.11.2020 20:02:12</t>
        </is>
      </c>
      <c>
        <is>
          <t>08.11.2020 21:03:58</t>
        </is>
      </c>
      <c>
        <v>1.029444444</v>
      </c>
      <c>
        <v>0</v>
      </c>
      <c>
        <v>6</v>
      </c>
      <c>
        <v>0</v>
      </c>
      <c>
        <v>0</v>
      </c>
      <c>
        <v>0</v>
      </c>
      <c>
        <v>6.176667</v>
      </c>
      <c>
        <v>0</v>
      </c>
      <c>
        <v>0</v>
      </c>
    </row>
    <row>
      <c>
        <is>
          <t>1582611</t>
        </is>
      </c>
      <c>
        <v>1</v>
      </c>
      <c>
        <is>
          <t>İZMİR</t>
        </is>
      </c>
      <c>
        <v>BUCA</v>
      </c>
      <c>
        <is>
          <t>K-451 35-03-K00451_F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18.11.2020 14:40:10</t>
        </is>
      </c>
      <c>
        <is>
          <t>18.11.2020 16:07:15</t>
        </is>
      </c>
      <c>
        <v>1.451388888</v>
      </c>
      <c>
        <v>0</v>
      </c>
      <c>
        <v>84</v>
      </c>
      <c>
        <v>0</v>
      </c>
      <c>
        <v>0</v>
      </c>
      <c>
        <v>0</v>
      </c>
      <c>
        <v>121.916667</v>
      </c>
      <c>
        <v>0</v>
      </c>
      <c>
        <v>0</v>
      </c>
    </row>
    <row>
      <c>
        <is>
          <t>1582433</t>
        </is>
      </c>
      <c>
        <v>1</v>
      </c>
      <c>
        <is>
          <t>İZMİR</t>
        </is>
      </c>
      <c>
        <v>BUCA</v>
      </c>
      <c>
        <is>
          <t>K-451 35-03-K00451_B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18.11.2020 09:53:29</t>
        </is>
      </c>
      <c>
        <is>
          <t>18.11.2020 12:22:56</t>
        </is>
      </c>
      <c>
        <v>2.490833333</v>
      </c>
      <c>
        <v>0</v>
      </c>
      <c>
        <v>82</v>
      </c>
      <c>
        <v>0</v>
      </c>
      <c>
        <v>0</v>
      </c>
      <c>
        <v>0</v>
      </c>
      <c>
        <v>204.248333</v>
      </c>
      <c>
        <v>0</v>
      </c>
      <c>
        <v>0</v>
      </c>
    </row>
    <row>
      <c>
        <is>
          <t>1576356</t>
        </is>
      </c>
      <c>
        <v>1</v>
      </c>
      <c>
        <is>
          <t>İZMİR</t>
        </is>
      </c>
      <c>
        <v>BUCA</v>
      </c>
      <c>
        <is>
          <t>K-451 35-03-K00451_910743572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06.11.2020 11:27:52</t>
        </is>
      </c>
      <c>
        <is>
          <t>06.11.2020 18:35:53</t>
        </is>
      </c>
      <c>
        <v>7.133611111</v>
      </c>
      <c>
        <v>0</v>
      </c>
      <c>
        <v>6</v>
      </c>
      <c>
        <v>0</v>
      </c>
      <c>
        <v>0</v>
      </c>
      <c>
        <v>0</v>
      </c>
      <c>
        <v>42.801667</v>
      </c>
      <c>
        <v>0</v>
      </c>
      <c>
        <v>0</v>
      </c>
    </row>
    <row>
      <c>
        <is>
          <t>1578569</t>
        </is>
      </c>
      <c>
        <v>1</v>
      </c>
      <c>
        <is>
          <t>İZMİR</t>
        </is>
      </c>
      <c>
        <v>BUCA</v>
      </c>
      <c>
        <is>
          <t>M-970 35-03-M00970_910503277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10.11.2020 13:55:45</t>
        </is>
      </c>
      <c>
        <is>
          <t>10.11.2020 16:26:45</t>
        </is>
      </c>
      <c>
        <v>2.516666666</v>
      </c>
      <c>
        <v>0</v>
      </c>
      <c>
        <v>11</v>
      </c>
      <c>
        <v>0</v>
      </c>
      <c>
        <v>0</v>
      </c>
      <c>
        <v>0</v>
      </c>
      <c>
        <v>27.683333</v>
      </c>
      <c>
        <v>0</v>
      </c>
      <c>
        <v>0</v>
      </c>
    </row>
    <row>
      <c>
        <is>
          <t>1597392</t>
        </is>
      </c>
      <c>
        <v>1</v>
      </c>
      <c>
        <is>
          <t>İZMİR</t>
        </is>
      </c>
      <c>
        <v>BUCA</v>
      </c>
      <c>
        <is>
          <t>M-1189 35-03-M01189_97851277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27.11.2020 15:31:13</t>
        </is>
      </c>
      <c>
        <is>
          <t>27.11.2020 17:39:56</t>
        </is>
      </c>
      <c>
        <v>2.145277777</v>
      </c>
      <c>
        <v>0</v>
      </c>
      <c>
        <v>6</v>
      </c>
      <c>
        <v>0</v>
      </c>
      <c>
        <v>0</v>
      </c>
      <c>
        <v>0</v>
      </c>
      <c>
        <v>12.871667</v>
      </c>
      <c>
        <v>0</v>
      </c>
      <c>
        <v>0</v>
      </c>
    </row>
    <row>
      <c>
        <is>
          <t>1582779</t>
        </is>
      </c>
      <c>
        <v>1</v>
      </c>
      <c>
        <is>
          <t>İZMİR</t>
        </is>
      </c>
      <c>
        <v>BAYRAKLI</v>
      </c>
      <c>
        <is>
          <t>K-4767 35-04-K04767_912736200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18.11.2020 20:35:24</t>
        </is>
      </c>
      <c>
        <is>
          <t>18.11.2020 22:18:38</t>
        </is>
      </c>
      <c>
        <v>1.720555555</v>
      </c>
      <c>
        <v>0</v>
      </c>
      <c>
        <v>3</v>
      </c>
      <c>
        <v>0</v>
      </c>
      <c>
        <v>0</v>
      </c>
      <c>
        <v>0</v>
      </c>
      <c>
        <v>5.161667</v>
      </c>
      <c>
        <v>0</v>
      </c>
      <c>
        <v>0</v>
      </c>
    </row>
    <row>
      <c>
        <is>
          <t>1597840</t>
        </is>
      </c>
      <c>
        <v>1</v>
      </c>
      <c>
        <is>
          <t>İZMİR</t>
        </is>
      </c>
      <c>
        <v>BAYRAKLI</v>
      </c>
      <c>
        <is>
          <t>K-4772 35-04-K04772_912473624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28.11.2020 15:07:27</t>
        </is>
      </c>
      <c>
        <is>
          <t>28.11.2020 17:19:00</t>
        </is>
      </c>
      <c>
        <v>2.1925</v>
      </c>
      <c>
        <v>0</v>
      </c>
      <c>
        <v>2</v>
      </c>
      <c>
        <v>0</v>
      </c>
      <c>
        <v>0</v>
      </c>
      <c>
        <v>0</v>
      </c>
      <c>
        <v>4.385</v>
      </c>
      <c>
        <v>0</v>
      </c>
      <c>
        <v>0</v>
      </c>
    </row>
    <row>
      <c>
        <is>
          <t>1581230</t>
        </is>
      </c>
      <c>
        <v>1</v>
      </c>
      <c>
        <is>
          <t>İZMİR</t>
        </is>
      </c>
      <c>
        <v>BAYRAKLI</v>
      </c>
      <c>
        <is>
          <t>K-848 35-04-K00848_99717649</t>
        </is>
      </c>
      <c>
        <v>AG Direkten Kesme Açma</v>
      </c>
      <c>
        <is>
          <t>Dağıtım-AG</t>
        </is>
      </c>
      <c>
        <v>Uzun</v>
      </c>
      <c>
        <v>Güvenlik</v>
      </c>
      <c>
        <v>Bildirimsiz</v>
      </c>
      <c>
        <is>
          <t>15.11.2020 21:49:00</t>
        </is>
      </c>
      <c>
        <is>
          <t>21.11.2020 18:40:52</t>
        </is>
      </c>
      <c>
        <v>140.864444444</v>
      </c>
      <c>
        <v>0</v>
      </c>
      <c>
        <v>1</v>
      </c>
      <c>
        <v>0</v>
      </c>
      <c>
        <v>0</v>
      </c>
      <c>
        <v>0</v>
      </c>
      <c>
        <v>140.864444</v>
      </c>
      <c>
        <v>0</v>
      </c>
      <c>
        <v>0</v>
      </c>
    </row>
    <row>
      <c>
        <is>
          <t>1576500</t>
        </is>
      </c>
      <c>
        <v>1</v>
      </c>
      <c>
        <is>
          <t>İZMİR</t>
        </is>
      </c>
      <c>
        <v>BAYRAKLI</v>
      </c>
      <c>
        <is>
          <t>K-1032 35-04-K01032_912466251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06.11.2020 14:01:23</t>
        </is>
      </c>
      <c>
        <is>
          <t>06.11.2020 18:19:16</t>
        </is>
      </c>
      <c>
        <v>4.298055555</v>
      </c>
      <c>
        <v>0</v>
      </c>
      <c>
        <v>2</v>
      </c>
      <c>
        <v>0</v>
      </c>
      <c>
        <v>0</v>
      </c>
      <c>
        <v>0</v>
      </c>
      <c>
        <v>8.596111</v>
      </c>
      <c>
        <v>0</v>
      </c>
      <c>
        <v>0</v>
      </c>
    </row>
    <row>
      <c>
        <is>
          <t>1576599</t>
        </is>
      </c>
      <c>
        <v>1</v>
      </c>
      <c>
        <is>
          <t>İZMİR</t>
        </is>
      </c>
      <c>
        <v>BAYRAKLI</v>
      </c>
      <c>
        <is>
          <t>K-3965 35-04-K03965_99302547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06.11.2020 15:36:38</t>
        </is>
      </c>
      <c>
        <is>
          <t>06.11.2020 17:38:42</t>
        </is>
      </c>
      <c>
        <v>2.034444444</v>
      </c>
      <c>
        <v>0</v>
      </c>
      <c>
        <v>4</v>
      </c>
      <c>
        <v>0</v>
      </c>
      <c>
        <v>0</v>
      </c>
      <c>
        <v>0</v>
      </c>
      <c>
        <v>8.137778</v>
      </c>
      <c>
        <v>0</v>
      </c>
      <c>
        <v>0</v>
      </c>
    </row>
    <row>
      <c>
        <is>
          <t>1574696</t>
        </is>
      </c>
      <c>
        <v>1</v>
      </c>
      <c>
        <is>
          <t>İZMİR</t>
        </is>
      </c>
      <c>
        <v>BAYRAKLI</v>
      </c>
      <c>
        <is>
          <t>K-3769 35-04-K03769_35-04-K03769</t>
        </is>
      </c>
      <c>
        <v>AG Yük Ayırıcı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03.11.2020 13:17:36</t>
        </is>
      </c>
      <c>
        <is>
          <t>03.11.2020 15:51:17</t>
        </is>
      </c>
      <c>
        <v>2.561388888</v>
      </c>
      <c>
        <v>1</v>
      </c>
      <c>
        <v>587</v>
      </c>
      <c>
        <v>0</v>
      </c>
      <c>
        <v>0</v>
      </c>
      <c>
        <v>2.561389</v>
      </c>
      <c>
        <v>1503.535277</v>
      </c>
      <c>
        <v>0</v>
      </c>
      <c>
        <v>0</v>
      </c>
    </row>
    <row>
      <c>
        <is>
          <t>1575064</t>
        </is>
      </c>
      <c>
        <v>1</v>
      </c>
      <c>
        <is>
          <t>İZMİR</t>
        </is>
      </c>
      <c>
        <v>BAYRAKLI</v>
      </c>
      <c>
        <is>
          <t>K-1225 35-02-K01225_910323978</t>
        </is>
      </c>
      <c>
        <v>AG Direkten Kesme Açma</v>
      </c>
      <c>
        <is>
          <t>Dağıtım-AG</t>
        </is>
      </c>
      <c>
        <v>Uzun</v>
      </c>
      <c>
        <v>Güvenlik</v>
      </c>
      <c>
        <v>Bildirimsiz</v>
      </c>
      <c>
        <is>
          <t>04.11.2020 09:23:14</t>
        </is>
      </c>
      <c>
        <is>
          <t>22.11.2020 17:10:20</t>
        </is>
      </c>
      <c>
        <v>439.785</v>
      </c>
      <c>
        <v>0</v>
      </c>
      <c>
        <v>10</v>
      </c>
      <c>
        <v>0</v>
      </c>
      <c>
        <v>0</v>
      </c>
      <c>
        <v>0</v>
      </c>
      <c>
        <v>4397.85</v>
      </c>
      <c>
        <v>0</v>
      </c>
      <c>
        <v>0</v>
      </c>
    </row>
    <row>
      <c>
        <is>
          <t>1584465</t>
        </is>
      </c>
      <c>
        <v>1</v>
      </c>
      <c>
        <is>
          <t>İZMİR</t>
        </is>
      </c>
      <c>
        <v>BAYRAKLI</v>
      </c>
      <c>
        <is>
          <t>K-1225 35-02-K01225_A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21.11.2020 16:02:03</t>
        </is>
      </c>
      <c>
        <is>
          <t>21.11.2020 17:47:32</t>
        </is>
      </c>
      <c>
        <v>1.758055555</v>
      </c>
      <c>
        <v>0</v>
      </c>
      <c>
        <v>188</v>
      </c>
      <c>
        <v>0</v>
      </c>
      <c>
        <v>0</v>
      </c>
      <c>
        <v>0</v>
      </c>
      <c>
        <v>330.514444</v>
      </c>
      <c>
        <v>0</v>
      </c>
      <c>
        <v>0</v>
      </c>
    </row>
    <row>
      <c>
        <is>
          <t>1579523</t>
        </is>
      </c>
      <c>
        <v>1</v>
      </c>
      <c>
        <is>
          <t>İZMİR</t>
        </is>
      </c>
      <c>
        <v>BAYRAKLI</v>
      </c>
      <c>
        <is>
          <t>K-1626 35-02-K01626_910351213</t>
        </is>
      </c>
      <c>
        <v>AG Direkten Kesme Açma</v>
      </c>
      <c>
        <is>
          <t>Dağıtım-AG</t>
        </is>
      </c>
      <c>
        <v>Uzun</v>
      </c>
      <c>
        <v>Güvenlik</v>
      </c>
      <c>
        <v>Bildirimsiz</v>
      </c>
      <c>
        <is>
          <t>12.11.2020 10:24:00</t>
        </is>
      </c>
      <c>
        <is>
          <t>22.11.2020 03:02:14</t>
        </is>
      </c>
      <c>
        <v>232.637222222</v>
      </c>
      <c>
        <v>0</v>
      </c>
      <c>
        <v>6</v>
      </c>
      <c>
        <v>0</v>
      </c>
      <c>
        <v>0</v>
      </c>
      <c>
        <v>0</v>
      </c>
      <c>
        <v>1395.823333</v>
      </c>
      <c>
        <v>0</v>
      </c>
      <c>
        <v>0</v>
      </c>
    </row>
    <row>
      <c>
        <is>
          <t>1577651</t>
        </is>
      </c>
      <c>
        <v>1</v>
      </c>
      <c>
        <is>
          <t>İZMİR</t>
        </is>
      </c>
      <c>
        <v>BAYRAKLI</v>
      </c>
      <c>
        <is>
          <t>K-1526 35-02-K01526_910173495</t>
        </is>
      </c>
      <c>
        <v>AG Direkten Kesme Açma</v>
      </c>
      <c>
        <is>
          <t>Dağıtım-AG</t>
        </is>
      </c>
      <c>
        <v>Uzun</v>
      </c>
      <c>
        <v>Güvenlik</v>
      </c>
      <c>
        <v>Bildirimsiz</v>
      </c>
      <c>
        <is>
          <t>08.11.2020 14:52:00</t>
        </is>
      </c>
      <c>
        <is>
          <t>22.11.2020 10:11:05</t>
        </is>
      </c>
      <c>
        <v>331.318055555</v>
      </c>
      <c>
        <v>0</v>
      </c>
      <c>
        <v>18</v>
      </c>
      <c>
        <v>0</v>
      </c>
      <c>
        <v>0</v>
      </c>
      <c>
        <v>0</v>
      </c>
      <c>
        <v>5963.725</v>
      </c>
      <c>
        <v>0</v>
      </c>
      <c>
        <v>0</v>
      </c>
    </row>
    <row>
      <c>
        <is>
          <t>1596464</t>
        </is>
      </c>
      <c>
        <v>1</v>
      </c>
      <c>
        <is>
          <t>İZMİR</t>
        </is>
      </c>
      <c>
        <v>BAYRAKLI</v>
      </c>
      <c>
        <is>
          <t>K-329 35-02-K00329_35-02-K00329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25.11.2020 18:06:59</t>
        </is>
      </c>
      <c>
        <is>
          <t>25.11.2020 18:19:00</t>
        </is>
      </c>
      <c>
        <v>0.200277777</v>
      </c>
      <c>
        <v>1</v>
      </c>
      <c>
        <v>592</v>
      </c>
      <c>
        <v>0</v>
      </c>
      <c>
        <v>0</v>
      </c>
      <c>
        <v>0.200278</v>
      </c>
      <c>
        <v>118.564444</v>
      </c>
      <c>
        <v>0</v>
      </c>
      <c>
        <v>0</v>
      </c>
    </row>
    <row>
      <c>
        <is>
          <t>1597190</t>
        </is>
      </c>
      <c>
        <v>1</v>
      </c>
      <c>
        <is>
          <t>İZMİR</t>
        </is>
      </c>
      <c>
        <v>BUCA</v>
      </c>
      <c>
        <is>
          <t>M-2450 (YATIRIM REZERVE) 35-03-M02450_D d1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27.11.2020 10:07:01</t>
        </is>
      </c>
      <c>
        <is>
          <t>27.11.2020 10:19:48</t>
        </is>
      </c>
      <c>
        <v>0.213055555</v>
      </c>
      <c>
        <v>0</v>
      </c>
      <c>
        <v>102</v>
      </c>
      <c>
        <v>0</v>
      </c>
      <c>
        <v>0</v>
      </c>
      <c>
        <v>0</v>
      </c>
      <c>
        <v>21.731667</v>
      </c>
      <c>
        <v>0</v>
      </c>
      <c>
        <v>0</v>
      </c>
    </row>
    <row>
      <c>
        <is>
          <t>1575145</t>
        </is>
      </c>
      <c>
        <v>1</v>
      </c>
      <c>
        <is>
          <t>İZMİR</t>
        </is>
      </c>
      <c>
        <v>BUCA</v>
      </c>
      <c>
        <is>
          <t>M-2111 35-03-M02111_C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04.11.2020 11:21:31</t>
        </is>
      </c>
      <c>
        <is>
          <t>04.11.2020 13:36:27</t>
        </is>
      </c>
      <c>
        <v>2.248888888</v>
      </c>
      <c>
        <v>0</v>
      </c>
      <c>
        <v>174</v>
      </c>
      <c>
        <v>0</v>
      </c>
      <c>
        <v>0</v>
      </c>
      <c>
        <v>0</v>
      </c>
      <c>
        <v>391.306667</v>
      </c>
      <c>
        <v>0</v>
      </c>
      <c>
        <v>0</v>
      </c>
    </row>
    <row>
      <c>
        <is>
          <t>1581486</t>
        </is>
      </c>
      <c>
        <v>1</v>
      </c>
      <c>
        <is>
          <t>İZMİR</t>
        </is>
      </c>
      <c>
        <v>BUCA</v>
      </c>
      <c>
        <is>
          <t>BUCA TM 35-03-A00003_Buca-15 K23</t>
        </is>
      </c>
      <c>
        <v>OG Yeraltı Kablo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16.11.2020 13:11:58</t>
        </is>
      </c>
      <c>
        <is>
          <t>16.11.2020 14:26:00</t>
        </is>
      </c>
      <c>
        <v>1.233888888</v>
      </c>
      <c>
        <v>12</v>
      </c>
      <c>
        <v>4347</v>
      </c>
      <c>
        <v>0</v>
      </c>
      <c>
        <v>0</v>
      </c>
      <c>
        <v>14.806667</v>
      </c>
      <c>
        <v>5363.714996</v>
      </c>
      <c>
        <v>0</v>
      </c>
      <c>
        <v>0</v>
      </c>
    </row>
    <row>
      <c>
        <is>
          <t>1581111</t>
        </is>
      </c>
      <c>
        <v>1</v>
      </c>
      <c>
        <is>
          <t>İZMİR</t>
        </is>
      </c>
      <c>
        <v>BUCA</v>
      </c>
      <c>
        <is>
          <t>BUCA TM 35-03-A00003_Adatepe M31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15.11.2020 15:42:27</t>
        </is>
      </c>
      <c>
        <is>
          <t>15.11.2020 16:33:00</t>
        </is>
      </c>
      <c>
        <v>0.8425</v>
      </c>
      <c>
        <v>39</v>
      </c>
      <c>
        <v>17502</v>
      </c>
      <c>
        <v>0</v>
      </c>
      <c>
        <v>0</v>
      </c>
      <c>
        <v>32.8575</v>
      </c>
      <c>
        <v>14745.435</v>
      </c>
      <c>
        <v>0</v>
      </c>
      <c>
        <v>0</v>
      </c>
    </row>
    <row>
      <c>
        <is>
          <t>1574987</t>
        </is>
      </c>
      <c>
        <v>1</v>
      </c>
      <c>
        <is>
          <t>İZMİR</t>
        </is>
      </c>
      <c>
        <v>BUCA</v>
      </c>
      <c>
        <is>
          <t>BUCA TM 35-03-A00003_Buca-5 K07</t>
        </is>
      </c>
      <c>
        <v>Manevra</v>
      </c>
      <c>
        <is>
          <t>Dağıtım-OG</t>
        </is>
      </c>
      <c>
        <v>Kısa</v>
      </c>
      <c>
        <v>Şebeke işletmecisi</v>
      </c>
      <c>
        <v>Bildirimsiz</v>
      </c>
      <c>
        <is>
          <t>04.11.2020 01:47:06</t>
        </is>
      </c>
      <c>
        <is>
          <t>04.11.2020 01:48:34</t>
        </is>
      </c>
      <c>
        <v>0.024444444</v>
      </c>
      <c>
        <v>12</v>
      </c>
      <c>
        <v>4742</v>
      </c>
      <c>
        <v>0</v>
      </c>
      <c>
        <v>0</v>
      </c>
      <c>
        <v>0.293333</v>
      </c>
      <c>
        <v>115.915553</v>
      </c>
      <c>
        <v>0</v>
      </c>
      <c>
        <v>0</v>
      </c>
    </row>
    <row>
      <c>
        <is>
          <t>1596440</t>
        </is>
      </c>
      <c>
        <v>1</v>
      </c>
      <c>
        <is>
          <t>İZMİR</t>
        </is>
      </c>
      <c>
        <v>BUCA</v>
      </c>
      <c>
        <is>
          <t>BUCA TM 35-03-A00003_Buca-6 K08</t>
        </is>
      </c>
      <c>
        <v>Üçüncü Şahısların Vermiş Olduğu Hasarlar</v>
      </c>
      <c>
        <is>
          <t>Dağıtım-OG</t>
        </is>
      </c>
      <c>
        <v>Uzun</v>
      </c>
      <c>
        <v>Dışsal</v>
      </c>
      <c>
        <v>Bildirimsiz</v>
      </c>
      <c>
        <is>
          <t>25.11.2020 17:26:59</t>
        </is>
      </c>
      <c>
        <is>
          <t>25.11.2020 18:30:42</t>
        </is>
      </c>
      <c>
        <v>1.061944444</v>
      </c>
      <c>
        <v>11</v>
      </c>
      <c>
        <v>2828</v>
      </c>
      <c>
        <v>0</v>
      </c>
      <c>
        <v>0</v>
      </c>
      <c>
        <v>11.681389</v>
      </c>
      <c>
        <v>3003.178888</v>
      </c>
      <c>
        <v>0</v>
      </c>
      <c>
        <v>0</v>
      </c>
    </row>
    <row>
      <c>
        <is>
          <t>1598075</t>
        </is>
      </c>
      <c>
        <v>1</v>
      </c>
      <c>
        <is>
          <t>İZMİR</t>
        </is>
      </c>
      <c>
        <v>BUCA</v>
      </c>
      <c>
        <is>
          <t>K-1848 35-03-K01848_910652402</t>
        </is>
      </c>
      <c>
        <v>NH Altlık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29.11.2020 09:55:04</t>
        </is>
      </c>
      <c>
        <is>
          <t>29.11.2020 10:35:33</t>
        </is>
      </c>
      <c>
        <v>0.674722222</v>
      </c>
      <c>
        <v>0</v>
      </c>
      <c>
        <v>21</v>
      </c>
      <c>
        <v>0</v>
      </c>
      <c>
        <v>0</v>
      </c>
      <c>
        <v>0</v>
      </c>
      <c>
        <v>14.169167</v>
      </c>
      <c>
        <v>0</v>
      </c>
      <c>
        <v>0</v>
      </c>
    </row>
    <row>
      <c>
        <is>
          <t>1598160</t>
        </is>
      </c>
      <c>
        <v>1</v>
      </c>
      <c>
        <is>
          <t>İZMİR</t>
        </is>
      </c>
      <c>
        <v>BORNOVA</v>
      </c>
      <c>
        <is>
          <t>K-4520 35-02-K04520_915009122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29.11.2020 13:38:38</t>
        </is>
      </c>
      <c>
        <is>
          <t>29.11.2020 15:40:15</t>
        </is>
      </c>
      <c>
        <v>2.026944444</v>
      </c>
      <c>
        <v>0</v>
      </c>
      <c>
        <v>50</v>
      </c>
      <c>
        <v>0</v>
      </c>
      <c>
        <v>0</v>
      </c>
      <c>
        <v>0</v>
      </c>
      <c>
        <v>101.347222</v>
      </c>
      <c>
        <v>0</v>
      </c>
      <c>
        <v>0</v>
      </c>
    </row>
    <row>
      <c>
        <is>
          <t>1576803</t>
        </is>
      </c>
      <c>
        <v>1</v>
      </c>
      <c>
        <is>
          <t>İZMİR</t>
        </is>
      </c>
      <c>
        <v>BORNOVA</v>
      </c>
      <c>
        <is>
          <t>K-343 35-02-K00343_35-02-K00343</t>
        </is>
      </c>
      <c>
        <v>Ağaç Kesimi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06.11.2020 20:07:38</t>
        </is>
      </c>
      <c>
        <is>
          <t>06.11.2020 21:52:45</t>
        </is>
      </c>
      <c>
        <v>1.751944444</v>
      </c>
      <c>
        <v>1</v>
      </c>
      <c>
        <v>851</v>
      </c>
      <c>
        <v>0</v>
      </c>
      <c>
        <v>0</v>
      </c>
      <c>
        <v>1.751944</v>
      </c>
      <c>
        <v>1490.904722</v>
      </c>
      <c>
        <v>0</v>
      </c>
      <c>
        <v>0</v>
      </c>
    </row>
    <row>
      <c>
        <is>
          <t>1579813</t>
        </is>
      </c>
      <c>
        <v>1</v>
      </c>
      <c>
        <is>
          <t>İZMİR</t>
        </is>
      </c>
      <c>
        <v>BORNOVA</v>
      </c>
      <c>
        <is>
          <t>K-936 35-02-K00936_99478004</t>
        </is>
      </c>
      <c>
        <v>AG Direkten Kesme Açma</v>
      </c>
      <c>
        <is>
          <t>Dağıtım-AG</t>
        </is>
      </c>
      <c>
        <v>Uzun</v>
      </c>
      <c>
        <v>Güvenlik</v>
      </c>
      <c>
        <v>Bildirimsiz</v>
      </c>
      <c>
        <is>
          <t>12.11.2020 18:29:00</t>
        </is>
      </c>
      <c>
        <is>
          <t>22.11.2020 02:55:30</t>
        </is>
      </c>
      <c>
        <v>224.441666666</v>
      </c>
      <c>
        <v>0</v>
      </c>
      <c>
        <v>1</v>
      </c>
      <c>
        <v>0</v>
      </c>
      <c>
        <v>0</v>
      </c>
      <c>
        <v>0</v>
      </c>
      <c>
        <v>224.441667</v>
      </c>
      <c>
        <v>0</v>
      </c>
      <c>
        <v>0</v>
      </c>
    </row>
    <row>
      <c>
        <is>
          <t>1582753</t>
        </is>
      </c>
      <c>
        <v>1</v>
      </c>
      <c>
        <is>
          <t>İZMİR</t>
        </is>
      </c>
      <c>
        <v>BORNOVA</v>
      </c>
      <c>
        <is>
          <t>K-259 35-02-K00259_B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18.11.2020 18:58:56</t>
        </is>
      </c>
      <c>
        <is>
          <t>18.11.2020 20:35:36</t>
        </is>
      </c>
      <c>
        <v>1.611111111</v>
      </c>
      <c>
        <v>0</v>
      </c>
      <c>
        <v>179</v>
      </c>
      <c>
        <v>0</v>
      </c>
      <c>
        <v>0</v>
      </c>
      <c>
        <v>0</v>
      </c>
      <c>
        <v>288.388889</v>
      </c>
      <c>
        <v>0</v>
      </c>
      <c>
        <v>0</v>
      </c>
    </row>
    <row>
      <c>
        <is>
          <t>1581474</t>
        </is>
      </c>
      <c>
        <v>1</v>
      </c>
      <c>
        <is>
          <t>İZMİR</t>
        </is>
      </c>
      <c>
        <v>BORNOVA</v>
      </c>
      <c>
        <is>
          <t>K-259 35-02-K00259_910229077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16.11.2020 12:07:30</t>
        </is>
      </c>
      <c>
        <is>
          <t>16.11.2020 14:07:26</t>
        </is>
      </c>
      <c>
        <v>1.998888888</v>
      </c>
      <c>
        <v>0</v>
      </c>
      <c>
        <v>1</v>
      </c>
      <c>
        <v>0</v>
      </c>
      <c>
        <v>0</v>
      </c>
      <c>
        <v>0</v>
      </c>
      <c>
        <v>1.998889</v>
      </c>
      <c>
        <v>0</v>
      </c>
      <c>
        <v>0</v>
      </c>
    </row>
    <row>
      <c>
        <is>
          <t>1574826</t>
        </is>
      </c>
      <c>
        <v>1</v>
      </c>
      <c>
        <is>
          <t>İZMİR</t>
        </is>
      </c>
      <c>
        <v>BORNOVA</v>
      </c>
      <c>
        <is>
          <t>M-913 35-02-M00913_93545065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03.11.2020 16:35:38</t>
        </is>
      </c>
      <c>
        <is>
          <t>03.11.2020 19:00:40</t>
        </is>
      </c>
      <c>
        <v>2.417222222</v>
      </c>
      <c>
        <v>1</v>
      </c>
      <c>
        <v>0</v>
      </c>
      <c>
        <v>0</v>
      </c>
      <c>
        <v>0</v>
      </c>
      <c>
        <v>2.417222</v>
      </c>
      <c>
        <v>0</v>
      </c>
      <c>
        <v>0</v>
      </c>
      <c>
        <v>0</v>
      </c>
    </row>
    <row>
      <c>
        <is>
          <t>1598304</t>
        </is>
      </c>
      <c>
        <v>1</v>
      </c>
      <c>
        <is>
          <t>İZMİR</t>
        </is>
      </c>
      <c>
        <v>BORNOVA</v>
      </c>
      <c>
        <is>
          <t>K-904 35-02-K00904_35-02-K00904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29.11.2020 18:43:29</t>
        </is>
      </c>
      <c>
        <is>
          <t>29.11.2020 22:08:38</t>
        </is>
      </c>
      <c>
        <v>3.419166666</v>
      </c>
      <c>
        <v>1</v>
      </c>
      <c>
        <v>958</v>
      </c>
      <c>
        <v>0</v>
      </c>
      <c>
        <v>0</v>
      </c>
      <c>
        <v>3.419167</v>
      </c>
      <c>
        <v>3275.561666</v>
      </c>
      <c>
        <v>0</v>
      </c>
      <c>
        <v>0</v>
      </c>
    </row>
    <row>
      <c>
        <is>
          <t>1576453</t>
        </is>
      </c>
      <c>
        <v>1</v>
      </c>
      <c>
        <is>
          <t>İZMİR</t>
        </is>
      </c>
      <c>
        <v>BORNOVA</v>
      </c>
      <c>
        <is>
          <t>M-236 35-02-M00236_910091849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06.11.2020 13:19:55</t>
        </is>
      </c>
      <c>
        <is>
          <t>06.11.2020 14:27:08</t>
        </is>
      </c>
      <c>
        <v>1.120277777</v>
      </c>
      <c>
        <v>0</v>
      </c>
      <c>
        <v>1</v>
      </c>
      <c>
        <v>0</v>
      </c>
      <c>
        <v>0</v>
      </c>
      <c>
        <v>0</v>
      </c>
      <c>
        <v>1.120278</v>
      </c>
      <c>
        <v>0</v>
      </c>
      <c>
        <v>0</v>
      </c>
    </row>
    <row>
      <c>
        <is>
          <t>1598739</t>
        </is>
      </c>
      <c>
        <v>1</v>
      </c>
      <c>
        <is>
          <t>İZMİR</t>
        </is>
      </c>
      <c>
        <v>BORNOVA</v>
      </c>
      <c>
        <is>
          <t>M-234 35-02-M00234_910208979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30.11.2020 15:34:03</t>
        </is>
      </c>
      <c>
        <is>
          <t>30.11.2020 17:09:57</t>
        </is>
      </c>
      <c>
        <v>1.598333333</v>
      </c>
      <c>
        <v>0</v>
      </c>
      <c>
        <v>2</v>
      </c>
      <c>
        <v>0</v>
      </c>
      <c>
        <v>0</v>
      </c>
      <c>
        <v>0</v>
      </c>
      <c>
        <v>3.196667</v>
      </c>
      <c>
        <v>0</v>
      </c>
      <c>
        <v>0</v>
      </c>
    </row>
    <row>
      <c>
        <is>
          <t>1584032</t>
        </is>
      </c>
      <c>
        <v>1</v>
      </c>
      <c>
        <is>
          <t>İZMİR</t>
        </is>
      </c>
      <c>
        <v>BORNOVA</v>
      </c>
      <c>
        <is>
          <t>M-247 35-02-M00247_912853244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20.11.2020 17:48:06</t>
        </is>
      </c>
      <c>
        <is>
          <t>20.11.2020 20:26:12</t>
        </is>
      </c>
      <c>
        <v>2.635</v>
      </c>
      <c>
        <v>0</v>
      </c>
      <c>
        <v>35</v>
      </c>
      <c>
        <v>0</v>
      </c>
      <c>
        <v>0</v>
      </c>
      <c>
        <v>0</v>
      </c>
      <c>
        <v>92.225</v>
      </c>
      <c>
        <v>0</v>
      </c>
      <c>
        <v>0</v>
      </c>
    </row>
    <row>
      <c>
        <is>
          <t>1574774</t>
        </is>
      </c>
      <c>
        <v>1</v>
      </c>
      <c>
        <is>
          <t>İZMİR</t>
        </is>
      </c>
      <c>
        <v>BORNOVA</v>
      </c>
      <c>
        <is>
          <t>M-246 35-02-M00246_A</t>
        </is>
      </c>
      <c>
        <v>NH Altlık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03.11.2020 14:39:10</t>
        </is>
      </c>
      <c>
        <is>
          <t>03.11.2020 17:22:20</t>
        </is>
      </c>
      <c>
        <v>2.719444444</v>
      </c>
      <c>
        <v>0</v>
      </c>
      <c>
        <v>10</v>
      </c>
      <c>
        <v>0</v>
      </c>
      <c>
        <v>0</v>
      </c>
      <c>
        <v>0</v>
      </c>
      <c>
        <v>27.194444</v>
      </c>
      <c>
        <v>0</v>
      </c>
      <c>
        <v>0</v>
      </c>
    </row>
    <row>
      <c>
        <is>
          <t>1576135</t>
        </is>
      </c>
      <c>
        <v>1</v>
      </c>
      <c>
        <is>
          <t>İZMİR</t>
        </is>
      </c>
      <c>
        <v>BORNOVA</v>
      </c>
      <c>
        <is>
          <t>M-236 35-02-M00236_M-279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06.11.2020 07:35:37</t>
        </is>
      </c>
      <c>
        <is>
          <t>06.11.2020 08:56:34</t>
        </is>
      </c>
      <c>
        <v>1.349166666</v>
      </c>
      <c>
        <v>3</v>
      </c>
      <c>
        <v>81</v>
      </c>
      <c>
        <v>0</v>
      </c>
      <c>
        <v>0</v>
      </c>
      <c>
        <v>4.0475</v>
      </c>
      <c>
        <v>109.2825</v>
      </c>
      <c>
        <v>0</v>
      </c>
      <c>
        <v>0</v>
      </c>
    </row>
    <row>
      <c>
        <is>
          <t>1595639</t>
        </is>
      </c>
      <c>
        <v>1</v>
      </c>
      <c>
        <is>
          <t>İZMİR</t>
        </is>
      </c>
      <c>
        <v>BORNOVA</v>
      </c>
      <c>
        <is>
          <t>K-656 35-02-K00656_C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24.11.2020 10:46:05</t>
        </is>
      </c>
      <c>
        <is>
          <t>24.11.2020 12:08:13</t>
        </is>
      </c>
      <c>
        <v>1.368858333</v>
      </c>
      <c>
        <v>0</v>
      </c>
      <c>
        <v>92</v>
      </c>
      <c>
        <v>0</v>
      </c>
      <c>
        <v>0</v>
      </c>
      <c>
        <v>0</v>
      </c>
      <c>
        <v>125.934967</v>
      </c>
      <c>
        <v>0</v>
      </c>
      <c>
        <v>0</v>
      </c>
    </row>
    <row>
      <c>
        <is>
          <t>1594710</t>
        </is>
      </c>
      <c>
        <v>1</v>
      </c>
      <c>
        <is>
          <t>İZMİR</t>
        </is>
      </c>
      <c>
        <v>BORNOVA</v>
      </c>
      <c>
        <is>
          <t>K-2953 35-02-K02953_TRAFO-K04 K04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22.11.2020 10:14:00</t>
        </is>
      </c>
      <c>
        <is>
          <t>22.11.2020 13:28:35</t>
        </is>
      </c>
      <c>
        <v>3.243055555</v>
      </c>
      <c>
        <v>2</v>
      </c>
      <c>
        <v>297</v>
      </c>
      <c>
        <v>0</v>
      </c>
      <c>
        <v>0</v>
      </c>
      <c>
        <v>6.486111</v>
      </c>
      <c>
        <v>963.1875</v>
      </c>
      <c>
        <v>0</v>
      </c>
      <c>
        <v>0</v>
      </c>
    </row>
    <row>
      <c>
        <is>
          <t>1595558</t>
        </is>
      </c>
      <c>
        <v>1</v>
      </c>
      <c>
        <is>
          <t>İZMİR</t>
        </is>
      </c>
      <c>
        <v>BORNOVA</v>
      </c>
      <c>
        <is>
          <t>K-1545 35-02-K01545_A</t>
        </is>
      </c>
      <c>
        <v>AG Hatta Ağaç Kesimi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24.11.2020 09:05:14</t>
        </is>
      </c>
      <c>
        <is>
          <t>24.11.2020 10:15:55</t>
        </is>
      </c>
      <c>
        <v>1.178055555</v>
      </c>
      <c>
        <v>0</v>
      </c>
      <c>
        <v>179</v>
      </c>
      <c>
        <v>0</v>
      </c>
      <c>
        <v>0</v>
      </c>
      <c>
        <v>0</v>
      </c>
      <c>
        <v>210.871944</v>
      </c>
      <c>
        <v>0</v>
      </c>
      <c>
        <v>0</v>
      </c>
    </row>
    <row>
      <c>
        <is>
          <t>1576574</t>
        </is>
      </c>
      <c>
        <v>1</v>
      </c>
      <c>
        <is>
          <t>İZMİR</t>
        </is>
      </c>
      <c>
        <v>BORNOVA</v>
      </c>
      <c>
        <is>
          <t>K-1546 35-02-K01546_A A1B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06.11.2020 15:23:34</t>
        </is>
      </c>
      <c>
        <is>
          <t>06.11.2020 17:02:18</t>
        </is>
      </c>
      <c>
        <v>1.645555555</v>
      </c>
      <c>
        <v>0</v>
      </c>
      <c>
        <v>195</v>
      </c>
      <c>
        <v>0</v>
      </c>
      <c>
        <v>0</v>
      </c>
      <c>
        <v>0</v>
      </c>
      <c>
        <v>320.883333</v>
      </c>
      <c>
        <v>0</v>
      </c>
      <c>
        <v>0</v>
      </c>
    </row>
    <row>
      <c>
        <is>
          <t>1584519</t>
        </is>
      </c>
      <c>
        <v>1</v>
      </c>
      <c>
        <is>
          <t>İZMİR</t>
        </is>
      </c>
      <c>
        <v>BORNOVA</v>
      </c>
      <c>
        <is>
          <t>M-1518 35-02-M01518_E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21.11.2020 17:52:08</t>
        </is>
      </c>
      <c>
        <is>
          <t>21.11.2020 19:45:14</t>
        </is>
      </c>
      <c>
        <v>1.885</v>
      </c>
      <c>
        <v>0</v>
      </c>
      <c>
        <v>177</v>
      </c>
      <c>
        <v>0</v>
      </c>
      <c>
        <v>0</v>
      </c>
      <c>
        <v>0</v>
      </c>
      <c>
        <v>333.645</v>
      </c>
      <c>
        <v>0</v>
      </c>
      <c>
        <v>0</v>
      </c>
    </row>
    <row>
      <c>
        <is>
          <t>1594985</t>
        </is>
      </c>
      <c>
        <v>1</v>
      </c>
      <c>
        <is>
          <t>İZMİR</t>
        </is>
      </c>
      <c>
        <v>BORNOVA</v>
      </c>
      <c>
        <is>
          <t>M-1885 35-02-M01885_M-189-M01 M01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23.11.2020 01:07:00</t>
        </is>
      </c>
      <c>
        <is>
          <t>23.11.2020 01:41:00</t>
        </is>
      </c>
      <c>
        <v>0.566666666</v>
      </c>
      <c>
        <v>1</v>
      </c>
      <c>
        <v>68</v>
      </c>
      <c>
        <v>0</v>
      </c>
      <c>
        <v>0</v>
      </c>
      <c>
        <v>0.566667</v>
      </c>
      <c>
        <v>38.533333</v>
      </c>
      <c>
        <v>0</v>
      </c>
      <c>
        <v>0</v>
      </c>
    </row>
    <row>
      <c>
        <is>
          <t>1582065</t>
        </is>
      </c>
      <c>
        <v>1</v>
      </c>
      <c>
        <is>
          <t>İZMİR</t>
        </is>
      </c>
      <c>
        <v>BORNOVA</v>
      </c>
      <c>
        <is>
          <t>M-1269 35-02-M01269_KEMALPAŞA-2 HAVAYİ HAT Gİ-M01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17.11.2020 14:30:19</t>
        </is>
      </c>
      <c>
        <is>
          <t>17.11.2020 15:38:00</t>
        </is>
      </c>
      <c>
        <v>1.128055555</v>
      </c>
      <c>
        <v>45</v>
      </c>
      <c>
        <v>4480</v>
      </c>
      <c>
        <v>3</v>
      </c>
      <c>
        <v>15</v>
      </c>
      <c>
        <v>50.7625</v>
      </c>
      <c>
        <v>5053.688886</v>
      </c>
      <c>
        <v>3.384167</v>
      </c>
      <c>
        <v>16.920833</v>
      </c>
    </row>
    <row>
      <c>
        <is>
          <t>1579175</t>
        </is>
      </c>
      <c>
        <v>1</v>
      </c>
      <c>
        <is>
          <t>İZMİR</t>
        </is>
      </c>
      <c>
        <v>BORNOVA</v>
      </c>
      <c>
        <is>
          <t>M-1269 35-02-M01269_KEMALPAŞA-2 HAVAYİ HAT Gİ-M01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11.11.2020 15:26:00</t>
        </is>
      </c>
      <c>
        <is>
          <t>11.11.2020 16:01:00</t>
        </is>
      </c>
      <c>
        <v>0.583333333</v>
      </c>
      <c>
        <v>45</v>
      </c>
      <c>
        <v>4480</v>
      </c>
      <c>
        <v>3</v>
      </c>
      <c>
        <v>15</v>
      </c>
      <c>
        <v>26.25</v>
      </c>
      <c>
        <v>2613.333332</v>
      </c>
      <c>
        <v>1.75</v>
      </c>
      <c>
        <v>8.75</v>
      </c>
    </row>
    <row>
      <c>
        <is>
          <t>1574283</t>
        </is>
      </c>
      <c>
        <v>1</v>
      </c>
      <c>
        <is>
          <t>İZMİR</t>
        </is>
      </c>
      <c>
        <v>BORNOVA</v>
      </c>
      <c>
        <is>
          <t>M-1570 35-02-M01570_M-1054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02.11.2020 16:50:48</t>
        </is>
      </c>
      <c>
        <is>
          <t>02.11.2020 18:12:00</t>
        </is>
      </c>
      <c>
        <v>1.353333333</v>
      </c>
      <c>
        <v>12</v>
      </c>
      <c>
        <v>681</v>
      </c>
      <c>
        <v>2</v>
      </c>
      <c>
        <v>347</v>
      </c>
      <c>
        <v>16.24</v>
      </c>
      <c>
        <v>921.62</v>
      </c>
      <c>
        <v>2.706667</v>
      </c>
      <c>
        <v>469.606667</v>
      </c>
    </row>
    <row>
      <c>
        <is>
          <t>1573713</t>
        </is>
      </c>
      <c>
        <v>1</v>
      </c>
      <c>
        <is>
          <t>İZMİR</t>
        </is>
      </c>
      <c>
        <v>BORNOVA</v>
      </c>
      <c>
        <is>
          <t>M-427 35-02-M00427_M-36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01.11.2020 15:36:47</t>
        </is>
      </c>
      <c>
        <is>
          <t>01.11.2020 16:58:24</t>
        </is>
      </c>
      <c>
        <v>1.360277777</v>
      </c>
      <c>
        <v>43</v>
      </c>
      <c>
        <v>4010</v>
      </c>
      <c>
        <v>3</v>
      </c>
      <c>
        <v>15</v>
      </c>
      <c>
        <v>58.491944</v>
      </c>
      <c>
        <v>5454.713886</v>
      </c>
      <c>
        <v>4.080833</v>
      </c>
      <c>
        <v>20.404167</v>
      </c>
    </row>
    <row>
      <c>
        <is>
          <t>1575157</t>
        </is>
      </c>
      <c>
        <v>1</v>
      </c>
      <c>
        <is>
          <t>İZMİR</t>
        </is>
      </c>
      <c>
        <v>BORNOVA</v>
      </c>
      <c>
        <is>
          <t>M-1054 35-02-M01054_910016332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04.11.2020 11:44:12</t>
        </is>
      </c>
      <c>
        <is>
          <t>04.11.2020 18:58:29</t>
        </is>
      </c>
      <c>
        <v>7.238055555</v>
      </c>
      <c>
        <v>0</v>
      </c>
      <c>
        <v>3</v>
      </c>
      <c>
        <v>0</v>
      </c>
      <c>
        <v>0</v>
      </c>
      <c>
        <v>0</v>
      </c>
      <c>
        <v>21.714167</v>
      </c>
      <c>
        <v>0</v>
      </c>
      <c>
        <v>0</v>
      </c>
    </row>
    <row>
      <c>
        <is>
          <t>1582315</t>
        </is>
      </c>
      <c>
        <v>1</v>
      </c>
      <c>
        <is>
          <t>İZMİR</t>
        </is>
      </c>
      <c>
        <v>BORNOVA</v>
      </c>
      <c>
        <is>
          <t>M-192 35-02-M00192_C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18.11.2020 09:30:42</t>
        </is>
      </c>
      <c>
        <is>
          <t>18.11.2020 10:17:36</t>
        </is>
      </c>
      <c>
        <v>0.781666666</v>
      </c>
      <c>
        <v>0</v>
      </c>
      <c>
        <v>2</v>
      </c>
      <c>
        <v>0</v>
      </c>
      <c>
        <v>0</v>
      </c>
      <c>
        <v>0</v>
      </c>
      <c>
        <v>1.563333</v>
      </c>
      <c>
        <v>0</v>
      </c>
      <c>
        <v>0</v>
      </c>
    </row>
    <row>
      <c>
        <is>
          <t>1575601</t>
        </is>
      </c>
      <c>
        <v>1</v>
      </c>
      <c>
        <is>
          <t>MANİSA</t>
        </is>
      </c>
      <c>
        <v>KIRKAĞAÇ</v>
      </c>
      <c>
        <is>
          <t>İLYASLAR KÖK 45-76-M00048_KARAKURT KÖK M03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05.11.2020 09:11:56</t>
        </is>
      </c>
      <c>
        <is>
          <t>05.11.2020 18:27:46</t>
        </is>
      </c>
      <c>
        <v>9.2636175</v>
      </c>
      <c>
        <v>5</v>
      </c>
      <c>
        <v>884</v>
      </c>
      <c>
        <v>5</v>
      </c>
      <c>
        <v>8</v>
      </c>
      <c>
        <v>46.318088</v>
      </c>
      <c>
        <v>8189.03787</v>
      </c>
      <c>
        <v>46.318088</v>
      </c>
      <c>
        <v>74.10894</v>
      </c>
    </row>
    <row>
      <c>
        <is>
          <t>1577955</t>
        </is>
      </c>
      <c>
        <v>1</v>
      </c>
      <c>
        <is>
          <t>İZMİR</t>
        </is>
      </c>
      <c>
        <v>BAYRAKLI</v>
      </c>
      <c>
        <is>
          <t>M-2564 (YATIRIM REZERVE) 35-02-M02564_949175736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09.11.2020 10:55:09</t>
        </is>
      </c>
      <c>
        <is>
          <t>09.11.2020 13:05:08</t>
        </is>
      </c>
      <c>
        <v>2.166388888</v>
      </c>
      <c>
        <v>1</v>
      </c>
      <c>
        <v>0</v>
      </c>
      <c>
        <v>0</v>
      </c>
      <c>
        <v>0</v>
      </c>
      <c>
        <v>2.166389</v>
      </c>
      <c>
        <v>0</v>
      </c>
      <c>
        <v>0</v>
      </c>
      <c>
        <v>0</v>
      </c>
    </row>
    <row>
      <c>
        <is>
          <t>1574725</t>
        </is>
      </c>
      <c>
        <v>1</v>
      </c>
      <c>
        <is>
          <t>İZMİR</t>
        </is>
      </c>
      <c>
        <v>BORNOVA</v>
      </c>
      <c>
        <is>
          <t>K-2877 35-02-K02877_910082342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03.11.2020 13:52:37</t>
        </is>
      </c>
      <c>
        <is>
          <t>03.11.2020 16:19:34</t>
        </is>
      </c>
      <c>
        <v>2.449166666</v>
      </c>
      <c>
        <v>0</v>
      </c>
      <c>
        <v>1</v>
      </c>
      <c>
        <v>0</v>
      </c>
      <c>
        <v>0</v>
      </c>
      <c>
        <v>0</v>
      </c>
      <c>
        <v>2.449167</v>
      </c>
      <c>
        <v>0</v>
      </c>
      <c>
        <v>0</v>
      </c>
    </row>
    <row>
      <c>
        <is>
          <t>1597734</t>
        </is>
      </c>
      <c>
        <v>1</v>
      </c>
      <c>
        <is>
          <t>İZMİR</t>
        </is>
      </c>
      <c>
        <v>BORNOVA</v>
      </c>
      <c>
        <is>
          <t>K-2877 35-02-K02877_910123966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28.11.2020 11:26:50</t>
        </is>
      </c>
      <c>
        <is>
          <t>28.11.2020 13:39:01</t>
        </is>
      </c>
      <c>
        <v>2.203055555</v>
      </c>
      <c>
        <v>0</v>
      </c>
      <c>
        <v>3</v>
      </c>
      <c>
        <v>0</v>
      </c>
      <c>
        <v>0</v>
      </c>
      <c>
        <v>0</v>
      </c>
      <c>
        <v>6.609167</v>
      </c>
      <c>
        <v>0</v>
      </c>
      <c>
        <v>0</v>
      </c>
    </row>
    <row>
      <c>
        <is>
          <t>1579350</t>
        </is>
      </c>
      <c>
        <v>1</v>
      </c>
      <c>
        <is>
          <t>İZMİR</t>
        </is>
      </c>
      <c>
        <v>BORNOVA</v>
      </c>
      <c>
        <is>
          <t>K-3760 35-02-K03760_99551489</t>
        </is>
      </c>
      <c>
        <v>AG Direkten Kesme Açma</v>
      </c>
      <c>
        <is>
          <t>Dağıtım-AG</t>
        </is>
      </c>
      <c>
        <v>Uzun</v>
      </c>
      <c>
        <v>Güvenlik</v>
      </c>
      <c>
        <v>Bildirimsiz</v>
      </c>
      <c>
        <is>
          <t>11.11.2020 21:56:00</t>
        </is>
      </c>
      <c>
        <is>
          <t>22.11.2020 03:09:32</t>
        </is>
      </c>
      <c>
        <v>245.225555555</v>
      </c>
      <c>
        <v>0</v>
      </c>
      <c>
        <v>3</v>
      </c>
      <c>
        <v>0</v>
      </c>
      <c>
        <v>0</v>
      </c>
      <c>
        <v>0</v>
      </c>
      <c>
        <v>735.676667</v>
      </c>
      <c>
        <v>0</v>
      </c>
      <c>
        <v>0</v>
      </c>
    </row>
    <row>
      <c>
        <is>
          <t>1574010</t>
        </is>
      </c>
      <c>
        <v>1</v>
      </c>
      <c>
        <is>
          <t>İZMİR</t>
        </is>
      </c>
      <c>
        <v>BORNOVA</v>
      </c>
      <c>
        <is>
          <t>K-388 35-02-K00388_B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02.11.2020 10:05:00</t>
        </is>
      </c>
      <c>
        <is>
          <t>02.11.2020 14:01:14</t>
        </is>
      </c>
      <c>
        <v>3.937222222</v>
      </c>
      <c>
        <v>0</v>
      </c>
      <c>
        <v>40</v>
      </c>
      <c>
        <v>0</v>
      </c>
      <c>
        <v>0</v>
      </c>
      <c>
        <v>0</v>
      </c>
      <c>
        <v>157.488889</v>
      </c>
      <c>
        <v>0</v>
      </c>
      <c>
        <v>0</v>
      </c>
    </row>
    <row>
      <c>
        <is>
          <t>1575970</t>
        </is>
      </c>
      <c>
        <v>1</v>
      </c>
      <c>
        <is>
          <t>İZMİR</t>
        </is>
      </c>
      <c>
        <v>BORNOVA</v>
      </c>
      <c>
        <is>
          <t>K-612 35-02-K00612_910151457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05.11.2020 18:11:36</t>
        </is>
      </c>
      <c>
        <is>
          <t>05.11.2020 18:53:00</t>
        </is>
      </c>
      <c>
        <v>0.69</v>
      </c>
      <c>
        <v>0</v>
      </c>
      <c>
        <v>12</v>
      </c>
      <c>
        <v>0</v>
      </c>
      <c>
        <v>0</v>
      </c>
      <c>
        <v>0</v>
      </c>
      <c>
        <v>8.28</v>
      </c>
      <c>
        <v>0</v>
      </c>
      <c>
        <v>0</v>
      </c>
    </row>
    <row>
      <c>
        <is>
          <t>1595757</t>
        </is>
      </c>
      <c>
        <v>1</v>
      </c>
      <c>
        <is>
          <t>İZMİR</t>
        </is>
      </c>
      <c>
        <v>BUCA</v>
      </c>
      <c>
        <is>
          <t>M-2318 35-03-M02318_910630392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24.11.2020 13:51:06</t>
        </is>
      </c>
      <c>
        <is>
          <t>24.11.2020 16:09:17</t>
        </is>
      </c>
      <c>
        <v>2.303055555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2.303056</v>
      </c>
    </row>
    <row>
      <c>
        <is>
          <t>1573777</t>
        </is>
      </c>
      <c>
        <v>1</v>
      </c>
      <c>
        <is>
          <t>İZMİR</t>
        </is>
      </c>
      <c>
        <v>BUCA</v>
      </c>
      <c>
        <is>
          <t> 35-03-K01231_35-03-K01231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01.11.2020 18:26:07</t>
        </is>
      </c>
      <c>
        <is>
          <t>01.11.2020 19:35:27</t>
        </is>
      </c>
      <c>
        <v>1.155555555</v>
      </c>
      <c>
        <v>1</v>
      </c>
      <c>
        <v>842</v>
      </c>
      <c>
        <v>0</v>
      </c>
      <c>
        <v>0</v>
      </c>
      <c>
        <v>1.155556</v>
      </c>
      <c>
        <v>972.977777</v>
      </c>
      <c>
        <v>0</v>
      </c>
      <c>
        <v>0</v>
      </c>
    </row>
    <row>
      <c>
        <is>
          <t>1583753</t>
        </is>
      </c>
      <c>
        <v>1</v>
      </c>
      <c>
        <is>
          <t>İZMİR</t>
        </is>
      </c>
      <c>
        <v>BUCA</v>
      </c>
      <c>
        <is>
          <t>M-2188 KARAAĞAÇ TR-1 35-03-M02188_A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20.11.2020 10:47:00</t>
        </is>
      </c>
      <c>
        <is>
          <t>20.11.2020 17:01:00</t>
        </is>
      </c>
      <c>
        <v>6.233333333</v>
      </c>
      <c>
        <v>0</v>
      </c>
      <c>
        <v>0</v>
      </c>
      <c>
        <v>0</v>
      </c>
      <c>
        <v>42</v>
      </c>
      <c>
        <v>0</v>
      </c>
      <c>
        <v>0</v>
      </c>
      <c>
        <v>0</v>
      </c>
      <c>
        <v>261.8</v>
      </c>
    </row>
    <row>
      <c>
        <is>
          <t>1575083</t>
        </is>
      </c>
      <c>
        <v>1</v>
      </c>
      <c>
        <is>
          <t>İZMİR</t>
        </is>
      </c>
      <c>
        <v>BUCA</v>
      </c>
      <c>
        <is>
          <t>M-2111 35-03-M02111_C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04.11.2020 09:59:35</t>
        </is>
      </c>
      <c>
        <is>
          <t>04.11.2020 10:35:41</t>
        </is>
      </c>
      <c>
        <v>0.601666666</v>
      </c>
      <c>
        <v>0</v>
      </c>
      <c>
        <v>174</v>
      </c>
      <c>
        <v>0</v>
      </c>
      <c>
        <v>0</v>
      </c>
      <c>
        <v>0</v>
      </c>
      <c>
        <v>104.69</v>
      </c>
      <c>
        <v>0</v>
      </c>
      <c>
        <v>0</v>
      </c>
    </row>
    <row>
      <c>
        <is>
          <t>1575603</t>
        </is>
      </c>
      <c>
        <v>1</v>
      </c>
      <c>
        <is>
          <t>İZMİR</t>
        </is>
      </c>
      <c>
        <v>BUCA</v>
      </c>
      <c>
        <is>
          <t>M-2111 35-03-M02111_913346068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05.11.2020 09:11:00</t>
        </is>
      </c>
      <c>
        <is>
          <t>05.11.2020 12:05:06</t>
        </is>
      </c>
      <c>
        <v>2.901666666</v>
      </c>
      <c>
        <v>0</v>
      </c>
      <c>
        <v>16</v>
      </c>
      <c>
        <v>0</v>
      </c>
      <c>
        <v>0</v>
      </c>
      <c>
        <v>0</v>
      </c>
      <c>
        <v>46.426667</v>
      </c>
      <c>
        <v>0</v>
      </c>
      <c>
        <v>0</v>
      </c>
    </row>
    <row>
      <c>
        <is>
          <t>1575222</t>
        </is>
      </c>
      <c>
        <v>1</v>
      </c>
      <c>
        <is>
          <t>İZMİR</t>
        </is>
      </c>
      <c>
        <v>BUCA</v>
      </c>
      <c>
        <is>
          <t>M-2111 35-03-M02111_913346068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04.11.2020 13:31:00</t>
        </is>
      </c>
      <c>
        <is>
          <t>04.11.2020 22:11:20</t>
        </is>
      </c>
      <c>
        <v>8.672222222</v>
      </c>
      <c>
        <v>0</v>
      </c>
      <c>
        <v>16</v>
      </c>
      <c>
        <v>0</v>
      </c>
      <c>
        <v>0</v>
      </c>
      <c>
        <v>0</v>
      </c>
      <c>
        <v>138.755556</v>
      </c>
      <c>
        <v>0</v>
      </c>
      <c>
        <v>0</v>
      </c>
    </row>
    <row>
      <c>
        <is>
          <t>1580639</t>
        </is>
      </c>
      <c>
        <v>1</v>
      </c>
      <c>
        <is>
          <t>İZMİR</t>
        </is>
      </c>
      <c>
        <v>BUCA</v>
      </c>
      <c>
        <is>
          <t>M-970 35-03-M00970_910625306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14.11.2020 11:19:53</t>
        </is>
      </c>
      <c>
        <is>
          <t>14.11.2020 12:21:00</t>
        </is>
      </c>
      <c>
        <v>1.018611111</v>
      </c>
      <c>
        <v>0</v>
      </c>
      <c>
        <v>14</v>
      </c>
      <c>
        <v>0</v>
      </c>
      <c>
        <v>0</v>
      </c>
      <c>
        <v>0</v>
      </c>
      <c>
        <v>14.260556</v>
      </c>
      <c>
        <v>0</v>
      </c>
      <c>
        <v>0</v>
      </c>
    </row>
    <row>
      <c>
        <is>
          <t>1580448</t>
        </is>
      </c>
      <c>
        <v>1</v>
      </c>
      <c>
        <is>
          <t>İZMİR</t>
        </is>
      </c>
      <c>
        <v>BAYRAKLI</v>
      </c>
      <c>
        <is>
          <t>K-4780 35-04-K04780_99226517</t>
        </is>
      </c>
      <c>
        <v>AG Direkten Kesme Açma</v>
      </c>
      <c>
        <is>
          <t>Dağıtım-AG</t>
        </is>
      </c>
      <c>
        <v>Uzun</v>
      </c>
      <c>
        <v>Güvenlik</v>
      </c>
      <c>
        <v>Bildirimsiz</v>
      </c>
      <c>
        <is>
          <t>14.11.2020 00:12:00</t>
        </is>
      </c>
      <c>
        <is>
          <t>21.11.2020 18:56:40</t>
        </is>
      </c>
      <c>
        <v>186.744444444</v>
      </c>
      <c>
        <v>0</v>
      </c>
      <c>
        <v>1</v>
      </c>
      <c>
        <v>0</v>
      </c>
      <c>
        <v>0</v>
      </c>
      <c>
        <v>0</v>
      </c>
      <c>
        <v>186.744444</v>
      </c>
      <c>
        <v>0</v>
      </c>
      <c>
        <v>0</v>
      </c>
    </row>
    <row>
      <c>
        <is>
          <t>1578483</t>
        </is>
      </c>
      <c>
        <v>1</v>
      </c>
      <c>
        <is>
          <t>İZMİR</t>
        </is>
      </c>
      <c>
        <v>BAYRAKLI</v>
      </c>
      <c>
        <is>
          <t>K-1495 35-04-K01495_99366083</t>
        </is>
      </c>
      <c>
        <v>AG Direkten Kesme Açma</v>
      </c>
      <c>
        <is>
          <t>Dağıtım-AG</t>
        </is>
      </c>
      <c>
        <v>Uzun</v>
      </c>
      <c>
        <v>Güvenlik</v>
      </c>
      <c>
        <v>Bildirimsiz</v>
      </c>
      <c>
        <is>
          <t>10.11.2020 11:58:00</t>
        </is>
      </c>
      <c>
        <is>
          <t>22.11.2020 17:47:35</t>
        </is>
      </c>
      <c>
        <v>293.826388888</v>
      </c>
      <c>
        <v>0</v>
      </c>
      <c>
        <v>1</v>
      </c>
      <c>
        <v>0</v>
      </c>
      <c>
        <v>0</v>
      </c>
      <c>
        <v>0</v>
      </c>
      <c>
        <v>293.826389</v>
      </c>
      <c>
        <v>0</v>
      </c>
      <c>
        <v>0</v>
      </c>
    </row>
    <row>
      <c>
        <is>
          <t>1579264</t>
        </is>
      </c>
      <c>
        <v>1</v>
      </c>
      <c>
        <is>
          <t>İZMİR</t>
        </is>
      </c>
      <c>
        <v>BAYRAKLI</v>
      </c>
      <c>
        <is>
          <t>K-1770 35-04-K01770_B</t>
        </is>
      </c>
      <c>
        <v>AG Klemens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11.11.2020 17:17:54</t>
        </is>
      </c>
      <c>
        <is>
          <t>11.11.2020 18:53:03</t>
        </is>
      </c>
      <c>
        <v>1.585833333</v>
      </c>
      <c>
        <v>0</v>
      </c>
      <c>
        <v>221</v>
      </c>
      <c>
        <v>0</v>
      </c>
      <c>
        <v>0</v>
      </c>
      <c>
        <v>0</v>
      </c>
      <c>
        <v>350.469167</v>
      </c>
      <c>
        <v>0</v>
      </c>
      <c>
        <v>0</v>
      </c>
    </row>
    <row>
      <c>
        <is>
          <t>1578914</t>
        </is>
      </c>
      <c>
        <v>1</v>
      </c>
      <c>
        <is>
          <t>İZMİR</t>
        </is>
      </c>
      <c>
        <v>BAYRAKLI</v>
      </c>
      <c>
        <is>
          <t>K-1770 35-04-K01770_B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11.11.2020 09:40:07</t>
        </is>
      </c>
      <c>
        <is>
          <t>11.11.2020 17:00:54</t>
        </is>
      </c>
      <c>
        <v>7.346333333</v>
      </c>
      <c>
        <v>0</v>
      </c>
      <c>
        <v>221</v>
      </c>
      <c>
        <v>0</v>
      </c>
      <c>
        <v>0</v>
      </c>
      <c>
        <v>0</v>
      </c>
      <c>
        <v>1623.539667</v>
      </c>
      <c>
        <v>0</v>
      </c>
      <c>
        <v>0</v>
      </c>
    </row>
    <row>
      <c>
        <is>
          <t>1578350</t>
        </is>
      </c>
      <c>
        <v>1</v>
      </c>
      <c>
        <is>
          <t>İZMİR</t>
        </is>
      </c>
      <c>
        <v>BAYRAKLI</v>
      </c>
      <c>
        <is>
          <t>K-4021 35-04-K04021_A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10.11.2020 09:19:04</t>
        </is>
      </c>
      <c>
        <is>
          <t>10.11.2020 17:10:07</t>
        </is>
      </c>
      <c>
        <v>7.850581388</v>
      </c>
      <c>
        <v>0</v>
      </c>
      <c>
        <v>168</v>
      </c>
      <c>
        <v>0</v>
      </c>
      <c>
        <v>0</v>
      </c>
      <c>
        <v>0</v>
      </c>
      <c>
        <v>1318.897673</v>
      </c>
      <c>
        <v>0</v>
      </c>
      <c>
        <v>0</v>
      </c>
    </row>
    <row>
      <c>
        <is>
          <t>1598140</t>
        </is>
      </c>
      <c>
        <v>1</v>
      </c>
      <c>
        <is>
          <t>İZMİR</t>
        </is>
      </c>
      <c>
        <v>BUCA</v>
      </c>
      <c>
        <is>
          <t>M-462 BELENBAŞI 35-03-M00462_910720592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29.11.2020 12:36:08</t>
        </is>
      </c>
      <c>
        <is>
          <t>29.11.2020 14:03:00</t>
        </is>
      </c>
      <c>
        <v>1.447777777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1.447778</v>
      </c>
    </row>
    <row>
      <c>
        <is>
          <t>1580361</t>
        </is>
      </c>
      <c>
        <v>1</v>
      </c>
      <c>
        <is>
          <t>İZMİR</t>
        </is>
      </c>
      <c>
        <v>BUCA</v>
      </c>
      <c>
        <is>
          <t>M-329 35-03-M00329_967125051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13.11.2020 17:28:35</t>
        </is>
      </c>
      <c>
        <is>
          <t>13.11.2020 20:50:02</t>
        </is>
      </c>
      <c>
        <v>3.3575</v>
      </c>
      <c>
        <v>0</v>
      </c>
      <c>
        <v>1</v>
      </c>
      <c>
        <v>0</v>
      </c>
      <c>
        <v>0</v>
      </c>
      <c>
        <v>0</v>
      </c>
      <c>
        <v>3.3575</v>
      </c>
      <c>
        <v>0</v>
      </c>
      <c>
        <v>0</v>
      </c>
    </row>
    <row>
      <c>
        <is>
          <t>1584107</t>
        </is>
      </c>
      <c>
        <v>1</v>
      </c>
      <c>
        <is>
          <t>İZMİR</t>
        </is>
      </c>
      <c>
        <v>BUCA</v>
      </c>
      <c>
        <is>
          <t>K-2752 35-03-K02752_912709955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20.11.2020 21:10:49</t>
        </is>
      </c>
      <c>
        <is>
          <t>20.11.2020 21:56:52</t>
        </is>
      </c>
      <c>
        <v>0.7675</v>
      </c>
      <c>
        <v>0</v>
      </c>
      <c>
        <v>4</v>
      </c>
      <c>
        <v>0</v>
      </c>
      <c>
        <v>0</v>
      </c>
      <c>
        <v>0</v>
      </c>
      <c>
        <v>3.07</v>
      </c>
      <c>
        <v>0</v>
      </c>
      <c>
        <v>0</v>
      </c>
    </row>
    <row>
      <c>
        <is>
          <t>1597738</t>
        </is>
      </c>
      <c>
        <v>1</v>
      </c>
      <c>
        <is>
          <t>İZMİR</t>
        </is>
      </c>
      <c>
        <v>ALİAĞA</v>
      </c>
      <c>
        <is>
          <t>TR-44 (DM-6/21) 35-17-M00044_B</t>
        </is>
      </c>
      <c>
        <v>AG Klemens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28.11.2020 11:48:00</t>
        </is>
      </c>
      <c>
        <is>
          <t>28.11.2020 12:27:25</t>
        </is>
      </c>
      <c>
        <v>0.656944444</v>
      </c>
      <c>
        <v>0</v>
      </c>
      <c>
        <v>71</v>
      </c>
      <c>
        <v>0</v>
      </c>
      <c>
        <v>0</v>
      </c>
      <c>
        <v>0</v>
      </c>
      <c>
        <v>46.643056</v>
      </c>
      <c>
        <v>0</v>
      </c>
      <c>
        <v>0</v>
      </c>
    </row>
    <row>
      <c>
        <is>
          <t>1574347</t>
        </is>
      </c>
      <c>
        <v>1</v>
      </c>
      <c>
        <is>
          <t>İZMİR</t>
        </is>
      </c>
      <c>
        <v>BUCA</v>
      </c>
      <c>
        <is>
          <t>K-3361 35-03-K03361_910255730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02.11.2020 17:23:11</t>
        </is>
      </c>
      <c>
        <is>
          <t>02.11.2020 19:04:42</t>
        </is>
      </c>
      <c>
        <v>1.691944444</v>
      </c>
      <c>
        <v>0</v>
      </c>
      <c>
        <v>12</v>
      </c>
      <c>
        <v>0</v>
      </c>
      <c>
        <v>0</v>
      </c>
      <c>
        <v>0</v>
      </c>
      <c>
        <v>20.303333</v>
      </c>
      <c>
        <v>0</v>
      </c>
      <c>
        <v>0</v>
      </c>
    </row>
    <row>
      <c>
        <is>
          <t>1596425</t>
        </is>
      </c>
      <c>
        <v>1</v>
      </c>
      <c>
        <is>
          <t>İZMİR</t>
        </is>
      </c>
      <c>
        <v>BUCA</v>
      </c>
      <c>
        <is>
          <t>M-1455 35-03-M01455_910291465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25.11.2020 16:57:46</t>
        </is>
      </c>
      <c>
        <is>
          <t>25.11.2020 17:53:47</t>
        </is>
      </c>
      <c>
        <v>0.933611111</v>
      </c>
      <c>
        <v>0</v>
      </c>
      <c>
        <v>10</v>
      </c>
      <c>
        <v>0</v>
      </c>
      <c>
        <v>0</v>
      </c>
      <c>
        <v>0</v>
      </c>
      <c>
        <v>9.336111</v>
      </c>
      <c>
        <v>0</v>
      </c>
      <c>
        <v>0</v>
      </c>
    </row>
    <row>
      <c>
        <is>
          <t>1580627</t>
        </is>
      </c>
      <c>
        <v>1</v>
      </c>
      <c>
        <is>
          <t>İZMİR</t>
        </is>
      </c>
      <c>
        <v>BUCA</v>
      </c>
      <c>
        <is>
          <t>K-83 35-03-K00083_910627262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14.11.2020 10:46:27</t>
        </is>
      </c>
      <c>
        <is>
          <t>14.11.2020 13:28:23</t>
        </is>
      </c>
      <c>
        <v>2.698888888</v>
      </c>
      <c>
        <v>0</v>
      </c>
      <c>
        <v>6</v>
      </c>
      <c>
        <v>0</v>
      </c>
      <c>
        <v>0</v>
      </c>
      <c>
        <v>0</v>
      </c>
      <c>
        <v>16.193333</v>
      </c>
      <c>
        <v>0</v>
      </c>
      <c>
        <v>0</v>
      </c>
    </row>
    <row>
      <c>
        <is>
          <t>1578746</t>
        </is>
      </c>
      <c>
        <v>1</v>
      </c>
      <c>
        <is>
          <t>İZMİR</t>
        </is>
      </c>
      <c>
        <v>BUCA</v>
      </c>
      <c>
        <is>
          <t>K-83 35-03-K00083_A a1b</t>
        </is>
      </c>
      <c>
        <v>AG Yük Ayırıcı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10.11.2020 19:03:36</t>
        </is>
      </c>
      <c>
        <is>
          <t>10.11.2020 21:32:52</t>
        </is>
      </c>
      <c>
        <v>2.487777777</v>
      </c>
      <c>
        <v>0</v>
      </c>
      <c>
        <v>167</v>
      </c>
      <c>
        <v>0</v>
      </c>
      <c>
        <v>0</v>
      </c>
      <c>
        <v>0</v>
      </c>
      <c>
        <v>415.458889</v>
      </c>
      <c>
        <v>0</v>
      </c>
      <c>
        <v>0</v>
      </c>
    </row>
    <row>
      <c>
        <is>
          <t>1575586</t>
        </is>
      </c>
      <c>
        <v>1</v>
      </c>
      <c>
        <is>
          <t>İZMİR</t>
        </is>
      </c>
      <c>
        <v>BUCA</v>
      </c>
      <c>
        <is>
          <t>K-4506 35-03-K04506_35-03-K04506</t>
        </is>
      </c>
      <c>
        <v>Ağaç Kesimi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05.11.2020 08:59:00</t>
        </is>
      </c>
      <c>
        <is>
          <t>05.11.2020 09:53:41</t>
        </is>
      </c>
      <c>
        <v>0.911388888</v>
      </c>
      <c>
        <v>1</v>
      </c>
      <c>
        <v>1130</v>
      </c>
      <c>
        <v>0</v>
      </c>
      <c>
        <v>0</v>
      </c>
      <c>
        <v>0.911389</v>
      </c>
      <c>
        <v>1029.869443</v>
      </c>
      <c>
        <v>0</v>
      </c>
      <c>
        <v>0</v>
      </c>
    </row>
    <row>
      <c>
        <is>
          <t>1574503</t>
        </is>
      </c>
      <c>
        <v>1</v>
      </c>
      <c>
        <is>
          <t>İZMİR</t>
        </is>
      </c>
      <c>
        <v>BUCA</v>
      </c>
      <c>
        <is>
          <t>K-1505 35-03-K01505_910457356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03.11.2020 08:45:38</t>
        </is>
      </c>
      <c>
        <is>
          <t>03.11.2020 09:55:31</t>
        </is>
      </c>
      <c>
        <v>1.164722222</v>
      </c>
      <c>
        <v>0</v>
      </c>
      <c>
        <v>1</v>
      </c>
      <c>
        <v>0</v>
      </c>
      <c>
        <v>0</v>
      </c>
      <c>
        <v>0</v>
      </c>
      <c>
        <v>1.164722</v>
      </c>
      <c>
        <v>0</v>
      </c>
      <c>
        <v>0</v>
      </c>
    </row>
    <row>
      <c>
        <is>
          <t>1577700</t>
        </is>
      </c>
      <c>
        <v>1</v>
      </c>
      <c>
        <is>
          <t>İZMİR</t>
        </is>
      </c>
      <c>
        <v>BUCA</v>
      </c>
      <c>
        <is>
          <t>K-1505 35-03-K01505_910897499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08.11.2020 16:53:44</t>
        </is>
      </c>
      <c>
        <is>
          <t>08.11.2020 18:31:46</t>
        </is>
      </c>
      <c>
        <v>1.633888888</v>
      </c>
      <c>
        <v>0</v>
      </c>
      <c>
        <v>1</v>
      </c>
      <c>
        <v>0</v>
      </c>
      <c>
        <v>0</v>
      </c>
      <c>
        <v>0</v>
      </c>
      <c>
        <v>1.633889</v>
      </c>
      <c>
        <v>0</v>
      </c>
      <c>
        <v>0</v>
      </c>
    </row>
    <row>
      <c>
        <is>
          <t>1581755</t>
        </is>
      </c>
      <c>
        <v>1</v>
      </c>
      <c>
        <is>
          <t>İZMİR</t>
        </is>
      </c>
      <c>
        <v>BUCA</v>
      </c>
      <c>
        <is>
          <t>K-1505 35-03-K01505_912769758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17.11.2020 08:48:58</t>
        </is>
      </c>
      <c>
        <is>
          <t>17.11.2020 11:40:07</t>
        </is>
      </c>
      <c>
        <v>2.8525</v>
      </c>
      <c>
        <v>0</v>
      </c>
      <c>
        <v>1</v>
      </c>
      <c>
        <v>0</v>
      </c>
      <c>
        <v>0</v>
      </c>
      <c>
        <v>0</v>
      </c>
      <c>
        <v>2.8525</v>
      </c>
      <c>
        <v>0</v>
      </c>
      <c>
        <v>0</v>
      </c>
    </row>
    <row>
      <c>
        <is>
          <t>1581703</t>
        </is>
      </c>
      <c>
        <v>1</v>
      </c>
      <c>
        <is>
          <t>İZMİR</t>
        </is>
      </c>
      <c>
        <v>BUCA</v>
      </c>
      <c>
        <is>
          <t>K-1505 35-03-K01505_912769758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16.11.2020 22:31:29</t>
        </is>
      </c>
      <c>
        <is>
          <t>17.11.2020 00:23:56</t>
        </is>
      </c>
      <c>
        <v>1.874166666</v>
      </c>
      <c>
        <v>0</v>
      </c>
      <c>
        <v>1</v>
      </c>
      <c>
        <v>0</v>
      </c>
      <c>
        <v>0</v>
      </c>
      <c>
        <v>0</v>
      </c>
      <c>
        <v>1.874167</v>
      </c>
      <c>
        <v>0</v>
      </c>
      <c>
        <v>0</v>
      </c>
    </row>
    <row>
      <c>
        <is>
          <t>1582000</t>
        </is>
      </c>
      <c>
        <v>1</v>
      </c>
      <c>
        <is>
          <t>İZMİR</t>
        </is>
      </c>
      <c>
        <v>BUCA</v>
      </c>
      <c>
        <is>
          <t>K-1505 35-03-K01505_912769758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17.11.2020 13:08:55</t>
        </is>
      </c>
      <c>
        <is>
          <t>17.11.2020 22:57:30</t>
        </is>
      </c>
      <c>
        <v>9.809722222</v>
      </c>
      <c>
        <v>0</v>
      </c>
      <c>
        <v>1</v>
      </c>
      <c>
        <v>0</v>
      </c>
      <c>
        <v>0</v>
      </c>
      <c>
        <v>0</v>
      </c>
      <c>
        <v>9.809722</v>
      </c>
      <c>
        <v>0</v>
      </c>
      <c>
        <v>0</v>
      </c>
    </row>
    <row>
      <c>
        <is>
          <t>1584629</t>
        </is>
      </c>
      <c>
        <v>1</v>
      </c>
      <c>
        <is>
          <t>İZMİR</t>
        </is>
      </c>
      <c>
        <v>BUCA</v>
      </c>
      <c>
        <is>
          <t>K-1505 35-03-K01505_910205855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21.11.2020 23:38:19</t>
        </is>
      </c>
      <c>
        <is>
          <t>22.11.2020 00:22:48</t>
        </is>
      </c>
      <c>
        <v>0.741388888</v>
      </c>
      <c>
        <v>0</v>
      </c>
      <c>
        <v>1</v>
      </c>
      <c>
        <v>0</v>
      </c>
      <c>
        <v>0</v>
      </c>
      <c>
        <v>0</v>
      </c>
      <c>
        <v>0.741389</v>
      </c>
      <c>
        <v>0</v>
      </c>
      <c>
        <v>0</v>
      </c>
    </row>
    <row>
      <c>
        <is>
          <t>1597941</t>
        </is>
      </c>
      <c>
        <v>1</v>
      </c>
      <c>
        <is>
          <t>İZMİR</t>
        </is>
      </c>
      <c>
        <v>BUCA</v>
      </c>
      <c>
        <is>
          <t>K-1508 35-03-K01508_910382269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28.11.2020 18:54:47</t>
        </is>
      </c>
      <c>
        <is>
          <t>28.11.2020 19:59:42</t>
        </is>
      </c>
      <c>
        <v>1.081944444</v>
      </c>
      <c>
        <v>0</v>
      </c>
      <c>
        <v>1</v>
      </c>
      <c>
        <v>0</v>
      </c>
      <c>
        <v>0</v>
      </c>
      <c>
        <v>0</v>
      </c>
      <c>
        <v>1.081944</v>
      </c>
      <c>
        <v>0</v>
      </c>
      <c>
        <v>0</v>
      </c>
    </row>
    <row>
      <c>
        <is>
          <t>1583177</t>
        </is>
      </c>
      <c>
        <v>1</v>
      </c>
      <c>
        <is>
          <t>İZMİR</t>
        </is>
      </c>
      <c>
        <v>BUCA</v>
      </c>
      <c>
        <is>
          <t>M-906 35-03-M00906_D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19.11.2020 13:27:36</t>
        </is>
      </c>
      <c>
        <is>
          <t>19.11.2020 17:31:11</t>
        </is>
      </c>
      <c>
        <v>4.059722222</v>
      </c>
      <c>
        <v>0</v>
      </c>
      <c>
        <v>0</v>
      </c>
      <c>
        <v>0</v>
      </c>
      <c>
        <v>128</v>
      </c>
      <c>
        <v>0</v>
      </c>
      <c>
        <v>0</v>
      </c>
      <c>
        <v>0</v>
      </c>
      <c>
        <v>519.644444</v>
      </c>
    </row>
    <row>
      <c>
        <is>
          <t>1594795</t>
        </is>
      </c>
      <c>
        <v>1</v>
      </c>
      <c>
        <is>
          <t>İZMİR</t>
        </is>
      </c>
      <c>
        <v>BUCA</v>
      </c>
      <c>
        <is>
          <t>M-907 35-03-M00907_A</t>
        </is>
      </c>
      <c>
        <v>AG Atlama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22.11.2020 12:39:04</t>
        </is>
      </c>
      <c>
        <is>
          <t>22.11.2020 18:26:00</t>
        </is>
      </c>
      <c>
        <v>5.782222222</v>
      </c>
      <c>
        <v>0</v>
      </c>
      <c>
        <v>0</v>
      </c>
      <c>
        <v>0</v>
      </c>
      <c>
        <v>61</v>
      </c>
      <c>
        <v>0</v>
      </c>
      <c>
        <v>0</v>
      </c>
      <c>
        <v>0</v>
      </c>
      <c>
        <v>352.715556</v>
      </c>
    </row>
    <row>
      <c>
        <is>
          <t>1580084</t>
        </is>
      </c>
      <c>
        <v>1</v>
      </c>
      <c>
        <is>
          <t>İZMİR</t>
        </is>
      </c>
      <c>
        <v>BUCA</v>
      </c>
      <c>
        <is>
          <t>M-906 35-03-M00906_910349202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13.11.2020 10:25:12</t>
        </is>
      </c>
      <c>
        <is>
          <t>13.11.2020 15:08:22</t>
        </is>
      </c>
      <c>
        <v>4.719444444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4.719444</v>
      </c>
    </row>
    <row>
      <c>
        <is>
          <t>1598289</t>
        </is>
      </c>
      <c>
        <v>1</v>
      </c>
      <c>
        <is>
          <t>İZMİR</t>
        </is>
      </c>
      <c>
        <v>ÇİĞLİ</v>
      </c>
      <c>
        <is>
          <t>M-2390 35-09-M02390_72410688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29.11.2020 16:54:23</t>
        </is>
      </c>
      <c>
        <is>
          <t>29.11.2020 20:12:48</t>
        </is>
      </c>
      <c>
        <v>3.306944444</v>
      </c>
      <c>
        <v>0</v>
      </c>
      <c>
        <v>122</v>
      </c>
      <c>
        <v>0</v>
      </c>
      <c>
        <v>0</v>
      </c>
      <c>
        <v>0</v>
      </c>
      <c>
        <v>403.447222</v>
      </c>
      <c>
        <v>0</v>
      </c>
      <c>
        <v>0</v>
      </c>
    </row>
    <row>
      <c>
        <is>
          <t>1598190</t>
        </is>
      </c>
      <c>
        <v>1</v>
      </c>
      <c>
        <is>
          <t>İZMİR</t>
        </is>
      </c>
      <c>
        <v>ÇİĞLİ</v>
      </c>
      <c>
        <is>
          <t>M-2390 35-09-M02390_912614840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29.11.2020 14:52:02</t>
        </is>
      </c>
      <c>
        <is>
          <t>29.11.2020 18:14:23</t>
        </is>
      </c>
      <c>
        <v>3.3725</v>
      </c>
      <c>
        <v>0</v>
      </c>
      <c>
        <v>2</v>
      </c>
      <c>
        <v>0</v>
      </c>
      <c>
        <v>0</v>
      </c>
      <c>
        <v>0</v>
      </c>
      <c>
        <v>6.745</v>
      </c>
      <c>
        <v>0</v>
      </c>
      <c>
        <v>0</v>
      </c>
    </row>
    <row>
      <c>
        <is>
          <t>1581538</t>
        </is>
      </c>
      <c>
        <v>1</v>
      </c>
      <c>
        <is>
          <t>İZMİR</t>
        </is>
      </c>
      <c>
        <v>BUCA</v>
      </c>
      <c>
        <is>
          <t>K-1642 35-03-K01642_35-03-K01642</t>
        </is>
      </c>
      <c>
        <v>AG Pano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16.11.2020 14:41:58</t>
        </is>
      </c>
      <c>
        <is>
          <t>17.11.2020 01:07:00</t>
        </is>
      </c>
      <c>
        <v>10.417222222</v>
      </c>
      <c>
        <v>1</v>
      </c>
      <c>
        <v>295</v>
      </c>
      <c>
        <v>0</v>
      </c>
      <c>
        <v>0</v>
      </c>
      <c>
        <v>10.417222</v>
      </c>
      <c>
        <v>3073.080555</v>
      </c>
      <c>
        <v>0</v>
      </c>
      <c>
        <v>0</v>
      </c>
    </row>
    <row>
      <c>
        <is>
          <t>1577566</t>
        </is>
      </c>
      <c>
        <v>1</v>
      </c>
      <c>
        <is>
          <t>İZMİR</t>
        </is>
      </c>
      <c>
        <v>BUCA</v>
      </c>
      <c>
        <is>
          <t>K-4705 35-03-K04705_72410837</t>
        </is>
      </c>
      <c>
        <v>AG Direk Değişimi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08.11.2020 10:54:39</t>
        </is>
      </c>
      <c>
        <is>
          <t>08.11.2020 14:33:44</t>
        </is>
      </c>
      <c>
        <v>3.651388888</v>
      </c>
      <c>
        <v>0</v>
      </c>
      <c>
        <v>58</v>
      </c>
      <c>
        <v>0</v>
      </c>
      <c>
        <v>0</v>
      </c>
      <c>
        <v>0</v>
      </c>
      <c>
        <v>211.780556</v>
      </c>
      <c>
        <v>0</v>
      </c>
      <c>
        <v>0</v>
      </c>
    </row>
    <row>
      <c>
        <is>
          <t>1583885</t>
        </is>
      </c>
      <c>
        <v>1</v>
      </c>
      <c>
        <is>
          <t>İZMİR</t>
        </is>
      </c>
      <c>
        <v>BUCA</v>
      </c>
      <c>
        <is>
          <t>K-1270 35-03-K01270_35-03-K01270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20.11.2020 14:24:13</t>
        </is>
      </c>
      <c>
        <is>
          <t>20.11.2020 18:30:00</t>
        </is>
      </c>
      <c>
        <v>4.096388888</v>
      </c>
      <c>
        <v>1</v>
      </c>
      <c>
        <v>361</v>
      </c>
      <c>
        <v>0</v>
      </c>
      <c>
        <v>0</v>
      </c>
      <c>
        <v>4.096389</v>
      </c>
      <c>
        <v>1478.796389</v>
      </c>
      <c>
        <v>0</v>
      </c>
      <c>
        <v>0</v>
      </c>
    </row>
    <row>
      <c>
        <is>
          <t>1595101</t>
        </is>
      </c>
      <c>
        <v>1</v>
      </c>
      <c>
        <is>
          <t>İZMİR</t>
        </is>
      </c>
      <c>
        <v>BUCA</v>
      </c>
      <c>
        <is>
          <t>K-1053 35-03-K01053_910938720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23.11.2020 10:02:00</t>
        </is>
      </c>
      <c>
        <is>
          <t>23.11.2020 10:46:27</t>
        </is>
      </c>
      <c>
        <v>0.740833333</v>
      </c>
      <c>
        <v>0</v>
      </c>
      <c>
        <v>4</v>
      </c>
      <c>
        <v>0</v>
      </c>
      <c>
        <v>0</v>
      </c>
      <c>
        <v>0</v>
      </c>
      <c>
        <v>2.963333</v>
      </c>
      <c>
        <v>0</v>
      </c>
      <c>
        <v>0</v>
      </c>
    </row>
    <row>
      <c>
        <is>
          <t>1595216</t>
        </is>
      </c>
      <c>
        <v>1</v>
      </c>
      <c>
        <is>
          <t>İZMİR</t>
        </is>
      </c>
      <c>
        <v>BUCA</v>
      </c>
      <c>
        <is>
          <t>K-25 35-03-K00025_A a2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23.11.2020 13:04:40</t>
        </is>
      </c>
      <c>
        <is>
          <t>23.11.2020 17:47:33</t>
        </is>
      </c>
      <c>
        <v>4.714722222</v>
      </c>
      <c>
        <v>0</v>
      </c>
      <c>
        <v>14</v>
      </c>
      <c>
        <v>0</v>
      </c>
      <c>
        <v>0</v>
      </c>
      <c>
        <v>0</v>
      </c>
      <c>
        <v>66.006111</v>
      </c>
      <c>
        <v>0</v>
      </c>
      <c>
        <v>0</v>
      </c>
    </row>
    <row>
      <c>
        <is>
          <t>1584039</t>
        </is>
      </c>
      <c>
        <v>1</v>
      </c>
      <c>
        <is>
          <t>İZMİR</t>
        </is>
      </c>
      <c>
        <v>BUCA</v>
      </c>
      <c>
        <is>
          <t>M-2447 35-03-M02447_944430475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20.11.2020 17:45:32</t>
        </is>
      </c>
      <c>
        <is>
          <t>20.11.2020 22:22:10</t>
        </is>
      </c>
      <c>
        <v>4.610555555</v>
      </c>
      <c>
        <v>2</v>
      </c>
      <c>
        <v>0</v>
      </c>
      <c>
        <v>0</v>
      </c>
      <c>
        <v>0</v>
      </c>
      <c>
        <v>9.221111</v>
      </c>
      <c>
        <v>0</v>
      </c>
      <c>
        <v>0</v>
      </c>
      <c>
        <v>0</v>
      </c>
    </row>
    <row>
      <c>
        <is>
          <t>1582948</t>
        </is>
      </c>
      <c>
        <v>1</v>
      </c>
      <c>
        <is>
          <t>İZMİR</t>
        </is>
      </c>
      <c>
        <v>BUCA</v>
      </c>
      <c>
        <is>
          <t>K-2861 35-03-K02861_910171871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19.11.2020 09:39:59</t>
        </is>
      </c>
      <c>
        <is>
          <t>19.11.2020 16:20:56</t>
        </is>
      </c>
      <c>
        <v>6.6825</v>
      </c>
      <c>
        <v>0</v>
      </c>
      <c>
        <v>10</v>
      </c>
      <c>
        <v>0</v>
      </c>
      <c>
        <v>0</v>
      </c>
      <c>
        <v>0</v>
      </c>
      <c>
        <v>66.825</v>
      </c>
      <c>
        <v>0</v>
      </c>
      <c>
        <v>0</v>
      </c>
    </row>
    <row>
      <c>
        <is>
          <t>1575763</t>
        </is>
      </c>
      <c>
        <v>1</v>
      </c>
      <c>
        <is>
          <t>İZMİR</t>
        </is>
      </c>
      <c>
        <v>BUCA</v>
      </c>
      <c>
        <is>
          <t>M-1002 35-03-M01002_910449626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05.11.2020 12:32:26</t>
        </is>
      </c>
      <c>
        <is>
          <t>05.11.2020 16:02:22</t>
        </is>
      </c>
      <c>
        <v>3.498888888</v>
      </c>
      <c>
        <v>0</v>
      </c>
      <c>
        <v>16</v>
      </c>
      <c>
        <v>0</v>
      </c>
      <c>
        <v>0</v>
      </c>
      <c>
        <v>0</v>
      </c>
      <c>
        <v>55.982222</v>
      </c>
      <c>
        <v>0</v>
      </c>
      <c>
        <v>0</v>
      </c>
    </row>
    <row>
      <c>
        <is>
          <t>1579461</t>
        </is>
      </c>
      <c>
        <v>1</v>
      </c>
      <c>
        <is>
          <t>İZMİR</t>
        </is>
      </c>
      <c>
        <v>BUCA</v>
      </c>
      <c>
        <is>
          <t> 35-03-M01101_35-03-M01101</t>
        </is>
      </c>
      <c>
        <v>AG Hatta Ağaç Kesimi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12.11.2020 09:21:54</t>
        </is>
      </c>
      <c>
        <is>
          <t>12.11.2020 09:42:26</t>
        </is>
      </c>
      <c>
        <v>0.342222222</v>
      </c>
      <c>
        <v>1</v>
      </c>
      <c>
        <v>855</v>
      </c>
      <c>
        <v>0</v>
      </c>
      <c>
        <v>0</v>
      </c>
      <c>
        <v>0.342222</v>
      </c>
      <c>
        <v>292.6</v>
      </c>
      <c>
        <v>0</v>
      </c>
      <c>
        <v>0</v>
      </c>
    </row>
    <row>
      <c>
        <is>
          <t>1584490</t>
        </is>
      </c>
      <c>
        <v>1</v>
      </c>
      <c>
        <is>
          <t>İZMİR</t>
        </is>
      </c>
      <c>
        <v>BUCA</v>
      </c>
      <c>
        <is>
          <t>M-1002 35-03-M01002_A 1313/a4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21.11.2020 16:41:15</t>
        </is>
      </c>
      <c>
        <is>
          <t>21.11.2020 18:19:44</t>
        </is>
      </c>
      <c>
        <v>1.641388888</v>
      </c>
      <c>
        <v>0</v>
      </c>
      <c>
        <v>2</v>
      </c>
      <c>
        <v>0</v>
      </c>
      <c>
        <v>0</v>
      </c>
      <c>
        <v>0</v>
      </c>
      <c>
        <v>3.282778</v>
      </c>
      <c>
        <v>0</v>
      </c>
      <c>
        <v>0</v>
      </c>
    </row>
    <row>
      <c>
        <is>
          <t>1584434</t>
        </is>
      </c>
      <c>
        <v>1</v>
      </c>
      <c>
        <is>
          <t>İZMİR</t>
        </is>
      </c>
      <c>
        <v>BUCA</v>
      </c>
      <c>
        <is>
          <t>M-1002 35-03-M01002_A 1313/a4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21.11.2020 14:48:24</t>
        </is>
      </c>
      <c>
        <is>
          <t>21.11.2020 15:43:19</t>
        </is>
      </c>
      <c>
        <v>0.915277777</v>
      </c>
      <c>
        <v>0</v>
      </c>
      <c>
        <v>2</v>
      </c>
      <c>
        <v>0</v>
      </c>
      <c>
        <v>0</v>
      </c>
      <c>
        <v>0</v>
      </c>
      <c>
        <v>1.830556</v>
      </c>
      <c>
        <v>0</v>
      </c>
      <c>
        <v>0</v>
      </c>
    </row>
    <row>
      <c>
        <is>
          <t>1575676</t>
        </is>
      </c>
      <c>
        <v>1</v>
      </c>
      <c>
        <is>
          <t>İZMİR</t>
        </is>
      </c>
      <c>
        <v>BUCA</v>
      </c>
      <c>
        <is>
          <t> 35-03-M01497_35-03-M01497</t>
        </is>
      </c>
      <c>
        <v>Ağaç Kesimi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05.11.2020 10:39:00</t>
        </is>
      </c>
      <c>
        <is>
          <t>05.11.2020 11:55:52</t>
        </is>
      </c>
      <c>
        <v>1.281111111</v>
      </c>
      <c>
        <v>1</v>
      </c>
      <c>
        <v>483</v>
      </c>
      <c>
        <v>0</v>
      </c>
      <c>
        <v>0</v>
      </c>
      <c>
        <v>1.281111</v>
      </c>
      <c>
        <v>618.776667</v>
      </c>
      <c>
        <v>0</v>
      </c>
      <c>
        <v>0</v>
      </c>
    </row>
    <row>
      <c>
        <is>
          <t>1573774</t>
        </is>
      </c>
      <c>
        <v>1</v>
      </c>
      <c>
        <is>
          <t>İZMİR</t>
        </is>
      </c>
      <c>
        <v>BUCA</v>
      </c>
      <c>
        <is>
          <t>K-1478 35-03-K01478_910077755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01.11.2020 17:49:18</t>
        </is>
      </c>
      <c>
        <is>
          <t>01.11.2020 20:14:49</t>
        </is>
      </c>
      <c>
        <v>2.425277777</v>
      </c>
      <c>
        <v>0</v>
      </c>
      <c>
        <v>2</v>
      </c>
      <c>
        <v>0</v>
      </c>
      <c>
        <v>0</v>
      </c>
      <c>
        <v>0</v>
      </c>
      <c>
        <v>4.850556</v>
      </c>
      <c>
        <v>0</v>
      </c>
      <c>
        <v>0</v>
      </c>
    </row>
    <row>
      <c>
        <is>
          <t>1573767</t>
        </is>
      </c>
      <c>
        <v>1</v>
      </c>
      <c>
        <is>
          <t>İZMİR</t>
        </is>
      </c>
      <c>
        <v>BUCA</v>
      </c>
      <c>
        <is>
          <t>K-1467 35-03-K01467_F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01.11.2020 17:57:13</t>
        </is>
      </c>
      <c>
        <is>
          <t>01.11.2020 19:46:49</t>
        </is>
      </c>
      <c>
        <v>1.826666666</v>
      </c>
      <c>
        <v>0</v>
      </c>
      <c>
        <v>248</v>
      </c>
      <c>
        <v>0</v>
      </c>
      <c>
        <v>0</v>
      </c>
      <c>
        <v>0</v>
      </c>
      <c>
        <v>453.013333</v>
      </c>
      <c>
        <v>0</v>
      </c>
      <c>
        <v>0</v>
      </c>
    </row>
    <row>
      <c>
        <is>
          <t>1577327</t>
        </is>
      </c>
      <c>
        <v>1</v>
      </c>
      <c>
        <is>
          <t>İZMİR</t>
        </is>
      </c>
      <c>
        <v>BUCA</v>
      </c>
      <c>
        <is>
          <t>K-2746 35-03-K02746_910058692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07.11.2020 18:55:50</t>
        </is>
      </c>
      <c>
        <is>
          <t>07.11.2020 19:54:18</t>
        </is>
      </c>
      <c>
        <v>0.974444444</v>
      </c>
      <c>
        <v>0</v>
      </c>
      <c>
        <v>7</v>
      </c>
      <c>
        <v>0</v>
      </c>
      <c>
        <v>0</v>
      </c>
      <c>
        <v>0</v>
      </c>
      <c>
        <v>6.821111</v>
      </c>
      <c>
        <v>0</v>
      </c>
      <c>
        <v>0</v>
      </c>
    </row>
    <row>
      <c>
        <is>
          <t>1574286</t>
        </is>
      </c>
      <c>
        <v>1</v>
      </c>
      <c>
        <is>
          <t>İZMİR</t>
        </is>
      </c>
      <c>
        <v>BUCA</v>
      </c>
      <c>
        <is>
          <t>K-3053 35-03-K03053_910431135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02.11.2020 13:43:05</t>
        </is>
      </c>
      <c>
        <is>
          <t>02.11.2020 21:10:41</t>
        </is>
      </c>
      <c>
        <v>7.46</v>
      </c>
      <c>
        <v>0</v>
      </c>
      <c>
        <v>4</v>
      </c>
      <c>
        <v>0</v>
      </c>
      <c>
        <v>0</v>
      </c>
      <c>
        <v>0</v>
      </c>
      <c>
        <v>29.84</v>
      </c>
      <c>
        <v>0</v>
      </c>
      <c>
        <v>0</v>
      </c>
    </row>
    <row>
      <c>
        <is>
          <t>1598709</t>
        </is>
      </c>
      <c>
        <v>1</v>
      </c>
      <c>
        <is>
          <t>İZMİR</t>
        </is>
      </c>
      <c>
        <v>BUCA</v>
      </c>
      <c>
        <is>
          <t>K-178 35-03-K00178_910554207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30.11.2020 14:24:26</t>
        </is>
      </c>
      <c>
        <is>
          <t>30.11.2020 17:56:19</t>
        </is>
      </c>
      <c>
        <v>3.531388888</v>
      </c>
      <c>
        <v>0</v>
      </c>
      <c>
        <v>1</v>
      </c>
      <c>
        <v>0</v>
      </c>
      <c>
        <v>0</v>
      </c>
      <c>
        <v>0</v>
      </c>
      <c>
        <v>3.531389</v>
      </c>
      <c>
        <v>0</v>
      </c>
      <c>
        <v>0</v>
      </c>
    </row>
    <row>
      <c>
        <is>
          <t>1575095</t>
        </is>
      </c>
      <c>
        <v>1</v>
      </c>
      <c>
        <is>
          <t>İZMİR</t>
        </is>
      </c>
      <c>
        <v>BUCA</v>
      </c>
      <c>
        <is>
          <t>K-178 35-03-K00178_910358448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04.11.2020 10:27:00</t>
        </is>
      </c>
      <c>
        <is>
          <t>04.11.2020 13:23:37</t>
        </is>
      </c>
      <c>
        <v>2.943611111</v>
      </c>
      <c>
        <v>0</v>
      </c>
      <c>
        <v>1</v>
      </c>
      <c>
        <v>0</v>
      </c>
      <c>
        <v>0</v>
      </c>
      <c>
        <v>0</v>
      </c>
      <c>
        <v>2.943611</v>
      </c>
      <c>
        <v>0</v>
      </c>
      <c>
        <v>0</v>
      </c>
    </row>
    <row>
      <c>
        <is>
          <t>1577041</t>
        </is>
      </c>
      <c>
        <v>1</v>
      </c>
      <c>
        <is>
          <t>İZMİR</t>
        </is>
      </c>
      <c>
        <v>ALİAĞA</v>
      </c>
      <c>
        <is>
          <t>GÜZELHİSAR SULAMA TR-1 35-17-R00021_6149226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07.11.2020 10:06:00</t>
        </is>
      </c>
      <c>
        <is>
          <t>07.11.2020 11:23:13</t>
        </is>
      </c>
      <c>
        <v>1.286944444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2.573889</v>
      </c>
    </row>
    <row>
      <c>
        <is>
          <t>1577899</t>
        </is>
      </c>
      <c>
        <v>1</v>
      </c>
      <c>
        <is>
          <t>İZMİR</t>
        </is>
      </c>
      <c>
        <v>ALİAĞA</v>
      </c>
      <c>
        <is>
          <t>GÜZELHİSAR SULAMA TR-3 35-17-M00721_7333785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09.11.2020 09:51:00</t>
        </is>
      </c>
      <c>
        <is>
          <t>09.11.2020 14:16:06</t>
        </is>
      </c>
      <c>
        <v>4.418333333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4.418333</v>
      </c>
    </row>
    <row>
      <c>
        <is>
          <t>1581630</t>
        </is>
      </c>
      <c>
        <v>1</v>
      </c>
      <c>
        <is>
          <t>İZMİR</t>
        </is>
      </c>
      <c>
        <v>ALİAĞA</v>
      </c>
      <c>
        <is>
          <t>ALİ OSMAN SEZER ÖZEL TR 35-17-M00576Ö_Ayırıcı H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16.11.2020 17:18:00</t>
        </is>
      </c>
      <c>
        <is>
          <t>16.11.2020 18:32:50</t>
        </is>
      </c>
      <c>
        <v>1.247222222</v>
      </c>
      <c>
        <v>1</v>
      </c>
      <c>
        <v>0</v>
      </c>
      <c>
        <v>0</v>
      </c>
      <c>
        <v>0</v>
      </c>
      <c>
        <v>1.247222</v>
      </c>
      <c>
        <v>0</v>
      </c>
      <c>
        <v>0</v>
      </c>
      <c>
        <v>0</v>
      </c>
    </row>
    <row>
      <c>
        <is>
          <t>1578615</t>
        </is>
      </c>
      <c>
        <v>1</v>
      </c>
      <c>
        <is>
          <t>İZMİR</t>
        </is>
      </c>
      <c>
        <v>ALİAĞA</v>
      </c>
      <c>
        <is>
          <t>TR-32 35-17-M00032_950310309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10.11.2020 15:30:00</t>
        </is>
      </c>
      <c>
        <is>
          <t>10.11.2020 18:16:39</t>
        </is>
      </c>
      <c>
        <v>2.7775</v>
      </c>
      <c>
        <v>0</v>
      </c>
      <c>
        <v>1</v>
      </c>
      <c>
        <v>0</v>
      </c>
      <c>
        <v>0</v>
      </c>
      <c>
        <v>0</v>
      </c>
      <c>
        <v>2.7775</v>
      </c>
      <c>
        <v>0</v>
      </c>
      <c>
        <v>0</v>
      </c>
    </row>
    <row>
      <c>
        <is>
          <t>1579706</t>
        </is>
      </c>
      <c>
        <v>1</v>
      </c>
      <c>
        <is>
          <t>İZMİR</t>
        </is>
      </c>
      <c>
        <v>ALİAĞA</v>
      </c>
      <c>
        <is>
          <t>TR-33 35-17-M00033_M-433-M03 M03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12.11.2020 15:31:00</t>
        </is>
      </c>
      <c>
        <is>
          <t>12.11.2020 17:42:31</t>
        </is>
      </c>
      <c>
        <v>2.191944444</v>
      </c>
      <c>
        <v>5</v>
      </c>
      <c>
        <v>0</v>
      </c>
      <c>
        <v>0</v>
      </c>
      <c>
        <v>0</v>
      </c>
      <c>
        <v>10.959722</v>
      </c>
      <c>
        <v>0</v>
      </c>
      <c>
        <v>0</v>
      </c>
      <c>
        <v>0</v>
      </c>
    </row>
    <row>
      <c>
        <is>
          <t>1573578</t>
        </is>
      </c>
      <c>
        <v>1</v>
      </c>
      <c>
        <is>
          <t>İZMİR</t>
        </is>
      </c>
      <c>
        <v>ALİAĞA</v>
      </c>
      <c>
        <is>
          <t>TR-33 35-17-M00033_M-433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01.11.2020 10:41:00</t>
        </is>
      </c>
      <c>
        <is>
          <t>01.11.2020 11:02:20</t>
        </is>
      </c>
      <c>
        <v>0.355555555</v>
      </c>
      <c>
        <v>5</v>
      </c>
      <c>
        <v>0</v>
      </c>
      <c>
        <v>0</v>
      </c>
      <c>
        <v>0</v>
      </c>
      <c>
        <v>1.777778</v>
      </c>
      <c>
        <v>0</v>
      </c>
      <c>
        <v>0</v>
      </c>
      <c>
        <v>0</v>
      </c>
    </row>
    <row>
      <c>
        <is>
          <t>1584613</t>
        </is>
      </c>
      <c>
        <v>1</v>
      </c>
      <c>
        <is>
          <t>İZMİR</t>
        </is>
      </c>
      <c>
        <v>ALİAĞA</v>
      </c>
      <c>
        <is>
          <t>TR-29 35-17-M00029_A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21.11.2020 22:45:00</t>
        </is>
      </c>
      <c>
        <is>
          <t>21.11.2020 23:26:26</t>
        </is>
      </c>
      <c>
        <v>0.690555555</v>
      </c>
      <c>
        <v>0</v>
      </c>
      <c>
        <v>163</v>
      </c>
      <c>
        <v>0</v>
      </c>
      <c>
        <v>0</v>
      </c>
      <c>
        <v>0</v>
      </c>
      <c>
        <v>112.560555</v>
      </c>
      <c>
        <v>0</v>
      </c>
      <c>
        <v>0</v>
      </c>
    </row>
    <row>
      <c>
        <is>
          <t>1582715</t>
        </is>
      </c>
      <c>
        <v>1</v>
      </c>
      <c>
        <is>
          <t>İZMİR</t>
        </is>
      </c>
      <c>
        <v>ALİAĞA</v>
      </c>
      <c>
        <is>
          <t>M-669 KÖK 35-17-M00669_YENİ KARAKÖY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18.11.2020 17:47:16</t>
        </is>
      </c>
      <c>
        <is>
          <t>18.11.2020 18:27:45</t>
        </is>
      </c>
      <c>
        <v>0.674722222</v>
      </c>
      <c>
        <v>0</v>
      </c>
      <c>
        <v>0</v>
      </c>
      <c>
        <v>22</v>
      </c>
      <c>
        <v>799</v>
      </c>
      <c>
        <v>0</v>
      </c>
      <c>
        <v>0</v>
      </c>
      <c>
        <v>14.843889</v>
      </c>
      <c>
        <v>539.103055</v>
      </c>
    </row>
    <row>
      <c>
        <is>
          <t>1597702</t>
        </is>
      </c>
      <c>
        <v>1</v>
      </c>
      <c>
        <is>
          <t>İZMİR</t>
        </is>
      </c>
      <c>
        <v>ÖDEMİŞ</v>
      </c>
      <c>
        <is>
          <t>BİRGİ TR-24 35-15-L00795_35-15-L00795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28.11.2020 09:58:12</t>
        </is>
      </c>
      <c>
        <is>
          <t>28.11.2020 14:28:00</t>
        </is>
      </c>
      <c>
        <v>4.496666666</v>
      </c>
      <c>
        <v>0</v>
      </c>
      <c>
        <v>0</v>
      </c>
      <c>
        <v>1</v>
      </c>
      <c>
        <v>27</v>
      </c>
      <c>
        <v>0</v>
      </c>
      <c>
        <v>0</v>
      </c>
      <c>
        <v>4.496667</v>
      </c>
      <c>
        <v>121.41</v>
      </c>
    </row>
    <row>
      <c>
        <is>
          <t>1575795</t>
        </is>
      </c>
      <c>
        <v>1</v>
      </c>
      <c>
        <is>
          <t>İZMİR</t>
        </is>
      </c>
      <c>
        <v>ÖDEMİŞ</v>
      </c>
      <c>
        <is>
          <t>BİRGİ TR-25 (PAŞA ÇEŞMESİ) 35-15-L00278_A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05.11.2020 13:37:06</t>
        </is>
      </c>
      <c>
        <is>
          <t>05.11.2020 15:46:49</t>
        </is>
      </c>
      <c>
        <v>2.161944444</v>
      </c>
      <c>
        <v>0</v>
      </c>
      <c>
        <v>0</v>
      </c>
      <c>
        <v>0</v>
      </c>
      <c>
        <v>9</v>
      </c>
      <c>
        <v>0</v>
      </c>
      <c>
        <v>0</v>
      </c>
      <c>
        <v>0</v>
      </c>
      <c>
        <v>19.4575</v>
      </c>
    </row>
    <row>
      <c>
        <is>
          <t>1578092</t>
        </is>
      </c>
      <c>
        <v>1</v>
      </c>
      <c>
        <is>
          <t>İZMİR</t>
        </is>
      </c>
      <c>
        <v>ÖDEMİŞ</v>
      </c>
      <c>
        <is>
          <t>BİRGİ TR-13 35-15-L00268_950391443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09.11.2020 14:27:35</t>
        </is>
      </c>
      <c>
        <is>
          <t>09.11.2020 15:39:25</t>
        </is>
      </c>
      <c>
        <v>1.197222222</v>
      </c>
      <c>
        <v>0</v>
      </c>
      <c>
        <v>1</v>
      </c>
      <c>
        <v>0</v>
      </c>
      <c>
        <v>0</v>
      </c>
      <c>
        <v>0</v>
      </c>
      <c>
        <v>1.197222</v>
      </c>
      <c>
        <v>0</v>
      </c>
      <c>
        <v>0</v>
      </c>
    </row>
    <row>
      <c>
        <is>
          <t>1578584</t>
        </is>
      </c>
      <c>
        <v>1</v>
      </c>
      <c>
        <is>
          <t>İZMİR</t>
        </is>
      </c>
      <c>
        <v>ALİAĞA</v>
      </c>
      <c>
        <is>
          <t>ÇAKMAKLI TR-2 35-17-M00346_950305471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10.11.2020 14:37:46</t>
        </is>
      </c>
      <c>
        <is>
          <t>10.11.2020 17:33:12</t>
        </is>
      </c>
      <c>
        <v>2.923888888</v>
      </c>
      <c>
        <v>0</v>
      </c>
      <c>
        <v>1</v>
      </c>
      <c>
        <v>0</v>
      </c>
      <c>
        <v>0</v>
      </c>
      <c>
        <v>0</v>
      </c>
      <c>
        <v>2.923889</v>
      </c>
      <c>
        <v>0</v>
      </c>
      <c>
        <v>0</v>
      </c>
    </row>
    <row>
      <c>
        <is>
          <t>1576025</t>
        </is>
      </c>
      <c>
        <v>1</v>
      </c>
      <c>
        <is>
          <t>İZMİR</t>
        </is>
      </c>
      <c>
        <v>ALİAĞA</v>
      </c>
      <c>
        <is>
          <t>ÇAKMAKLI TR-2 35-17-M00346_A</t>
        </is>
      </c>
      <c>
        <v>AG İzolatör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05.11.2020 20:01:17</t>
        </is>
      </c>
      <c>
        <is>
          <t>05.11.2020 22:08:32</t>
        </is>
      </c>
      <c>
        <v>2.120833333</v>
      </c>
      <c>
        <v>0</v>
      </c>
      <c>
        <v>31</v>
      </c>
      <c>
        <v>0</v>
      </c>
      <c>
        <v>0</v>
      </c>
      <c>
        <v>0</v>
      </c>
      <c>
        <v>65.745833</v>
      </c>
      <c>
        <v>0</v>
      </c>
      <c>
        <v>0</v>
      </c>
    </row>
    <row>
      <c>
        <is>
          <t>1583052</t>
        </is>
      </c>
      <c>
        <v>1</v>
      </c>
      <c>
        <is>
          <t>İZMİR</t>
        </is>
      </c>
      <c>
        <v>ALİAĞA</v>
      </c>
      <c>
        <is>
          <t>ÇAKMAKLI TR-2 35-17-M00346_A</t>
        </is>
      </c>
      <c>
        <v>AG Atlama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19.11.2020 11:16:06</t>
        </is>
      </c>
      <c>
        <is>
          <t>19.11.2020 12:25:16</t>
        </is>
      </c>
      <c>
        <v>1.152777777</v>
      </c>
      <c>
        <v>0</v>
      </c>
      <c>
        <v>31</v>
      </c>
      <c>
        <v>0</v>
      </c>
      <c>
        <v>0</v>
      </c>
      <c>
        <v>0</v>
      </c>
      <c>
        <v>35.736111</v>
      </c>
      <c>
        <v>0</v>
      </c>
      <c>
        <v>0</v>
      </c>
    </row>
    <row>
      <c>
        <is>
          <t>1582329</t>
        </is>
      </c>
      <c>
        <v>1</v>
      </c>
      <c>
        <is>
          <t>İZMİR</t>
        </is>
      </c>
      <c>
        <v>ALİAĞA</v>
      </c>
      <c>
        <is>
          <t>ÇALTIDERE KÖK 35-17-M00231_TR-2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18.11.2020 09:12:03</t>
        </is>
      </c>
      <c>
        <is>
          <t>18.11.2020 09:24:00</t>
        </is>
      </c>
      <c>
        <v>0.199166666</v>
      </c>
      <c>
        <v>7</v>
      </c>
      <c>
        <v>263</v>
      </c>
      <c>
        <v>0</v>
      </c>
      <c>
        <v>0</v>
      </c>
      <c>
        <v>1.394167</v>
      </c>
      <c>
        <v>52.380833</v>
      </c>
      <c>
        <v>0</v>
      </c>
      <c>
        <v>0</v>
      </c>
    </row>
    <row>
      <c>
        <is>
          <t>1595636</t>
        </is>
      </c>
      <c>
        <v>1</v>
      </c>
      <c>
        <is>
          <t>İZMİR</t>
        </is>
      </c>
      <c>
        <v>ALİAĞA</v>
      </c>
      <c>
        <is>
          <t>ÇALTIDERE KÖK 35-17-M00231_ÇORAKLAR KALABAK GRUBU/ÇİLEME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24.11.2020 10:41:01</t>
        </is>
      </c>
      <c>
        <is>
          <t>24.11.2020 11:08:20</t>
        </is>
      </c>
      <c>
        <v>0.455277777</v>
      </c>
      <c>
        <v>0</v>
      </c>
      <c>
        <v>0</v>
      </c>
      <c>
        <v>30</v>
      </c>
      <c>
        <v>216</v>
      </c>
      <c>
        <v>0</v>
      </c>
      <c>
        <v>0</v>
      </c>
      <c>
        <v>13.658333</v>
      </c>
      <c>
        <v>98.34</v>
      </c>
    </row>
    <row>
      <c>
        <is>
          <t>1595326</t>
        </is>
      </c>
      <c>
        <v>1</v>
      </c>
      <c>
        <is>
          <t>İZMİR</t>
        </is>
      </c>
      <c>
        <v>ALİAĞA</v>
      </c>
      <c>
        <is>
          <t>ÇALTIDERE KÖK 35-17-M00231_ÇORAKLAR KALABAK GRUBU/ÇİLEME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23.11.2020 15:43:55</t>
        </is>
      </c>
      <c>
        <is>
          <t>23.11.2020 16:05:43</t>
        </is>
      </c>
      <c>
        <v>0.363333333</v>
      </c>
      <c>
        <v>0</v>
      </c>
      <c>
        <v>0</v>
      </c>
      <c>
        <v>30</v>
      </c>
      <c>
        <v>216</v>
      </c>
      <c>
        <v>0</v>
      </c>
      <c>
        <v>0</v>
      </c>
      <c>
        <v>10.9</v>
      </c>
      <c>
        <v>78.48</v>
      </c>
    </row>
    <row>
      <c>
        <is>
          <t>1579380</t>
        </is>
      </c>
      <c>
        <v>1</v>
      </c>
      <c>
        <is>
          <t>İZMİR</t>
        </is>
      </c>
      <c>
        <v>ALİAĞA</v>
      </c>
      <c>
        <is>
          <t>ÇALTIDERE KÖK 35-17-M00231_ÇORAKLAR KALABAK GRUBU/ÇİLEME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12.11.2020 06:25:43</t>
        </is>
      </c>
      <c>
        <is>
          <t>12.11.2020 07:42:48</t>
        </is>
      </c>
      <c>
        <v>1.284722222</v>
      </c>
      <c>
        <v>0</v>
      </c>
      <c>
        <v>0</v>
      </c>
      <c>
        <v>30</v>
      </c>
      <c>
        <v>216</v>
      </c>
      <c>
        <v>0</v>
      </c>
      <c>
        <v>0</v>
      </c>
      <c>
        <v>38.541667</v>
      </c>
      <c>
        <v>277.5</v>
      </c>
    </row>
    <row>
      <c>
        <is>
          <t>1582825</t>
        </is>
      </c>
      <c>
        <v>1</v>
      </c>
      <c>
        <is>
          <t>İZMİR</t>
        </is>
      </c>
      <c>
        <v>ALİAĞA</v>
      </c>
      <c>
        <is>
          <t>ÇALTIDERE KÖK 35-17-M00231_ÇORAKLAR KALABAK GRUBU/ÇİLEME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19.11.2020 01:41:14</t>
        </is>
      </c>
      <c>
        <is>
          <t>19.11.2020 02:03:00</t>
        </is>
      </c>
      <c>
        <v>0.362777777</v>
      </c>
      <c>
        <v>0</v>
      </c>
      <c>
        <v>0</v>
      </c>
      <c>
        <v>30</v>
      </c>
      <c>
        <v>216</v>
      </c>
      <c>
        <v>0</v>
      </c>
      <c>
        <v>0</v>
      </c>
      <c>
        <v>10.883333</v>
      </c>
      <c>
        <v>78.36</v>
      </c>
    </row>
    <row>
      <c>
        <is>
          <t>1598294</t>
        </is>
      </c>
      <c>
        <v>1</v>
      </c>
      <c>
        <is>
          <t>İZMİR</t>
        </is>
      </c>
      <c>
        <v>ALİAĞA</v>
      </c>
      <c>
        <is>
          <t>KARŞIYAKA MAHALLESİ TR-1 35-17-R00008_35-17-R00008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29.11.2020 18:18:37</t>
        </is>
      </c>
      <c>
        <is>
          <t>29.11.2020 19:22:43</t>
        </is>
      </c>
      <c>
        <v>1.068333333</v>
      </c>
      <c>
        <v>0</v>
      </c>
      <c>
        <v>20</v>
      </c>
      <c>
        <v>1</v>
      </c>
      <c>
        <v>43</v>
      </c>
      <c>
        <v>0</v>
      </c>
      <c>
        <v>21.366667</v>
      </c>
      <c>
        <v>1.068333</v>
      </c>
      <c>
        <v>45.938333</v>
      </c>
    </row>
    <row>
      <c>
        <is>
          <t>1598348</t>
        </is>
      </c>
      <c>
        <v>1</v>
      </c>
      <c>
        <is>
          <t>İZMİR</t>
        </is>
      </c>
      <c>
        <v>ALİAĞA</v>
      </c>
      <c>
        <is>
          <t>KARŞIYAKA MAHALLESİ TR-1 35-17-R00008_35-17-R00008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29.11.2020 21:29:52</t>
        </is>
      </c>
      <c>
        <is>
          <t>29.11.2020 22:27:58</t>
        </is>
      </c>
      <c>
        <v>0.968333333</v>
      </c>
      <c>
        <v>0</v>
      </c>
      <c>
        <v>20</v>
      </c>
      <c>
        <v>1</v>
      </c>
      <c>
        <v>43</v>
      </c>
      <c>
        <v>0</v>
      </c>
      <c>
        <v>19.366667</v>
      </c>
      <c>
        <v>0.968333</v>
      </c>
      <c>
        <v>41.638333</v>
      </c>
    </row>
    <row>
      <c>
        <is>
          <t>1576530</t>
        </is>
      </c>
      <c>
        <v>1</v>
      </c>
      <c>
        <is>
          <t>İZMİR</t>
        </is>
      </c>
      <c>
        <v>ALİAĞA</v>
      </c>
      <c>
        <is>
          <t>PINARCIK TR-1 35-17-R00041_6904929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06.11.2020 14:23:22</t>
        </is>
      </c>
      <c>
        <is>
          <t>06.11.2020 17:13:47</t>
        </is>
      </c>
      <c>
        <v>2.840277777</v>
      </c>
      <c>
        <v>0</v>
      </c>
      <c>
        <v>0</v>
      </c>
      <c>
        <v>0</v>
      </c>
      <c>
        <v>32</v>
      </c>
      <c>
        <v>0</v>
      </c>
      <c>
        <v>0</v>
      </c>
      <c>
        <v>0</v>
      </c>
      <c>
        <v>90.888889</v>
      </c>
    </row>
    <row>
      <c>
        <is>
          <t>1573719</t>
        </is>
      </c>
      <c>
        <v>1</v>
      </c>
      <c>
        <is>
          <t>İZMİR</t>
        </is>
      </c>
      <c>
        <v>ALİAĞA</v>
      </c>
      <c>
        <is>
          <t>ALİAĞA TR-43 DM 35-17-M00043_HatBaşıAyırıcı_72823476 M14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01.11.2020 16:16:00</t>
        </is>
      </c>
      <c>
        <is>
          <t>01.11.2020 16:33:39</t>
        </is>
      </c>
      <c>
        <v>0.294166666</v>
      </c>
      <c>
        <v>0</v>
      </c>
      <c>
        <v>0</v>
      </c>
      <c>
        <v>3</v>
      </c>
      <c>
        <v>0</v>
      </c>
      <c>
        <v>0</v>
      </c>
      <c>
        <v>0</v>
      </c>
      <c>
        <v>0.8825</v>
      </c>
      <c>
        <v>0</v>
      </c>
    </row>
    <row>
      <c>
        <is>
          <t>1595375</t>
        </is>
      </c>
      <c>
        <v>1</v>
      </c>
      <c>
        <is>
          <t>İZMİR</t>
        </is>
      </c>
      <c>
        <v>ÖDEMİŞ</v>
      </c>
      <c>
        <is>
          <t>GÖLCÜK TR-13 35-15-L00325_ L01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23.11.2020 17:16:00</t>
        </is>
      </c>
      <c>
        <is>
          <t>23.11.2020 18:40:13</t>
        </is>
      </c>
      <c>
        <v>1.403611111</v>
      </c>
      <c>
        <v>0</v>
      </c>
      <c>
        <v>0</v>
      </c>
      <c>
        <v>10</v>
      </c>
      <c>
        <v>84</v>
      </c>
      <c>
        <v>0</v>
      </c>
      <c>
        <v>0</v>
      </c>
      <c>
        <v>14.036111</v>
      </c>
      <c>
        <v>117.903333</v>
      </c>
    </row>
    <row>
      <c>
        <is>
          <t>1595114</t>
        </is>
      </c>
      <c>
        <v>1</v>
      </c>
      <c>
        <is>
          <t>İZMİR</t>
        </is>
      </c>
      <c>
        <v>ÖDEMİŞ</v>
      </c>
      <c>
        <is>
          <t>GÖLCÜK DM 35-15-L01153_GÖLCÜK L05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23.11.2020 10:22:50</t>
        </is>
      </c>
      <c>
        <is>
          <t>23.11.2020 11:12:51</t>
        </is>
      </c>
      <c>
        <v>0.833611111</v>
      </c>
      <c>
        <v>21</v>
      </c>
      <c>
        <v>1108</v>
      </c>
      <c>
        <v>12</v>
      </c>
      <c>
        <v>266</v>
      </c>
      <c>
        <v>17.505833</v>
      </c>
      <c>
        <v>923.641111</v>
      </c>
      <c>
        <v>10.003333</v>
      </c>
      <c>
        <v>221.740556</v>
      </c>
    </row>
    <row>
      <c>
        <is>
          <t>1579771</t>
        </is>
      </c>
      <c>
        <v>1</v>
      </c>
      <c>
        <is>
          <t>İZMİR</t>
        </is>
      </c>
      <c>
        <v>ALİAĞA</v>
      </c>
      <c>
        <is>
          <t>ALİAĞA GIS TM 35-17-A00014_BELEDİYE-1 (2H04) M017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12.11.2020 17:04:00</t>
        </is>
      </c>
      <c>
        <is>
          <t>12.11.2020 17:19:00</t>
        </is>
      </c>
      <c>
        <v>0.25</v>
      </c>
      <c>
        <v>53</v>
      </c>
      <c>
        <v>9542</v>
      </c>
      <c>
        <v>0</v>
      </c>
      <c>
        <v>0</v>
      </c>
      <c>
        <v>13.25</v>
      </c>
      <c>
        <v>2385.5</v>
      </c>
      <c>
        <v>0</v>
      </c>
      <c>
        <v>0</v>
      </c>
    </row>
    <row>
      <c>
        <is>
          <t>1582055</t>
        </is>
      </c>
      <c>
        <v>1</v>
      </c>
      <c>
        <is>
          <t>İZMİR</t>
        </is>
      </c>
      <c>
        <v>ALİAĞA</v>
      </c>
      <c>
        <is>
          <t>TR-14 35-17-M00014_11902843</t>
        </is>
      </c>
      <c>
        <v>AG Hatta Ağaç Kesimi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17.11.2020 14:11:00</t>
        </is>
      </c>
      <c>
        <is>
          <t>17.11.2020 14:42:22</t>
        </is>
      </c>
      <c>
        <v>0.522777777</v>
      </c>
      <c>
        <v>0</v>
      </c>
      <c>
        <v>120</v>
      </c>
      <c>
        <v>0</v>
      </c>
      <c>
        <v>0</v>
      </c>
      <c>
        <v>0</v>
      </c>
      <c>
        <v>62.733333</v>
      </c>
      <c>
        <v>0</v>
      </c>
      <c>
        <v>0</v>
      </c>
    </row>
    <row>
      <c>
        <is>
          <t>1584601</t>
        </is>
      </c>
      <c>
        <v>1</v>
      </c>
      <c>
        <is>
          <t>İZMİR</t>
        </is>
      </c>
      <c>
        <v>ALİAĞA</v>
      </c>
      <c>
        <is>
          <t>TR-29 35-17-M00029_950313312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21.11.2020 21:43:31</t>
        </is>
      </c>
      <c>
        <is>
          <t>21.11.2020 23:01:44</t>
        </is>
      </c>
      <c>
        <v>1.303611111</v>
      </c>
      <c>
        <v>0</v>
      </c>
      <c>
        <v>5</v>
      </c>
      <c>
        <v>0</v>
      </c>
      <c>
        <v>0</v>
      </c>
      <c>
        <v>0</v>
      </c>
      <c>
        <v>6.518056</v>
      </c>
      <c>
        <v>0</v>
      </c>
      <c>
        <v>0</v>
      </c>
    </row>
    <row>
      <c>
        <is>
          <t>1581484</t>
        </is>
      </c>
      <c>
        <v>1</v>
      </c>
      <c>
        <is>
          <t>İZMİR</t>
        </is>
      </c>
      <c>
        <v>BUCA</v>
      </c>
      <c>
        <is>
          <t>K-2631 35-03-K02631_910491462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16.11.2020 12:56:28</t>
        </is>
      </c>
      <c>
        <is>
          <t>16.11.2020 14:28:12</t>
        </is>
      </c>
      <c>
        <v>1.528888888</v>
      </c>
      <c>
        <v>0</v>
      </c>
      <c>
        <v>2</v>
      </c>
      <c>
        <v>0</v>
      </c>
      <c>
        <v>0</v>
      </c>
      <c>
        <v>0</v>
      </c>
      <c>
        <v>3.057778</v>
      </c>
      <c>
        <v>0</v>
      </c>
      <c>
        <v>0</v>
      </c>
    </row>
    <row>
      <c>
        <is>
          <t>1577684</t>
        </is>
      </c>
      <c>
        <v>1</v>
      </c>
      <c>
        <is>
          <t>İZMİR</t>
        </is>
      </c>
      <c>
        <v>ÖDEMİŞ</v>
      </c>
      <c>
        <is>
          <t>BOZDAĞ TR-7 35-15-L00290_B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08.11.2020 16:26:25</t>
        </is>
      </c>
      <c>
        <is>
          <t>08.11.2020 19:58:07</t>
        </is>
      </c>
      <c>
        <v>3.528333333</v>
      </c>
      <c>
        <v>0</v>
      </c>
      <c>
        <v>0</v>
      </c>
      <c>
        <v>0</v>
      </c>
      <c>
        <v>17</v>
      </c>
      <c>
        <v>0</v>
      </c>
      <c>
        <v>0</v>
      </c>
      <c>
        <v>0</v>
      </c>
      <c>
        <v>59.981667</v>
      </c>
    </row>
    <row>
      <c>
        <is>
          <t>1577570</t>
        </is>
      </c>
      <c>
        <v>1</v>
      </c>
      <c>
        <is>
          <t>İZMİR</t>
        </is>
      </c>
      <c>
        <v>ÖDEMİŞ</v>
      </c>
      <c>
        <is>
          <t>BOZDAĞ TR-11 35-15-L00298_35-15-L00298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08.11.2020 11:13:29</t>
        </is>
      </c>
      <c>
        <is>
          <t>08.11.2020 11:44:37</t>
        </is>
      </c>
      <c>
        <v>0.518679444</v>
      </c>
      <c>
        <v>0</v>
      </c>
      <c>
        <v>0</v>
      </c>
      <c>
        <v>0</v>
      </c>
      <c>
        <v>43</v>
      </c>
      <c>
        <v>0</v>
      </c>
      <c>
        <v>0</v>
      </c>
      <c>
        <v>0</v>
      </c>
      <c>
        <v>22.303216</v>
      </c>
    </row>
    <row>
      <c>
        <is>
          <t>1582269</t>
        </is>
      </c>
      <c>
        <v>1</v>
      </c>
      <c>
        <is>
          <t>İZMİR</t>
        </is>
      </c>
      <c>
        <v>ÖDEMİŞ</v>
      </c>
      <c>
        <is>
          <t>BOZDAĞ TR-4 35-15-L00313_48787290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18.11.2020 01:02:00</t>
        </is>
      </c>
      <c>
        <is>
          <t>18.11.2020 02:49:02</t>
        </is>
      </c>
      <c>
        <v>1.783888888</v>
      </c>
      <c>
        <v>0</v>
      </c>
      <c>
        <v>40</v>
      </c>
      <c>
        <v>0</v>
      </c>
      <c>
        <v>0</v>
      </c>
      <c>
        <v>0</v>
      </c>
      <c>
        <v>71.355556</v>
      </c>
      <c>
        <v>0</v>
      </c>
      <c>
        <v>0</v>
      </c>
    </row>
    <row>
      <c>
        <is>
          <t>1578613</t>
        </is>
      </c>
      <c>
        <v>1</v>
      </c>
      <c>
        <is>
          <t>İZMİR</t>
        </is>
      </c>
      <c>
        <v>ÖDEMİŞ</v>
      </c>
      <c>
        <is>
          <t>BOZDAĞ TR-7 35-15-L00290_35-15-L00290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10.11.2020 15:24:03</t>
        </is>
      </c>
      <c>
        <is>
          <t>10.11.2020 16:54:56</t>
        </is>
      </c>
      <c>
        <v>1.514471111</v>
      </c>
      <c>
        <v>0</v>
      </c>
      <c>
        <v>0</v>
      </c>
      <c>
        <v>0</v>
      </c>
      <c>
        <v>46</v>
      </c>
      <c>
        <v>0</v>
      </c>
      <c>
        <v>0</v>
      </c>
      <c>
        <v>0</v>
      </c>
      <c>
        <v>69.665671</v>
      </c>
    </row>
    <row>
      <c>
        <is>
          <t>1578201</t>
        </is>
      </c>
      <c>
        <v>1</v>
      </c>
      <c>
        <is>
          <t>İZMİR</t>
        </is>
      </c>
      <c>
        <v>ÖDEMİŞ</v>
      </c>
      <c>
        <is>
          <t>BOZDAĞ TR-7 35-15-L00290_C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09.11.2020 18:26:50</t>
        </is>
      </c>
      <c>
        <is>
          <t>09.11.2020 20:52:19</t>
        </is>
      </c>
      <c>
        <v>2.424722222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12.123611</v>
      </c>
    </row>
    <row>
      <c>
        <is>
          <t>1596050</t>
        </is>
      </c>
      <c>
        <v>1</v>
      </c>
      <c>
        <is>
          <t>İZMİR</t>
        </is>
      </c>
      <c>
        <v>ÖDEMİŞ</v>
      </c>
      <c>
        <is>
          <t>BOZDAĞ TR-7 35-15-L00290_A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25.11.2020 08:29:05</t>
        </is>
      </c>
      <c>
        <is>
          <t>25.11.2020 11:44:26</t>
        </is>
      </c>
      <c>
        <v>3.255833333</v>
      </c>
      <c>
        <v>0</v>
      </c>
      <c>
        <v>0</v>
      </c>
      <c>
        <v>0</v>
      </c>
      <c>
        <v>6</v>
      </c>
      <c>
        <v>0</v>
      </c>
      <c>
        <v>0</v>
      </c>
      <c>
        <v>0</v>
      </c>
      <c>
        <v>19.535</v>
      </c>
    </row>
    <row>
      <c>
        <is>
          <t>1576499</t>
        </is>
      </c>
      <c>
        <v>1</v>
      </c>
      <c>
        <is>
          <t>İZMİR</t>
        </is>
      </c>
      <c>
        <v>ALİAĞA</v>
      </c>
      <c>
        <is>
          <t>M-458 (DM-3/5) 35-17-M00458_950302474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06.11.2020 14:00:19</t>
        </is>
      </c>
      <c>
        <is>
          <t>06.11.2020 16:33:33</t>
        </is>
      </c>
      <c>
        <v>2.553888888</v>
      </c>
      <c>
        <v>0</v>
      </c>
      <c>
        <v>8</v>
      </c>
      <c>
        <v>0</v>
      </c>
      <c>
        <v>0</v>
      </c>
      <c>
        <v>0</v>
      </c>
      <c>
        <v>20.431111</v>
      </c>
      <c>
        <v>0</v>
      </c>
      <c>
        <v>0</v>
      </c>
    </row>
    <row>
      <c>
        <is>
          <t>1575115</t>
        </is>
      </c>
      <c>
        <v>1</v>
      </c>
      <c>
        <is>
          <t>İZMİR</t>
        </is>
      </c>
      <c>
        <v>BUCA</v>
      </c>
      <c>
        <is>
          <t>K-2523 35-03-K02523_913079270</t>
        </is>
      </c>
      <c>
        <v>AG Direkten Kesme Açma</v>
      </c>
      <c>
        <is>
          <t>Dağıtım-AG</t>
        </is>
      </c>
      <c>
        <v>Uzun</v>
      </c>
      <c>
        <v>Güvenlik</v>
      </c>
      <c>
        <v>Bildirimsiz</v>
      </c>
      <c>
        <is>
          <t>04.11.2020 10:51:00</t>
        </is>
      </c>
      <c>
        <is>
          <t>04.11.2020 16:31:08</t>
        </is>
      </c>
      <c>
        <v>5.668888888</v>
      </c>
      <c>
        <v>0</v>
      </c>
      <c>
        <v>30</v>
      </c>
      <c>
        <v>0</v>
      </c>
      <c>
        <v>0</v>
      </c>
      <c>
        <v>0</v>
      </c>
      <c>
        <v>170.066667</v>
      </c>
      <c>
        <v>0</v>
      </c>
      <c>
        <v>0</v>
      </c>
    </row>
    <row>
      <c>
        <is>
          <t>1582785</t>
        </is>
      </c>
      <c>
        <v>1</v>
      </c>
      <c>
        <is>
          <t>İZMİR</t>
        </is>
      </c>
      <c>
        <v>BUCA</v>
      </c>
      <c>
        <is>
          <t>K-4494 35-03-K04494_G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18.11.2020 20:50:26</t>
        </is>
      </c>
      <c>
        <is>
          <t>18.11.2020 22:20:29</t>
        </is>
      </c>
      <c>
        <v>1.500833333</v>
      </c>
      <c>
        <v>0</v>
      </c>
      <c>
        <v>235</v>
      </c>
      <c>
        <v>0</v>
      </c>
      <c>
        <v>0</v>
      </c>
      <c>
        <v>0</v>
      </c>
      <c>
        <v>352.695833</v>
      </c>
      <c>
        <v>0</v>
      </c>
      <c>
        <v>0</v>
      </c>
    </row>
    <row>
      <c>
        <is>
          <t>1576232</t>
        </is>
      </c>
      <c>
        <v>1</v>
      </c>
      <c>
        <is>
          <t>İZMİR</t>
        </is>
      </c>
      <c>
        <v>BUCA</v>
      </c>
      <c>
        <is>
          <t>M-2813 35-03-M02813_35-03-M02813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06.11.2020 09:21:33</t>
        </is>
      </c>
      <c>
        <is>
          <t>06.11.2020 14:11:17</t>
        </is>
      </c>
      <c>
        <v>4.828888888</v>
      </c>
      <c>
        <v>0</v>
      </c>
      <c>
        <v>0</v>
      </c>
      <c>
        <v>2</v>
      </c>
      <c>
        <v>0</v>
      </c>
      <c>
        <v>0</v>
      </c>
      <c>
        <v>0</v>
      </c>
      <c>
        <v>9.657778</v>
      </c>
      <c>
        <v>0</v>
      </c>
    </row>
    <row>
      <c>
        <is>
          <t>1594930</t>
        </is>
      </c>
      <c>
        <v>1</v>
      </c>
      <c>
        <is>
          <t>İZMİR</t>
        </is>
      </c>
      <c>
        <v>ALİAĞA</v>
      </c>
      <c>
        <is>
          <t>M-456 35-17-M00456_950306903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22.11.2020 18:52:53</t>
        </is>
      </c>
      <c>
        <is>
          <t>22.11.2020 19:33:15</t>
        </is>
      </c>
      <c>
        <v>0.672777777</v>
      </c>
      <c>
        <v>0</v>
      </c>
      <c>
        <v>1</v>
      </c>
      <c>
        <v>0</v>
      </c>
      <c>
        <v>0</v>
      </c>
      <c>
        <v>0</v>
      </c>
      <c>
        <v>0.672778</v>
      </c>
      <c>
        <v>0</v>
      </c>
      <c>
        <v>0</v>
      </c>
    </row>
    <row>
      <c>
        <is>
          <t>1594636</t>
        </is>
      </c>
      <c>
        <v>1</v>
      </c>
      <c>
        <is>
          <t>İZMİR</t>
        </is>
      </c>
      <c>
        <v>ALİAĞA</v>
      </c>
      <c>
        <is>
          <t>ALÇUK TM 35-17-A00001_DERSAN-2 M27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22.11.2020 02:31:44</t>
        </is>
      </c>
      <c>
        <is>
          <t>22.11.2020 03:10:36</t>
        </is>
      </c>
      <c>
        <v>0.647777777</v>
      </c>
      <c>
        <v>8</v>
      </c>
      <c>
        <v>432</v>
      </c>
      <c>
        <v>8</v>
      </c>
      <c>
        <v>9</v>
      </c>
      <c>
        <v>5.182222</v>
      </c>
      <c>
        <v>279.84</v>
      </c>
      <c>
        <v>5.182222</v>
      </c>
      <c>
        <v>5.83</v>
      </c>
    </row>
    <row>
      <c>
        <is>
          <t>1598048</t>
        </is>
      </c>
      <c>
        <v>1</v>
      </c>
      <c>
        <is>
          <t>İZMİR</t>
        </is>
      </c>
      <c>
        <v>ALİAĞA</v>
      </c>
      <c>
        <is>
          <t>ALÇUK TM 35-17-A00001_MENEMEN-2 M28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29.11.2020 09:17:57</t>
        </is>
      </c>
      <c>
        <is>
          <t>29.11.2020 09:30:00</t>
        </is>
      </c>
      <c>
        <v>0.200833333</v>
      </c>
      <c>
        <v>38</v>
      </c>
      <c>
        <v>3503</v>
      </c>
      <c>
        <v>128</v>
      </c>
      <c>
        <v>1048</v>
      </c>
      <c>
        <v>7.631667</v>
      </c>
      <c>
        <v>703.519165</v>
      </c>
      <c>
        <v>25.706667</v>
      </c>
      <c>
        <v>210.473333</v>
      </c>
    </row>
    <row>
      <c>
        <is>
          <t>1596826</t>
        </is>
      </c>
      <c>
        <v>1</v>
      </c>
      <c>
        <is>
          <t>İZMİR</t>
        </is>
      </c>
      <c>
        <v>ALİAĞA</v>
      </c>
      <c>
        <is>
          <t>HOROZ GEDİĞİ TR-1 35-17-M00338_D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26.11.2020 14:07:00</t>
        </is>
      </c>
      <c>
        <is>
          <t>26.11.2020 16:55:24</t>
        </is>
      </c>
      <c>
        <v>2.806666666</v>
      </c>
      <c>
        <v>0</v>
      </c>
      <c>
        <v>2</v>
      </c>
      <c>
        <v>0</v>
      </c>
      <c>
        <v>41</v>
      </c>
      <c>
        <v>0</v>
      </c>
      <c>
        <v>5.613333</v>
      </c>
      <c>
        <v>0</v>
      </c>
      <c>
        <v>115.073333</v>
      </c>
    </row>
    <row>
      <c>
        <is>
          <t>1582401</t>
        </is>
      </c>
      <c>
        <v>1</v>
      </c>
      <c>
        <is>
          <t>İZMİR</t>
        </is>
      </c>
      <c>
        <v>ALİAĞA</v>
      </c>
      <c>
        <is>
          <t>MAVİ KÖŞE TR-1 KÖK 35-17-M00224_KALABAK-M03 M03</t>
        </is>
      </c>
      <c>
        <v>OG Kablo Başlığı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18.11.2020 10:02:50</t>
        </is>
      </c>
      <c>
        <is>
          <t>18.11.2020 13:05:56</t>
        </is>
      </c>
      <c>
        <v>3.051666666</v>
      </c>
      <c>
        <v>0</v>
      </c>
      <c>
        <v>0</v>
      </c>
      <c>
        <v>3</v>
      </c>
      <c>
        <v>0</v>
      </c>
      <c>
        <v>0</v>
      </c>
      <c>
        <v>0</v>
      </c>
      <c>
        <v>9.155</v>
      </c>
      <c>
        <v>0</v>
      </c>
    </row>
    <row>
      <c>
        <is>
          <t>1578800</t>
        </is>
      </c>
      <c>
        <v>1</v>
      </c>
      <c>
        <is>
          <t>İZMİR</t>
        </is>
      </c>
      <c>
        <v>BUCA</v>
      </c>
      <c>
        <is>
          <t>K-1092 35-03-K01092_913125345</t>
        </is>
      </c>
      <c>
        <v>AG Direkten Kesme Açma</v>
      </c>
      <c>
        <is>
          <t>Dağıtım-AG</t>
        </is>
      </c>
      <c>
        <v>Uzun</v>
      </c>
      <c>
        <v>Güvenlik</v>
      </c>
      <c>
        <v>Bildirimsiz</v>
      </c>
      <c>
        <is>
          <t>10.11.2020 22:36:08</t>
        </is>
      </c>
      <c>
        <is>
          <t>11.11.2020 01:11:00</t>
        </is>
      </c>
      <c>
        <v>2.581111111</v>
      </c>
      <c>
        <v>0</v>
      </c>
      <c>
        <v>11</v>
      </c>
      <c>
        <v>0</v>
      </c>
      <c>
        <v>0</v>
      </c>
      <c>
        <v>0</v>
      </c>
      <c>
        <v>28.392222</v>
      </c>
      <c>
        <v>0</v>
      </c>
      <c>
        <v>0</v>
      </c>
    </row>
    <row>
      <c>
        <is>
          <t>1581525</t>
        </is>
      </c>
      <c>
        <v>1</v>
      </c>
      <c>
        <is>
          <t>İZMİR</t>
        </is>
      </c>
      <c>
        <v>BUCA</v>
      </c>
      <c>
        <is>
          <t>K-83 35-03-K00083_910449076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16.11.2020 14:33:00</t>
        </is>
      </c>
      <c>
        <is>
          <t>16.11.2020 17:21:08</t>
        </is>
      </c>
      <c>
        <v>2.802222222</v>
      </c>
      <c>
        <v>0</v>
      </c>
      <c>
        <v>7</v>
      </c>
      <c>
        <v>0</v>
      </c>
      <c>
        <v>0</v>
      </c>
      <c>
        <v>0</v>
      </c>
      <c>
        <v>19.615556</v>
      </c>
      <c>
        <v>0</v>
      </c>
      <c>
        <v>0</v>
      </c>
    </row>
    <row>
      <c>
        <is>
          <t>1580720</t>
        </is>
      </c>
      <c>
        <v>1</v>
      </c>
      <c>
        <is>
          <t>İZMİR</t>
        </is>
      </c>
      <c>
        <v>BUCA</v>
      </c>
      <c>
        <is>
          <t>K-83 35-03-K00083_910449076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14.11.2020 14:43:40</t>
        </is>
      </c>
      <c>
        <is>
          <t>14.11.2020 16:11:35</t>
        </is>
      </c>
      <c>
        <v>1.465277777</v>
      </c>
      <c>
        <v>0</v>
      </c>
      <c>
        <v>7</v>
      </c>
      <c>
        <v>0</v>
      </c>
      <c>
        <v>0</v>
      </c>
      <c>
        <v>0</v>
      </c>
      <c>
        <v>10.256944</v>
      </c>
      <c>
        <v>0</v>
      </c>
      <c>
        <v>0</v>
      </c>
    </row>
    <row>
      <c>
        <is>
          <t>1576317</t>
        </is>
      </c>
      <c>
        <v>1</v>
      </c>
      <c>
        <is>
          <t>İZMİR</t>
        </is>
      </c>
      <c>
        <v>BUCA</v>
      </c>
      <c>
        <is>
          <t>K-1487 35-03-K01487_910349433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06.11.2020 10:55:29</t>
        </is>
      </c>
      <c>
        <is>
          <t>06.11.2020 15:57:31</t>
        </is>
      </c>
      <c>
        <v>5.033888888</v>
      </c>
      <c>
        <v>0</v>
      </c>
      <c>
        <v>2</v>
      </c>
      <c>
        <v>0</v>
      </c>
      <c>
        <v>0</v>
      </c>
      <c>
        <v>0</v>
      </c>
      <c>
        <v>10.067778</v>
      </c>
      <c>
        <v>0</v>
      </c>
      <c>
        <v>0</v>
      </c>
    </row>
    <row>
      <c>
        <is>
          <t>1583304</t>
        </is>
      </c>
      <c>
        <v>1</v>
      </c>
      <c>
        <is>
          <t>İZMİR</t>
        </is>
      </c>
      <c>
        <v>BUCA</v>
      </c>
      <c>
        <is>
          <t>M-1001 35-03-M01001_910324352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19.11.2020 15:48:00</t>
        </is>
      </c>
      <c>
        <is>
          <t>19.11.2020 17:59:15</t>
        </is>
      </c>
      <c>
        <v>2.1875</v>
      </c>
      <c>
        <v>0</v>
      </c>
      <c>
        <v>12</v>
      </c>
      <c>
        <v>0</v>
      </c>
      <c>
        <v>0</v>
      </c>
      <c>
        <v>0</v>
      </c>
      <c>
        <v>26.25</v>
      </c>
      <c>
        <v>0</v>
      </c>
      <c>
        <v>0</v>
      </c>
    </row>
    <row>
      <c>
        <is>
          <t>1595342</t>
        </is>
      </c>
      <c>
        <v>1</v>
      </c>
      <c>
        <is>
          <t>İZMİR</t>
        </is>
      </c>
      <c>
        <v>BUCA</v>
      </c>
      <c>
        <is>
          <t> 35-03-M01001_35-03-M01001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23.11.2020 16:14:39</t>
        </is>
      </c>
      <c>
        <is>
          <t>23.11.2020 17:24:22</t>
        </is>
      </c>
      <c>
        <v>1.161944444</v>
      </c>
      <c>
        <v>1</v>
      </c>
      <c>
        <v>742</v>
      </c>
      <c>
        <v>0</v>
      </c>
      <c>
        <v>0</v>
      </c>
      <c>
        <v>1.161944</v>
      </c>
      <c>
        <v>862.162777</v>
      </c>
      <c>
        <v>0</v>
      </c>
      <c>
        <v>0</v>
      </c>
    </row>
    <row>
      <c>
        <is>
          <t>1584447</t>
        </is>
      </c>
      <c>
        <v>1</v>
      </c>
      <c>
        <is>
          <t>İZMİR</t>
        </is>
      </c>
      <c>
        <v>BUCA</v>
      </c>
      <c>
        <is>
          <t>K-2700 35-03-K02700_B</t>
        </is>
      </c>
      <c>
        <v>AG Klemens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21.11.2020 14:47:26</t>
        </is>
      </c>
      <c>
        <is>
          <t>21.11.2020 16:34:51</t>
        </is>
      </c>
      <c>
        <v>1.790277777</v>
      </c>
      <c>
        <v>0</v>
      </c>
      <c>
        <v>126</v>
      </c>
      <c>
        <v>0</v>
      </c>
      <c>
        <v>0</v>
      </c>
      <c>
        <v>0</v>
      </c>
      <c>
        <v>225.575</v>
      </c>
      <c>
        <v>0</v>
      </c>
      <c>
        <v>0</v>
      </c>
    </row>
    <row>
      <c>
        <is>
          <t>1581050</t>
        </is>
      </c>
      <c>
        <v>1</v>
      </c>
      <c>
        <is>
          <t>İZMİR</t>
        </is>
      </c>
      <c>
        <v>BUCA</v>
      </c>
      <c>
        <is>
          <t>K-823 35-03-K00823_B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15.11.2020 11:55:13</t>
        </is>
      </c>
      <c>
        <is>
          <t>15.11.2020 12:59:35</t>
        </is>
      </c>
      <c>
        <v>1.072777777</v>
      </c>
      <c>
        <v>0</v>
      </c>
      <c>
        <v>89</v>
      </c>
      <c>
        <v>0</v>
      </c>
      <c>
        <v>0</v>
      </c>
      <c>
        <v>0</v>
      </c>
      <c>
        <v>95.477222</v>
      </c>
      <c>
        <v>0</v>
      </c>
      <c>
        <v>0</v>
      </c>
    </row>
    <row>
      <c>
        <is>
          <t>1595018</t>
        </is>
      </c>
      <c>
        <v>1</v>
      </c>
      <c>
        <is>
          <t>İZMİR</t>
        </is>
      </c>
      <c>
        <v>BUCA</v>
      </c>
      <c>
        <is>
          <t>K-823 35-03-K00823_910321018</t>
        </is>
      </c>
      <c>
        <v>AG Nötr İletken Kopması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23.11.2020 08:29:55</t>
        </is>
      </c>
      <c>
        <is>
          <t>23.11.2020 09:26:31</t>
        </is>
      </c>
      <c>
        <v>0.943333333</v>
      </c>
      <c>
        <v>0</v>
      </c>
      <c>
        <v>3</v>
      </c>
      <c>
        <v>0</v>
      </c>
      <c>
        <v>0</v>
      </c>
      <c>
        <v>0</v>
      </c>
      <c>
        <v>2.83</v>
      </c>
      <c>
        <v>0</v>
      </c>
      <c>
        <v>0</v>
      </c>
    </row>
    <row>
      <c>
        <is>
          <t>1579428</t>
        </is>
      </c>
      <c>
        <v>1</v>
      </c>
      <c>
        <is>
          <t>İZMİR</t>
        </is>
      </c>
      <c>
        <v>BUCA</v>
      </c>
      <c>
        <is>
          <t>K-1717 35-03-K01717_910307553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12.11.2020 08:52:08</t>
        </is>
      </c>
      <c>
        <is>
          <t>12.11.2020 11:47:55</t>
        </is>
      </c>
      <c>
        <v>2.929722222</v>
      </c>
      <c>
        <v>0</v>
      </c>
      <c>
        <v>2</v>
      </c>
      <c>
        <v>0</v>
      </c>
      <c>
        <v>0</v>
      </c>
      <c>
        <v>0</v>
      </c>
      <c>
        <v>5.859444</v>
      </c>
      <c>
        <v>0</v>
      </c>
      <c>
        <v>0</v>
      </c>
    </row>
    <row>
      <c>
        <is>
          <t>1594882</t>
        </is>
      </c>
      <c>
        <v>1</v>
      </c>
      <c>
        <is>
          <t>İZMİR</t>
        </is>
      </c>
      <c>
        <v>BUCA</v>
      </c>
      <c>
        <is>
          <t>K-2883 35-03-K02883_C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22.11.2020 17:01:28</t>
        </is>
      </c>
      <c>
        <is>
          <t>22.11.2020 18:32:31</t>
        </is>
      </c>
      <c>
        <v>1.5175</v>
      </c>
      <c>
        <v>0</v>
      </c>
      <c>
        <v>96</v>
      </c>
      <c>
        <v>0</v>
      </c>
      <c>
        <v>0</v>
      </c>
      <c>
        <v>0</v>
      </c>
      <c>
        <v>145.68</v>
      </c>
      <c>
        <v>0</v>
      </c>
      <c>
        <v>0</v>
      </c>
    </row>
    <row>
      <c>
        <is>
          <t>1582218</t>
        </is>
      </c>
      <c>
        <v>1</v>
      </c>
      <c>
        <is>
          <t>İZMİR</t>
        </is>
      </c>
      <c>
        <v>BUCA</v>
      </c>
      <c>
        <is>
          <t>K-4378 35-03-K04378_910431454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17.11.2020 19:22:00</t>
        </is>
      </c>
      <c>
        <is>
          <t>17.11.2020 20:07:09</t>
        </is>
      </c>
      <c>
        <v>0.7525</v>
      </c>
      <c>
        <v>0</v>
      </c>
      <c>
        <v>2</v>
      </c>
      <c>
        <v>0</v>
      </c>
      <c>
        <v>0</v>
      </c>
      <c>
        <v>0</v>
      </c>
      <c>
        <v>1.505</v>
      </c>
      <c>
        <v>0</v>
      </c>
      <c>
        <v>0</v>
      </c>
    </row>
    <row>
      <c>
        <is>
          <t>1580487</t>
        </is>
      </c>
      <c>
        <v>1</v>
      </c>
      <c>
        <is>
          <t>İZMİR</t>
        </is>
      </c>
      <c>
        <v>BUCA</v>
      </c>
      <c>
        <is>
          <t>K-1502 35-03-K01502_99007824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14.11.2020 07:23:37</t>
        </is>
      </c>
      <c>
        <is>
          <t>14.11.2020 09:12:43</t>
        </is>
      </c>
      <c>
        <v>1.818333333</v>
      </c>
      <c>
        <v>0</v>
      </c>
      <c>
        <v>11</v>
      </c>
      <c>
        <v>0</v>
      </c>
      <c>
        <v>0</v>
      </c>
      <c>
        <v>0</v>
      </c>
      <c>
        <v>20.001667</v>
      </c>
      <c>
        <v>0</v>
      </c>
      <c>
        <v>0</v>
      </c>
    </row>
    <row>
      <c>
        <is>
          <t>1577009</t>
        </is>
      </c>
      <c>
        <v>1</v>
      </c>
      <c>
        <is>
          <t>İZMİR</t>
        </is>
      </c>
      <c>
        <v>BUCA</v>
      </c>
      <c>
        <is>
          <t>K-3547 35-03-K03547_35-03-K03547</t>
        </is>
      </c>
      <c>
        <v>AG Hatta Ağaç Kesimi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07.11.2020 10:07:14</t>
        </is>
      </c>
      <c>
        <is>
          <t>07.11.2020 10:25:05</t>
        </is>
      </c>
      <c>
        <v>0.2975</v>
      </c>
      <c>
        <v>1</v>
      </c>
      <c>
        <v>377</v>
      </c>
      <c>
        <v>0</v>
      </c>
      <c>
        <v>0</v>
      </c>
      <c>
        <v>0.2975</v>
      </c>
      <c>
        <v>112.1575</v>
      </c>
      <c>
        <v>0</v>
      </c>
      <c>
        <v>0</v>
      </c>
    </row>
    <row>
      <c>
        <is>
          <t>1581717</t>
        </is>
      </c>
      <c>
        <v>1</v>
      </c>
      <c>
        <is>
          <t>İZMİR</t>
        </is>
      </c>
      <c>
        <v>BUCA</v>
      </c>
      <c>
        <is>
          <t>M-1002 35-03-M01002_910952622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17.11.2020 01:35:31</t>
        </is>
      </c>
      <c>
        <is>
          <t>17.11.2020 02:41:45</t>
        </is>
      </c>
      <c>
        <v>1.103888888</v>
      </c>
      <c>
        <v>0</v>
      </c>
      <c>
        <v>5</v>
      </c>
      <c>
        <v>0</v>
      </c>
      <c>
        <v>0</v>
      </c>
      <c>
        <v>0</v>
      </c>
      <c>
        <v>5.519444</v>
      </c>
      <c>
        <v>0</v>
      </c>
      <c>
        <v>0</v>
      </c>
    </row>
    <row>
      <c>
        <is>
          <t>1581858</t>
        </is>
      </c>
      <c>
        <v>1</v>
      </c>
      <c>
        <is>
          <t>İZMİR</t>
        </is>
      </c>
      <c>
        <v>BUCA</v>
      </c>
      <c>
        <is>
          <t>M-1002 35-03-M01002_910411644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17.11.2020 10:06:52</t>
        </is>
      </c>
      <c>
        <is>
          <t>17.11.2020 13:01:20</t>
        </is>
      </c>
      <c>
        <v>2.907777777</v>
      </c>
      <c>
        <v>0</v>
      </c>
      <c>
        <v>3</v>
      </c>
      <c>
        <v>0</v>
      </c>
      <c>
        <v>0</v>
      </c>
      <c>
        <v>0</v>
      </c>
      <c>
        <v>8.723333</v>
      </c>
      <c>
        <v>0</v>
      </c>
      <c>
        <v>0</v>
      </c>
    </row>
    <row>
      <c>
        <is>
          <t>1576326</t>
        </is>
      </c>
      <c>
        <v>1</v>
      </c>
      <c>
        <is>
          <t>İZMİR</t>
        </is>
      </c>
      <c>
        <v>ÇİĞLİ</v>
      </c>
      <c>
        <is>
          <t>K-1874 35-09-K01874_912645671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06.11.2020 11:19:00</t>
        </is>
      </c>
      <c>
        <is>
          <t>06.11.2020 12:01:22</t>
        </is>
      </c>
      <c>
        <v>0.706111111</v>
      </c>
      <c>
        <v>0</v>
      </c>
      <c>
        <v>1</v>
      </c>
      <c>
        <v>0</v>
      </c>
      <c>
        <v>0</v>
      </c>
      <c>
        <v>0</v>
      </c>
      <c>
        <v>0.706111</v>
      </c>
      <c>
        <v>0</v>
      </c>
      <c>
        <v>0</v>
      </c>
    </row>
    <row>
      <c>
        <is>
          <t>1596351</t>
        </is>
      </c>
      <c>
        <v>1</v>
      </c>
      <c>
        <is>
          <t>İZMİR</t>
        </is>
      </c>
      <c>
        <v>BUCA</v>
      </c>
      <c>
        <is>
          <t>K-2701 35-03-K02701_910042062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25.11.2020 14:20:21</t>
        </is>
      </c>
      <c>
        <is>
          <t>25.11.2020 17:18:06</t>
        </is>
      </c>
      <c>
        <v>2.9625</v>
      </c>
      <c>
        <v>0</v>
      </c>
      <c>
        <v>2</v>
      </c>
      <c>
        <v>0</v>
      </c>
      <c>
        <v>0</v>
      </c>
      <c>
        <v>0</v>
      </c>
      <c>
        <v>5.925</v>
      </c>
      <c>
        <v>0</v>
      </c>
      <c>
        <v>0</v>
      </c>
    </row>
    <row>
      <c>
        <is>
          <t>1573581</t>
        </is>
      </c>
      <c>
        <v>1</v>
      </c>
      <c>
        <is>
          <t>İZMİR</t>
        </is>
      </c>
      <c>
        <v>BUCA</v>
      </c>
      <c>
        <is>
          <t>K-1023 35-03-K01023_910371779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01.11.2020 10:38:43</t>
        </is>
      </c>
      <c>
        <is>
          <t>01.11.2020 12:27:14</t>
        </is>
      </c>
      <c>
        <v>1.808611111</v>
      </c>
      <c>
        <v>0</v>
      </c>
      <c>
        <v>13</v>
      </c>
      <c>
        <v>0</v>
      </c>
      <c>
        <v>0</v>
      </c>
      <c>
        <v>0</v>
      </c>
      <c>
        <v>23.511944</v>
      </c>
      <c>
        <v>0</v>
      </c>
      <c>
        <v>0</v>
      </c>
    </row>
    <row>
      <c>
        <is>
          <t>1579751</t>
        </is>
      </c>
      <c>
        <v>1</v>
      </c>
      <c>
        <is>
          <t>İZMİR</t>
        </is>
      </c>
      <c>
        <v>BUCA</v>
      </c>
      <c>
        <is>
          <t>M-1099 35-03-M01099_910354610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12.11.2020 16:32:19</t>
        </is>
      </c>
      <c>
        <is>
          <t>12.11.2020 17:13:46</t>
        </is>
      </c>
      <c>
        <v>0.690833333</v>
      </c>
      <c>
        <v>0</v>
      </c>
      <c>
        <v>7</v>
      </c>
      <c>
        <v>0</v>
      </c>
      <c>
        <v>0</v>
      </c>
      <c>
        <v>0</v>
      </c>
      <c>
        <v>4.835833</v>
      </c>
      <c>
        <v>0</v>
      </c>
      <c>
        <v>0</v>
      </c>
    </row>
    <row>
      <c>
        <is>
          <t>1580574</t>
        </is>
      </c>
      <c>
        <v>1</v>
      </c>
      <c>
        <is>
          <t>İZMİR</t>
        </is>
      </c>
      <c>
        <v>BUCA</v>
      </c>
      <c>
        <is>
          <t> 35-03-K01477_35-03-K01477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14.11.2020 09:31:00</t>
        </is>
      </c>
      <c>
        <is>
          <t>14.11.2020 16:40:54</t>
        </is>
      </c>
      <c>
        <v>7.165</v>
      </c>
      <c>
        <v>1</v>
      </c>
      <c>
        <v>1395</v>
      </c>
      <c>
        <v>0</v>
      </c>
      <c>
        <v>0</v>
      </c>
      <c>
        <v>7.165</v>
      </c>
      <c>
        <v>9995.175</v>
      </c>
      <c>
        <v>0</v>
      </c>
      <c>
        <v>0</v>
      </c>
    </row>
    <row>
      <c>
        <is>
          <t>1576402</t>
        </is>
      </c>
      <c>
        <v>1</v>
      </c>
      <c>
        <is>
          <t>İZMİR</t>
        </is>
      </c>
      <c>
        <v>BUCA</v>
      </c>
      <c>
        <is>
          <t>K-4378 35-03-K04378_35-03-K04378</t>
        </is>
      </c>
      <c>
        <v>AG Hatta Ağaç Kesimi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06.11.2020 12:21:37</t>
        </is>
      </c>
      <c>
        <is>
          <t>06.11.2020 13:41:06</t>
        </is>
      </c>
      <c>
        <v>1.324722222</v>
      </c>
      <c>
        <v>1</v>
      </c>
      <c>
        <v>787</v>
      </c>
      <c>
        <v>0</v>
      </c>
      <c>
        <v>0</v>
      </c>
      <c>
        <v>1.324722</v>
      </c>
      <c>
        <v>1042.556389</v>
      </c>
      <c>
        <v>0</v>
      </c>
      <c>
        <v>0</v>
      </c>
    </row>
    <row>
      <c>
        <is>
          <t>1575291</t>
        </is>
      </c>
      <c>
        <v>1</v>
      </c>
      <c>
        <is>
          <t>İZMİR</t>
        </is>
      </c>
      <c>
        <v>TİRE</v>
      </c>
      <c>
        <is>
          <t>DM-1/56 35-29-M00056_48363023</t>
        </is>
      </c>
      <c>
        <v>AG Box / Sdk Giriş Faz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04.11.2020 15:09:26</t>
        </is>
      </c>
      <c>
        <is>
          <t>04.11.2020 22:21:05</t>
        </is>
      </c>
      <c>
        <v>7.194166666</v>
      </c>
      <c>
        <v>0</v>
      </c>
      <c>
        <v>159</v>
      </c>
      <c>
        <v>0</v>
      </c>
      <c>
        <v>0</v>
      </c>
      <c>
        <v>0</v>
      </c>
      <c>
        <v>1143.8725</v>
      </c>
      <c>
        <v>0</v>
      </c>
      <c>
        <v>0</v>
      </c>
    </row>
    <row>
      <c>
        <is>
          <t>1577170</t>
        </is>
      </c>
      <c>
        <v>1</v>
      </c>
      <c>
        <is>
          <t>İZMİR</t>
        </is>
      </c>
      <c>
        <v>ÖDEMİŞ</v>
      </c>
      <c>
        <is>
          <t>BADEMLİ TR-14 35-15-L01030_950385944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07.11.2020 14:19:55</t>
        </is>
      </c>
      <c>
        <is>
          <t>07.11.2020 16:25:51</t>
        </is>
      </c>
      <c>
        <v>2.098888888</v>
      </c>
      <c>
        <v>0</v>
      </c>
      <c>
        <v>1</v>
      </c>
      <c>
        <v>0</v>
      </c>
      <c>
        <v>0</v>
      </c>
      <c>
        <v>0</v>
      </c>
      <c>
        <v>2.098889</v>
      </c>
      <c>
        <v>0</v>
      </c>
      <c>
        <v>0</v>
      </c>
    </row>
    <row>
      <c>
        <is>
          <t>1577464</t>
        </is>
      </c>
      <c>
        <v>1</v>
      </c>
      <c>
        <is>
          <t>İZMİR</t>
        </is>
      </c>
      <c>
        <v>ÖDEMİŞ</v>
      </c>
      <c>
        <is>
          <t>BADEMLİ TR-14 35-15-L01030_48663498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08.11.2020 08:33:00</t>
        </is>
      </c>
      <c>
        <is>
          <t>08.11.2020 12:22:06</t>
        </is>
      </c>
      <c>
        <v>3.818333333</v>
      </c>
      <c>
        <v>0</v>
      </c>
      <c>
        <v>18</v>
      </c>
      <c>
        <v>0</v>
      </c>
      <c>
        <v>7</v>
      </c>
      <c>
        <v>0</v>
      </c>
      <c>
        <v>68.73</v>
      </c>
      <c>
        <v>0</v>
      </c>
      <c>
        <v>26.728333</v>
      </c>
    </row>
    <row>
      <c>
        <is>
          <t>1596660</t>
        </is>
      </c>
      <c>
        <v>1</v>
      </c>
      <c>
        <is>
          <t>İZMİR</t>
        </is>
      </c>
      <c>
        <v>ÖDEMİŞ</v>
      </c>
      <c>
        <is>
          <t>BADEMLİ TR-14 35-15-L01030_35-15-L01030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26.11.2020 10:02:07</t>
        </is>
      </c>
      <c>
        <is>
          <t>26.11.2020 13:03:55</t>
        </is>
      </c>
      <c>
        <v>3.029989722</v>
      </c>
      <c>
        <v>1</v>
      </c>
      <c>
        <v>141</v>
      </c>
      <c>
        <v>0</v>
      </c>
      <c>
        <v>19</v>
      </c>
      <c>
        <v>3.02999</v>
      </c>
      <c>
        <v>427.228551</v>
      </c>
      <c>
        <v>0</v>
      </c>
      <c>
        <v>57.569805</v>
      </c>
    </row>
    <row>
      <c>
        <is>
          <t>1576348</t>
        </is>
      </c>
      <c>
        <v>1</v>
      </c>
      <c>
        <is>
          <t>İZMİR</t>
        </is>
      </c>
      <c>
        <v>ALİAĞA</v>
      </c>
      <c>
        <is>
          <t>YENİ KALABAK TR 35-17-M00226_6484210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06.11.2020 11:35:15</t>
        </is>
      </c>
      <c>
        <is>
          <t>06.11.2020 12:29:47</t>
        </is>
      </c>
      <c>
        <v>0.908888888</v>
      </c>
      <c>
        <v>0</v>
      </c>
      <c>
        <v>0</v>
      </c>
      <c>
        <v>0</v>
      </c>
      <c>
        <v>30</v>
      </c>
      <c>
        <v>0</v>
      </c>
      <c>
        <v>0</v>
      </c>
      <c>
        <v>0</v>
      </c>
      <c>
        <v>27.266667</v>
      </c>
    </row>
    <row>
      <c>
        <is>
          <t>1580002</t>
        </is>
      </c>
      <c>
        <v>1</v>
      </c>
      <c>
        <is>
          <t>İZMİR</t>
        </is>
      </c>
      <c>
        <v>ALİAĞA</v>
      </c>
      <c>
        <is>
          <t>KALABAK TR 35-17-M00446_35-17-M00446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13.11.2020 09:14:17</t>
        </is>
      </c>
      <c>
        <is>
          <t>13.11.2020 17:40:23</t>
        </is>
      </c>
      <c>
        <v>8.435</v>
      </c>
      <c>
        <v>0</v>
      </c>
      <c>
        <v>0</v>
      </c>
      <c>
        <v>1</v>
      </c>
      <c>
        <v>146</v>
      </c>
      <c>
        <v>0</v>
      </c>
      <c>
        <v>0</v>
      </c>
      <c>
        <v>8.435</v>
      </c>
      <c>
        <v>1231.51</v>
      </c>
    </row>
    <row>
      <c>
        <is>
          <t>1573568</t>
        </is>
      </c>
      <c>
        <v>1</v>
      </c>
      <c>
        <is>
          <t>İZMİR</t>
        </is>
      </c>
      <c>
        <v>ALİAĞA</v>
      </c>
      <c>
        <is>
          <t>YENİ ŞAKRAN KÖK 35-17-M00174_HatBaşıAyırıcı_65632140 M02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01.11.2020 10:25:00</t>
        </is>
      </c>
      <c>
        <is>
          <t>01.11.2020 10:39:50</t>
        </is>
      </c>
      <c>
        <v>0.247222222</v>
      </c>
      <c>
        <v>0</v>
      </c>
      <c>
        <v>0</v>
      </c>
      <c>
        <v>1</v>
      </c>
      <c>
        <v>88</v>
      </c>
      <c>
        <v>0</v>
      </c>
      <c>
        <v>0</v>
      </c>
      <c>
        <v>0.247222</v>
      </c>
      <c>
        <v>21.755556</v>
      </c>
    </row>
    <row>
      <c>
        <is>
          <t>1595396</t>
        </is>
      </c>
      <c>
        <v>1</v>
      </c>
      <c>
        <is>
          <t>İZMİR</t>
        </is>
      </c>
      <c>
        <v>ALİAĞA</v>
      </c>
      <c>
        <is>
          <t>YENİ ŞAKRAN KÖK 35-17-M00174_HatBaşıAyırıcı_65632140 M02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23.11.2020 17:55:46</t>
        </is>
      </c>
      <c>
        <is>
          <t>23.11.2020 19:35:52</t>
        </is>
      </c>
      <c>
        <v>1.668333333</v>
      </c>
      <c>
        <v>0</v>
      </c>
      <c>
        <v>0</v>
      </c>
      <c>
        <v>1</v>
      </c>
      <c>
        <v>88</v>
      </c>
      <c>
        <v>0</v>
      </c>
      <c>
        <v>0</v>
      </c>
      <c>
        <v>1.668333</v>
      </c>
      <c>
        <v>146.813333</v>
      </c>
    </row>
    <row>
      <c>
        <is>
          <t>1582703</t>
        </is>
      </c>
      <c>
        <v>1</v>
      </c>
      <c>
        <is>
          <t>İZMİR</t>
        </is>
      </c>
      <c>
        <v>ALİAĞA</v>
      </c>
      <c>
        <is>
          <t>ALOSBİ TM 35-17-A00006_ALİAĞA RES-M06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18.11.2020 17:20:09</t>
        </is>
      </c>
      <c>
        <is>
          <t>18.11.2020 17:52:56</t>
        </is>
      </c>
      <c>
        <v>0.546388888</v>
      </c>
      <c>
        <v>0</v>
      </c>
      <c>
        <v>0</v>
      </c>
      <c>
        <v>22</v>
      </c>
      <c>
        <v>531</v>
      </c>
      <c>
        <v>0</v>
      </c>
      <c>
        <v>0</v>
      </c>
      <c>
        <v>12.020556</v>
      </c>
      <c>
        <v>290.1325</v>
      </c>
    </row>
    <row>
      <c>
        <is>
          <t>1595827</t>
        </is>
      </c>
      <c>
        <v>1</v>
      </c>
      <c>
        <is>
          <t>İZMİR</t>
        </is>
      </c>
      <c>
        <v>ÖDEMİŞ</v>
      </c>
      <c>
        <is>
          <t>BOZDAĞ TR-7 35-15-L00290_B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24.11.2020 15:15:36</t>
        </is>
      </c>
      <c>
        <is>
          <t>24.11.2020 17:33:54</t>
        </is>
      </c>
      <c>
        <v>2.305</v>
      </c>
      <c>
        <v>0</v>
      </c>
      <c>
        <v>0</v>
      </c>
      <c>
        <v>0</v>
      </c>
      <c>
        <v>17</v>
      </c>
      <c>
        <v>0</v>
      </c>
      <c>
        <v>0</v>
      </c>
      <c>
        <v>0</v>
      </c>
      <c>
        <v>39.185</v>
      </c>
    </row>
    <row>
      <c>
        <is>
          <t>1583369</t>
        </is>
      </c>
      <c>
        <v>1</v>
      </c>
      <c>
        <is>
          <t>İZMİR</t>
        </is>
      </c>
      <c>
        <v>ÖDEMİŞ</v>
      </c>
      <c>
        <is>
          <t>BOZDAĞ TR-7 35-15-L00290_A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19.11.2020 16:47:21</t>
        </is>
      </c>
      <c>
        <is>
          <t>19.11.2020 21:40:40</t>
        </is>
      </c>
      <c>
        <v>4.888611111</v>
      </c>
      <c>
        <v>0</v>
      </c>
      <c>
        <v>0</v>
      </c>
      <c>
        <v>0</v>
      </c>
      <c>
        <v>6</v>
      </c>
      <c>
        <v>0</v>
      </c>
      <c>
        <v>0</v>
      </c>
      <c>
        <v>0</v>
      </c>
      <c>
        <v>29.331667</v>
      </c>
    </row>
    <row>
      <c>
        <is>
          <t>1596357</t>
        </is>
      </c>
      <c>
        <v>1</v>
      </c>
      <c>
        <is>
          <t>İZMİR</t>
        </is>
      </c>
      <c>
        <v>ÖDEMİŞ</v>
      </c>
      <c>
        <is>
          <t>BOZDAĞ TR-1 35-15-L00309_950399591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25.11.2020 14:26:42</t>
        </is>
      </c>
      <c>
        <is>
          <t>25.11.2020 20:05:25</t>
        </is>
      </c>
      <c>
        <v>5.645277777</v>
      </c>
      <c>
        <v>0</v>
      </c>
      <c>
        <v>2</v>
      </c>
      <c>
        <v>0</v>
      </c>
      <c>
        <v>0</v>
      </c>
      <c>
        <v>0</v>
      </c>
      <c>
        <v>11.290556</v>
      </c>
      <c>
        <v>0</v>
      </c>
      <c>
        <v>0</v>
      </c>
    </row>
    <row>
      <c>
        <is>
          <t>1577942</t>
        </is>
      </c>
      <c>
        <v>1</v>
      </c>
      <c>
        <is>
          <t>İZMİR</t>
        </is>
      </c>
      <c>
        <v>ÖDEMİŞ</v>
      </c>
      <c>
        <is>
          <t>BOZDAĞ TR-4 35-15-L00313_DAĞITIM TRAFO BOZDAĞ TR-4 L03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09.11.2020 10:36:36</t>
        </is>
      </c>
      <c>
        <is>
          <t>09.11.2020 14:04:52</t>
        </is>
      </c>
      <c>
        <v>3.471111111</v>
      </c>
      <c>
        <v>2</v>
      </c>
      <c>
        <v>117</v>
      </c>
      <c>
        <v>0</v>
      </c>
      <c>
        <v>13</v>
      </c>
      <c>
        <v>6.942222</v>
      </c>
      <c>
        <v>406.12</v>
      </c>
      <c>
        <v>0</v>
      </c>
      <c>
        <v>45.124444</v>
      </c>
    </row>
    <row>
      <c>
        <is>
          <t>1579508</t>
        </is>
      </c>
      <c>
        <v>1</v>
      </c>
      <c>
        <is>
          <t>İZMİR</t>
        </is>
      </c>
      <c>
        <v>BUCA</v>
      </c>
      <c>
        <is>
          <t> 35-03-K02752_35-03-K02752</t>
        </is>
      </c>
      <c>
        <v>AG Hatta Ağaç Kesimi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12.11.2020 10:02:00</t>
        </is>
      </c>
      <c>
        <is>
          <t>12.11.2020 10:57:40</t>
        </is>
      </c>
      <c>
        <v>0.927777777</v>
      </c>
      <c>
        <v>2</v>
      </c>
      <c>
        <v>17</v>
      </c>
      <c>
        <v>0</v>
      </c>
      <c>
        <v>0</v>
      </c>
      <c>
        <v>1.855556</v>
      </c>
      <c>
        <v>15.772222</v>
      </c>
      <c>
        <v>0</v>
      </c>
      <c>
        <v>0</v>
      </c>
    </row>
    <row>
      <c>
        <is>
          <t>1574436</t>
        </is>
      </c>
      <c>
        <v>1</v>
      </c>
      <c>
        <is>
          <t>İZMİR</t>
        </is>
      </c>
      <c>
        <v>BUCA</v>
      </c>
      <c>
        <is>
          <t>K-1092 35-03-K01092_910412227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02.11.2020 22:46:17</t>
        </is>
      </c>
      <c>
        <is>
          <t>03.11.2020 00:15:43</t>
        </is>
      </c>
      <c>
        <v>1.490555555</v>
      </c>
      <c>
        <v>0</v>
      </c>
      <c>
        <v>4</v>
      </c>
      <c>
        <v>0</v>
      </c>
      <c>
        <v>0</v>
      </c>
      <c>
        <v>0</v>
      </c>
      <c>
        <v>5.962222</v>
      </c>
      <c>
        <v>0</v>
      </c>
      <c>
        <v>0</v>
      </c>
    </row>
    <row>
      <c>
        <is>
          <t>1583498</t>
        </is>
      </c>
      <c>
        <v>1</v>
      </c>
      <c>
        <is>
          <t>İZMİR</t>
        </is>
      </c>
      <c>
        <v>BUCA</v>
      </c>
      <c>
        <is>
          <t>M-906 35-03-M00906_D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19.11.2020 19:26:02</t>
        </is>
      </c>
      <c>
        <is>
          <t>19.11.2020 21:18:26</t>
        </is>
      </c>
      <c>
        <v>1.873333333</v>
      </c>
      <c>
        <v>0</v>
      </c>
      <c>
        <v>0</v>
      </c>
      <c>
        <v>0</v>
      </c>
      <c>
        <v>128</v>
      </c>
      <c>
        <v>0</v>
      </c>
      <c>
        <v>0</v>
      </c>
      <c>
        <v>0</v>
      </c>
      <c>
        <v>239.786667</v>
      </c>
    </row>
    <row>
      <c>
        <is>
          <t>1576118</t>
        </is>
      </c>
      <c>
        <v>1</v>
      </c>
      <c>
        <is>
          <t>İZMİR</t>
        </is>
      </c>
      <c>
        <v>BUCA</v>
      </c>
      <c>
        <is>
          <t>M-2124 35-03-M02124_A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06.11.2020 06:00:39</t>
        </is>
      </c>
      <c>
        <is>
          <t>06.11.2020 08:42:56</t>
        </is>
      </c>
      <c>
        <v>2.704722222</v>
      </c>
      <c>
        <v>0</v>
      </c>
      <c>
        <v>117</v>
      </c>
      <c>
        <v>0</v>
      </c>
      <c>
        <v>0</v>
      </c>
      <c>
        <v>0</v>
      </c>
      <c>
        <v>316.4525</v>
      </c>
      <c>
        <v>0</v>
      </c>
      <c>
        <v>0</v>
      </c>
    </row>
    <row>
      <c>
        <is>
          <t>1597029</t>
        </is>
      </c>
      <c>
        <v>1</v>
      </c>
      <c>
        <is>
          <t>İZMİR</t>
        </is>
      </c>
      <c>
        <v>BUCA</v>
      </c>
      <c>
        <is>
          <t>K-1129 35-03-K01129_D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26.11.2020 20:54:22</t>
        </is>
      </c>
      <c>
        <is>
          <t>26.11.2020 22:21:37</t>
        </is>
      </c>
      <c>
        <v>1.454166666</v>
      </c>
      <c>
        <v>0</v>
      </c>
      <c>
        <v>143</v>
      </c>
      <c>
        <v>0</v>
      </c>
      <c>
        <v>0</v>
      </c>
      <c>
        <v>0</v>
      </c>
      <c>
        <v>207.945833</v>
      </c>
      <c>
        <v>0</v>
      </c>
      <c>
        <v>0</v>
      </c>
    </row>
    <row>
      <c>
        <is>
          <t>1595788</t>
        </is>
      </c>
      <c>
        <v>1</v>
      </c>
      <c>
        <is>
          <t>İZMİR</t>
        </is>
      </c>
      <c>
        <v>BUCA</v>
      </c>
      <c>
        <is>
          <t>K-3854 35-03-K03854_10354273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24.11.2020 14:16:56</t>
        </is>
      </c>
      <c>
        <is>
          <t>24.11.2020 16:13:23</t>
        </is>
      </c>
      <c>
        <v>1.940833333</v>
      </c>
      <c>
        <v>0</v>
      </c>
      <c>
        <v>205</v>
      </c>
      <c>
        <v>0</v>
      </c>
      <c>
        <v>0</v>
      </c>
      <c>
        <v>0</v>
      </c>
      <c>
        <v>397.870833</v>
      </c>
      <c>
        <v>0</v>
      </c>
      <c>
        <v>0</v>
      </c>
    </row>
    <row>
      <c>
        <is>
          <t>1580350</t>
        </is>
      </c>
      <c>
        <v>1</v>
      </c>
      <c>
        <is>
          <t>İZMİR</t>
        </is>
      </c>
      <c>
        <v>BUCA</v>
      </c>
      <c>
        <is>
          <t>M-2638 35-03-M02638_956438304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13.11.2020 17:23:00</t>
        </is>
      </c>
      <c>
        <is>
          <t>13.11.2020 19:00:59</t>
        </is>
      </c>
      <c>
        <v>1.633055555</v>
      </c>
      <c>
        <v>2</v>
      </c>
      <c>
        <v>0</v>
      </c>
      <c>
        <v>0</v>
      </c>
      <c>
        <v>0</v>
      </c>
      <c>
        <v>3.266111</v>
      </c>
      <c>
        <v>0</v>
      </c>
      <c>
        <v>0</v>
      </c>
      <c>
        <v>0</v>
      </c>
    </row>
    <row>
      <c>
        <is>
          <t>1580176</t>
        </is>
      </c>
      <c>
        <v>1</v>
      </c>
      <c>
        <is>
          <t>İZMİR</t>
        </is>
      </c>
      <c>
        <v>BUCA</v>
      </c>
      <c>
        <is>
          <t>M-2638 35-03-M02638_35-03-M02638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13.11.2020 13:08:29</t>
        </is>
      </c>
      <c>
        <is>
          <t>13.11.2020 17:20:57</t>
        </is>
      </c>
      <c>
        <v>4.207777777</v>
      </c>
      <c>
        <v>2</v>
      </c>
      <c>
        <v>31</v>
      </c>
      <c>
        <v>0</v>
      </c>
      <c>
        <v>0</v>
      </c>
      <c>
        <v>8.415556</v>
      </c>
      <c>
        <v>130.441111</v>
      </c>
      <c>
        <v>0</v>
      </c>
      <c>
        <v>0</v>
      </c>
    </row>
    <row>
      <c>
        <is>
          <t>1583299</t>
        </is>
      </c>
      <c>
        <v>1</v>
      </c>
      <c>
        <is>
          <t>İZMİR</t>
        </is>
      </c>
      <c>
        <v>TİRE</v>
      </c>
      <c>
        <is>
          <t>DM-1/46 35-29-M00046_950342994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19.11.2020 15:31:06</t>
        </is>
      </c>
      <c>
        <is>
          <t>19.11.2020 16:53:45</t>
        </is>
      </c>
      <c>
        <v>1.3775</v>
      </c>
      <c>
        <v>0</v>
      </c>
      <c>
        <v>6</v>
      </c>
      <c>
        <v>0</v>
      </c>
      <c>
        <v>0</v>
      </c>
      <c>
        <v>0</v>
      </c>
      <c>
        <v>8.265</v>
      </c>
      <c>
        <v>0</v>
      </c>
      <c>
        <v>0</v>
      </c>
    </row>
    <row>
      <c>
        <is>
          <t>1583760</t>
        </is>
      </c>
      <c>
        <v>1</v>
      </c>
      <c>
        <is>
          <t>İZMİR</t>
        </is>
      </c>
      <c>
        <v>TİRE</v>
      </c>
      <c>
        <is>
          <t>SÜLEYMAN KİBRİTÇİOĞLU SULAMA GRUBU 35-29-L00277_35-29-L00277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20.11.2020 11:19:47</t>
        </is>
      </c>
      <c>
        <is>
          <t>20.11.2020 15:03:03</t>
        </is>
      </c>
      <c>
        <v>3.721059166</v>
      </c>
      <c>
        <v>0</v>
      </c>
      <c>
        <v>8</v>
      </c>
      <c>
        <v>1</v>
      </c>
      <c>
        <v>13</v>
      </c>
      <c>
        <v>0</v>
      </c>
      <c>
        <v>29.768473</v>
      </c>
      <c>
        <v>3.721059</v>
      </c>
      <c>
        <v>48.373769</v>
      </c>
    </row>
    <row>
      <c>
        <is>
          <t>1577553</t>
        </is>
      </c>
      <c>
        <v>1</v>
      </c>
      <c>
        <is>
          <t>İZMİR</t>
        </is>
      </c>
      <c>
        <v>ALİAĞA</v>
      </c>
      <c>
        <is>
          <t>KARAKUZU TR-1 35-17-M00466_950303339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08.11.2020 10:29:10</t>
        </is>
      </c>
      <c>
        <is>
          <t>08.11.2020 15:06:36</t>
        </is>
      </c>
      <c>
        <v>4.623888888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4.623889</v>
      </c>
    </row>
    <row>
      <c>
        <is>
          <t>1576103</t>
        </is>
      </c>
      <c>
        <v>1</v>
      </c>
      <c>
        <is>
          <t>İZMİR</t>
        </is>
      </c>
      <c>
        <v>BUCA</v>
      </c>
      <c>
        <is>
          <t>M-1520 35-03-M01520_B</t>
        </is>
      </c>
      <c>
        <v>AG Hatta Yabancı Cisim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06.11.2020 04:10:00</t>
        </is>
      </c>
      <c>
        <is>
          <t>06.11.2020 05:20:31</t>
        </is>
      </c>
      <c>
        <v>1.175277777</v>
      </c>
      <c>
        <v>0</v>
      </c>
      <c>
        <v>135</v>
      </c>
      <c>
        <v>0</v>
      </c>
      <c>
        <v>0</v>
      </c>
      <c>
        <v>0</v>
      </c>
      <c>
        <v>158.6625</v>
      </c>
      <c>
        <v>0</v>
      </c>
      <c>
        <v>0</v>
      </c>
    </row>
    <row>
      <c>
        <is>
          <t>1581231</t>
        </is>
      </c>
      <c>
        <v>1</v>
      </c>
      <c>
        <is>
          <t>İZMİR</t>
        </is>
      </c>
      <c>
        <v>ÖDEMİŞ</v>
      </c>
      <c>
        <is>
          <t>KONAKLI DM 35-15-L00898_BOZCAYAKA-L011 L011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15.11.2020 22:05:31</t>
        </is>
      </c>
      <c>
        <is>
          <t>15.11.2020 22:54:08</t>
        </is>
      </c>
      <c>
        <v>0.810277777</v>
      </c>
      <c>
        <v>1</v>
      </c>
      <c>
        <v>0</v>
      </c>
      <c>
        <v>14</v>
      </c>
      <c>
        <v>214</v>
      </c>
      <c>
        <v>0.810278</v>
      </c>
      <c>
        <v>0</v>
      </c>
      <c>
        <v>11.343889</v>
      </c>
      <c>
        <v>173.399444</v>
      </c>
    </row>
    <row>
      <c>
        <is>
          <t>1576295</t>
        </is>
      </c>
      <c>
        <v>1</v>
      </c>
      <c>
        <is>
          <t>İZMİR</t>
        </is>
      </c>
      <c>
        <v>ALİAĞA</v>
      </c>
      <c>
        <is>
          <t>BAHÇEDERE TR-1 35-17-M00183_950306222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06.11.2020 10:35:51</t>
        </is>
      </c>
      <c>
        <is>
          <t>06.11.2020 13:33:44</t>
        </is>
      </c>
      <c>
        <v>2.964722222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2.964722</v>
      </c>
    </row>
    <row>
      <c>
        <is>
          <t>1582540</t>
        </is>
      </c>
      <c>
        <v>1</v>
      </c>
      <c>
        <is>
          <t>İZMİR</t>
        </is>
      </c>
      <c>
        <v>ALİAĞA</v>
      </c>
      <c>
        <is>
          <t>M-657 35-17-M00657_M-449-M03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18.11.2020 13:08:06</t>
        </is>
      </c>
      <c>
        <is>
          <t>18.11.2020 13:29:27</t>
        </is>
      </c>
      <c>
        <v>0.355833333</v>
      </c>
      <c>
        <v>18</v>
      </c>
      <c>
        <v>297</v>
      </c>
      <c>
        <v>32</v>
      </c>
      <c>
        <v>134</v>
      </c>
      <c>
        <v>6.405</v>
      </c>
      <c>
        <v>105.6825</v>
      </c>
      <c>
        <v>11.386667</v>
      </c>
      <c>
        <v>47.681667</v>
      </c>
    </row>
    <row>
      <c>
        <is>
          <t>1594750</t>
        </is>
      </c>
      <c>
        <v>1</v>
      </c>
      <c>
        <is>
          <t>İZMİR</t>
        </is>
      </c>
      <c>
        <v>BUCA</v>
      </c>
      <c>
        <is>
          <t>M-1929 GEÇİT 35-03-M01929_M-2033-M02 M02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22.11.2020 11:35:15</t>
        </is>
      </c>
      <c>
        <is>
          <t>22.11.2020 11:56:00</t>
        </is>
      </c>
      <c>
        <v>0.345833333</v>
      </c>
      <c>
        <v>1</v>
      </c>
      <c>
        <v>77</v>
      </c>
      <c>
        <v>47</v>
      </c>
      <c>
        <v>827</v>
      </c>
      <c>
        <v>0.345833</v>
      </c>
      <c>
        <v>26.629167</v>
      </c>
      <c>
        <v>16.254167</v>
      </c>
      <c>
        <v>286.004166</v>
      </c>
    </row>
    <row>
      <c>
        <is>
          <t>1595518</t>
        </is>
      </c>
      <c>
        <v>1</v>
      </c>
      <c>
        <is>
          <t>İZMİR</t>
        </is>
      </c>
      <c>
        <v>BUCA</v>
      </c>
      <c>
        <is>
          <t>M-639 OLDURUK KÖK 35-03-M00639_M-1929-M04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24.11.2020 08:57:26</t>
        </is>
      </c>
      <c>
        <is>
          <t>24.11.2020 09:09:00</t>
        </is>
      </c>
      <c>
        <v>0.192777777</v>
      </c>
      <c>
        <v>2</v>
      </c>
      <c>
        <v>77</v>
      </c>
      <c>
        <v>47</v>
      </c>
      <c>
        <v>827</v>
      </c>
      <c>
        <v>0.385556</v>
      </c>
      <c>
        <v>14.843889</v>
      </c>
      <c>
        <v>9.060556</v>
      </c>
      <c>
        <v>159.427222</v>
      </c>
    </row>
    <row>
      <c>
        <is>
          <t>1594845</t>
        </is>
      </c>
      <c>
        <v>1</v>
      </c>
      <c>
        <is>
          <t>İZMİR</t>
        </is>
      </c>
      <c>
        <v>BUCA</v>
      </c>
      <c>
        <is>
          <t>M-639 OLDURUK KÖK 35-03-M00639_M-2643-M01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22.11.2020 16:01:08</t>
        </is>
      </c>
      <c>
        <is>
          <t>22.11.2020 16:11:30</t>
        </is>
      </c>
      <c>
        <v>0.172777777</v>
      </c>
      <c>
        <v>13</v>
      </c>
      <c>
        <v>274</v>
      </c>
      <c>
        <v>0</v>
      </c>
      <c>
        <v>0</v>
      </c>
      <c>
        <v>2.246111</v>
      </c>
      <c>
        <v>47.341111</v>
      </c>
      <c>
        <v>0</v>
      </c>
      <c>
        <v>0</v>
      </c>
    </row>
    <row>
      <c>
        <is>
          <t>1574652</t>
        </is>
      </c>
      <c>
        <v>1</v>
      </c>
      <c>
        <is>
          <t>İZMİR</t>
        </is>
      </c>
      <c>
        <v>BUCA</v>
      </c>
      <c>
        <is>
          <t>M-639 OLDURUK KÖK 35-03-M00639_M-1929-M04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03.11.2020 12:16:19</t>
        </is>
      </c>
      <c>
        <is>
          <t>03.11.2020 12:39:46</t>
        </is>
      </c>
      <c>
        <v>0.390833333</v>
      </c>
      <c>
        <v>2</v>
      </c>
      <c>
        <v>77</v>
      </c>
      <c>
        <v>47</v>
      </c>
      <c>
        <v>827</v>
      </c>
      <c>
        <v>0.781667</v>
      </c>
      <c>
        <v>30.094167</v>
      </c>
      <c>
        <v>18.369167</v>
      </c>
      <c>
        <v>323.219166</v>
      </c>
    </row>
    <row>
      <c>
        <is>
          <t>1595740</t>
        </is>
      </c>
      <c>
        <v>1</v>
      </c>
      <c>
        <is>
          <t>İZMİR</t>
        </is>
      </c>
      <c>
        <v>BUCA</v>
      </c>
      <c>
        <is>
          <t>M-2033 35-03-M02033_Ayırıcı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24.11.2020 13:18:54</t>
        </is>
      </c>
      <c>
        <is>
          <t>24.11.2020 14:03:00</t>
        </is>
      </c>
      <c>
        <v>0.735</v>
      </c>
      <c>
        <v>0</v>
      </c>
      <c>
        <v>0</v>
      </c>
      <c>
        <v>1</v>
      </c>
      <c>
        <v>6</v>
      </c>
      <c>
        <v>0</v>
      </c>
      <c>
        <v>0</v>
      </c>
      <c>
        <v>0.735</v>
      </c>
      <c>
        <v>4.41</v>
      </c>
    </row>
    <row>
      <c>
        <is>
          <t>1596794</t>
        </is>
      </c>
      <c>
        <v>1</v>
      </c>
      <c>
        <is>
          <t>İZMİR</t>
        </is>
      </c>
      <c>
        <v>BUCA</v>
      </c>
      <c>
        <is>
          <t>M-448 35-03-M00448_35-03-M00448</t>
        </is>
      </c>
      <c>
        <v>AG Direk Değişimi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26.11.2020 13:07:53</t>
        </is>
      </c>
      <c>
        <is>
          <t>26.11.2020 13:20:00</t>
        </is>
      </c>
      <c>
        <v>0.201944444</v>
      </c>
      <c>
        <v>0</v>
      </c>
      <c>
        <v>0</v>
      </c>
      <c>
        <v>1</v>
      </c>
      <c>
        <v>432</v>
      </c>
      <c>
        <v>0</v>
      </c>
      <c>
        <v>0</v>
      </c>
      <c>
        <v>0.201944</v>
      </c>
      <c>
        <v>87.24</v>
      </c>
    </row>
    <row>
      <c>
        <is>
          <t>1594705</t>
        </is>
      </c>
      <c>
        <v>1</v>
      </c>
      <c>
        <is>
          <t>İZMİR</t>
        </is>
      </c>
      <c>
        <v>BUCA</v>
      </c>
      <c>
        <is>
          <t>M-2033 35-03-M02033_Ayırıcı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22.11.2020 09:40:50</t>
        </is>
      </c>
      <c>
        <is>
          <t>22.11.2020 11:52:00</t>
        </is>
      </c>
      <c>
        <v>2.186111111</v>
      </c>
      <c>
        <v>0</v>
      </c>
      <c>
        <v>0</v>
      </c>
      <c>
        <v>1</v>
      </c>
      <c>
        <v>6</v>
      </c>
      <c>
        <v>0</v>
      </c>
      <c>
        <v>0</v>
      </c>
      <c>
        <v>2.186111</v>
      </c>
      <c>
        <v>13.116667</v>
      </c>
    </row>
    <row>
      <c>
        <is>
          <t>1582048</t>
        </is>
      </c>
      <c>
        <v>1</v>
      </c>
      <c>
        <is>
          <t>İZMİR</t>
        </is>
      </c>
      <c>
        <v>ALİAĞA</v>
      </c>
      <c>
        <is>
          <t>TR-85 35-17-M00085_950306620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17.11.2020 13:48:45</t>
        </is>
      </c>
      <c>
        <is>
          <t>17.11.2020 14:44:40</t>
        </is>
      </c>
      <c>
        <v>0.931944444</v>
      </c>
      <c>
        <v>0</v>
      </c>
      <c>
        <v>7</v>
      </c>
      <c>
        <v>0</v>
      </c>
      <c>
        <v>0</v>
      </c>
      <c>
        <v>0</v>
      </c>
      <c>
        <v>6.523611</v>
      </c>
      <c>
        <v>0</v>
      </c>
      <c>
        <v>0</v>
      </c>
    </row>
    <row>
      <c>
        <is>
          <t>1579516</t>
        </is>
      </c>
      <c>
        <v>1</v>
      </c>
      <c>
        <is>
          <t>İZMİR</t>
        </is>
      </c>
      <c>
        <v>ALİAĞA</v>
      </c>
      <c>
        <is>
          <t>TR-14 35-17-M00014_950306643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12.11.2020 10:12:28</t>
        </is>
      </c>
      <c>
        <is>
          <t>12.11.2020 11:41:21</t>
        </is>
      </c>
      <c>
        <v>1.481388888</v>
      </c>
      <c>
        <v>0</v>
      </c>
      <c>
        <v>19</v>
      </c>
      <c>
        <v>0</v>
      </c>
      <c>
        <v>0</v>
      </c>
      <c>
        <v>0</v>
      </c>
      <c>
        <v>28.146389</v>
      </c>
      <c>
        <v>0</v>
      </c>
      <c>
        <v>0</v>
      </c>
    </row>
    <row>
      <c>
        <is>
          <t>1577826</t>
        </is>
      </c>
      <c>
        <v>1</v>
      </c>
      <c>
        <is>
          <t>İZMİR</t>
        </is>
      </c>
      <c>
        <v>ALİAĞA</v>
      </c>
      <c>
        <is>
          <t>HELVACI DM-2 35-17-M00359_ŞEHİT KEMAL-M05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09.11.2020 08:39:15</t>
        </is>
      </c>
      <c>
        <is>
          <t>09.11.2020 08:42:35</t>
        </is>
      </c>
      <c>
        <v>0.055555555</v>
      </c>
      <c>
        <v>18</v>
      </c>
      <c>
        <v>297</v>
      </c>
      <c>
        <v>40</v>
      </c>
      <c>
        <v>134</v>
      </c>
      <c>
        <v>1</v>
      </c>
      <c>
        <v>16.5</v>
      </c>
      <c>
        <v>2.222222</v>
      </c>
      <c>
        <v>7.444444</v>
      </c>
    </row>
    <row>
      <c>
        <is>
          <t>1582562</t>
        </is>
      </c>
      <c>
        <v>1</v>
      </c>
      <c>
        <is>
          <t>İZMİR</t>
        </is>
      </c>
      <c>
        <v>ALİAĞA</v>
      </c>
      <c>
        <is>
          <t>HELVACI DM-2 35-17-M00359_ŞEHİT KEMAL-M05 M05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18.11.2020 13:46:44</t>
        </is>
      </c>
      <c>
        <is>
          <t>18.11.2020 14:17:05</t>
        </is>
      </c>
      <c>
        <v>0.505833333</v>
      </c>
      <c>
        <v>18</v>
      </c>
      <c>
        <v>297</v>
      </c>
      <c>
        <v>40</v>
      </c>
      <c>
        <v>134</v>
      </c>
      <c>
        <v>9.105</v>
      </c>
      <c>
        <v>150.2325</v>
      </c>
      <c>
        <v>20.233333</v>
      </c>
      <c>
        <v>67.781667</v>
      </c>
    </row>
    <row>
      <c>
        <is>
          <t>1582873</t>
        </is>
      </c>
      <c>
        <v>1</v>
      </c>
      <c>
        <is>
          <t>İZMİR</t>
        </is>
      </c>
      <c>
        <v>ALİAĞA</v>
      </c>
      <c>
        <is>
          <t>HELVACI DM-2 35-17-M00359_AVEA MOBİL-M02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19.11.2020 08:34:11</t>
        </is>
      </c>
      <c>
        <is>
          <t>19.11.2020 08:38:52</t>
        </is>
      </c>
      <c>
        <v>0.078055555</v>
      </c>
      <c>
        <v>0</v>
      </c>
      <c>
        <v>0</v>
      </c>
      <c>
        <v>15</v>
      </c>
      <c>
        <v>62</v>
      </c>
      <c>
        <v>0</v>
      </c>
      <c>
        <v>0</v>
      </c>
      <c>
        <v>1.170833</v>
      </c>
      <c>
        <v>4.839444</v>
      </c>
    </row>
    <row>
      <c>
        <is>
          <t>1582902</t>
        </is>
      </c>
      <c>
        <v>1</v>
      </c>
      <c>
        <is>
          <t>İZMİR</t>
        </is>
      </c>
      <c>
        <v>ALİAĞA</v>
      </c>
      <c>
        <is>
          <t>HELVACI DM-2 35-17-M00359_HELVACI-M04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19.11.2020 09:15:47</t>
        </is>
      </c>
      <c>
        <is>
          <t>19.11.2020 09:24:12</t>
        </is>
      </c>
      <c>
        <v>0.140277777</v>
      </c>
      <c>
        <v>9</v>
      </c>
      <c>
        <v>2033</v>
      </c>
      <c>
        <v>1</v>
      </c>
      <c>
        <v>11</v>
      </c>
      <c>
        <v>1.2625</v>
      </c>
      <c>
        <v>285.184721</v>
      </c>
      <c>
        <v>0.140278</v>
      </c>
      <c>
        <v>1.543056</v>
      </c>
    </row>
    <row>
      <c>
        <is>
          <t>1584119</t>
        </is>
      </c>
      <c>
        <v>1</v>
      </c>
      <c>
        <is>
          <t>İZMİR</t>
        </is>
      </c>
      <c>
        <v>ALİAĞA</v>
      </c>
      <c>
        <is>
          <t>HELVACI DM-2 35-17-M00359_ŞEHİT KEMAL-M05 M05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20.11.2020 22:09:43</t>
        </is>
      </c>
      <c>
        <is>
          <t>20.11.2020 22:18:19</t>
        </is>
      </c>
      <c>
        <v>0.143333333</v>
      </c>
      <c>
        <v>18</v>
      </c>
      <c>
        <v>297</v>
      </c>
      <c>
        <v>40</v>
      </c>
      <c>
        <v>134</v>
      </c>
      <c>
        <v>2.58</v>
      </c>
      <c>
        <v>42.57</v>
      </c>
      <c>
        <v>5.733333</v>
      </c>
      <c>
        <v>19.206667</v>
      </c>
    </row>
    <row>
      <c>
        <is>
          <t>1594703</t>
        </is>
      </c>
      <c>
        <v>1</v>
      </c>
      <c>
        <is>
          <t>İZMİR</t>
        </is>
      </c>
      <c>
        <v>ALİAĞA</v>
      </c>
      <c>
        <is>
          <t>HELVACI DM-2 35-17-M00359_ŞEHİT KEMAL-M05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22.11.2020 10:03:32</t>
        </is>
      </c>
      <c>
        <is>
          <t>22.11.2020 10:07:16</t>
        </is>
      </c>
      <c>
        <v>0.062222222</v>
      </c>
      <c>
        <v>18</v>
      </c>
      <c>
        <v>297</v>
      </c>
      <c>
        <v>40</v>
      </c>
      <c>
        <v>134</v>
      </c>
      <c>
        <v>1.12</v>
      </c>
      <c>
        <v>18.48</v>
      </c>
      <c>
        <v>2.488889</v>
      </c>
      <c>
        <v>8.337778</v>
      </c>
    </row>
    <row>
      <c>
        <is>
          <t>1596306</t>
        </is>
      </c>
      <c>
        <v>1</v>
      </c>
      <c>
        <is>
          <t>İZMİR</t>
        </is>
      </c>
      <c>
        <v>ALİAĞA</v>
      </c>
      <c>
        <is>
          <t>HELVACI TR-4 35-17-M00364_35-17-M00364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25.11.2020 13:00:00</t>
        </is>
      </c>
      <c>
        <is>
          <t>25.11.2020 13:20:59</t>
        </is>
      </c>
      <c>
        <v>0.349722222</v>
      </c>
      <c>
        <v>0</v>
      </c>
      <c>
        <v>0</v>
      </c>
      <c>
        <v>1</v>
      </c>
      <c>
        <v>62</v>
      </c>
      <c>
        <v>0</v>
      </c>
      <c>
        <v>0</v>
      </c>
      <c>
        <v>0.349722</v>
      </c>
      <c>
        <v>21.682778</v>
      </c>
    </row>
    <row>
      <c>
        <is>
          <t>1574111</t>
        </is>
      </c>
      <c>
        <v>1</v>
      </c>
      <c>
        <is>
          <t>İZMİR</t>
        </is>
      </c>
      <c>
        <v>ALİAĞA</v>
      </c>
      <c>
        <is>
          <t>M-657 35-17-M00657_M-449-M03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02.11.2020 12:02:00</t>
        </is>
      </c>
      <c>
        <is>
          <t>02.11.2020 12:23:24</t>
        </is>
      </c>
      <c>
        <v>0.356666666</v>
      </c>
      <c>
        <v>18</v>
      </c>
      <c>
        <v>297</v>
      </c>
      <c>
        <v>32</v>
      </c>
      <c>
        <v>134</v>
      </c>
      <c>
        <v>6.42</v>
      </c>
      <c>
        <v>105.93</v>
      </c>
      <c>
        <v>11.413333</v>
      </c>
      <c>
        <v>47.793333</v>
      </c>
    </row>
    <row>
      <c>
        <is>
          <t>1579836</t>
        </is>
      </c>
      <c>
        <v>1</v>
      </c>
      <c>
        <is>
          <t>İZMİR</t>
        </is>
      </c>
      <c>
        <v>ALİAĞA</v>
      </c>
      <c>
        <is>
          <t>M-657 35-17-M00657_M-449-M03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12.11.2020 19:42:17</t>
        </is>
      </c>
      <c>
        <is>
          <t>12.11.2020 20:26:38</t>
        </is>
      </c>
      <c>
        <v>0.739166666</v>
      </c>
      <c>
        <v>18</v>
      </c>
      <c>
        <v>297</v>
      </c>
      <c>
        <v>32</v>
      </c>
      <c>
        <v>134</v>
      </c>
      <c>
        <v>13.305</v>
      </c>
      <c>
        <v>219.5325</v>
      </c>
      <c>
        <v>23.653333</v>
      </c>
      <c>
        <v>99.048333</v>
      </c>
    </row>
    <row>
      <c>
        <is>
          <t>1580803</t>
        </is>
      </c>
      <c>
        <v>1</v>
      </c>
      <c>
        <is>
          <t>İZMİR</t>
        </is>
      </c>
      <c>
        <v>ALİAĞA</v>
      </c>
      <c>
        <is>
          <t>M-657 35-17-M00657_HatBaşıAyırıcı_73034576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14.11.2020 17:05:14</t>
        </is>
      </c>
      <c>
        <is>
          <t>14.11.2020 17:29:46</t>
        </is>
      </c>
      <c>
        <v>0.408888888</v>
      </c>
      <c>
        <v>0</v>
      </c>
      <c>
        <v>0</v>
      </c>
      <c>
        <v>2</v>
      </c>
      <c>
        <v>0</v>
      </c>
      <c>
        <v>0</v>
      </c>
      <c>
        <v>0</v>
      </c>
      <c>
        <v>0.817778</v>
      </c>
      <c>
        <v>0</v>
      </c>
    </row>
    <row>
      <c>
        <is>
          <t>1581158</t>
        </is>
      </c>
      <c>
        <v>1</v>
      </c>
      <c>
        <is>
          <t>İZMİR</t>
        </is>
      </c>
      <c>
        <v>ALİAĞA</v>
      </c>
      <c>
        <is>
          <t>HELVACI DM-2 35-17-M00359_HELVACI-M04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15.11.2020 17:36:44</t>
        </is>
      </c>
      <c>
        <is>
          <t>15.11.2020 17:45:00</t>
        </is>
      </c>
      <c>
        <v>0.137777777</v>
      </c>
      <c>
        <v>10</v>
      </c>
      <c>
        <v>2167</v>
      </c>
      <c>
        <v>1</v>
      </c>
      <c>
        <v>11</v>
      </c>
      <c>
        <v>1.377778</v>
      </c>
      <c>
        <v>298.564443</v>
      </c>
      <c>
        <v>0.137778</v>
      </c>
      <c>
        <v>1.515556</v>
      </c>
    </row>
    <row>
      <c>
        <is>
          <t>1598543</t>
        </is>
      </c>
      <c>
        <v>1</v>
      </c>
      <c>
        <is>
          <t>İZMİR</t>
        </is>
      </c>
      <c>
        <v>ALİAĞA</v>
      </c>
      <c>
        <is>
          <t>HELVACI TR-4 35-17-M00364_6014324 b1b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30.11.2020 10:55:00</t>
        </is>
      </c>
      <c>
        <is>
          <t>30.11.2020 11:13:01</t>
        </is>
      </c>
      <c>
        <v>0.300277777</v>
      </c>
      <c>
        <v>0</v>
      </c>
      <c>
        <v>0</v>
      </c>
      <c>
        <v>0</v>
      </c>
      <c>
        <v>14</v>
      </c>
      <c>
        <v>0</v>
      </c>
      <c>
        <v>0</v>
      </c>
      <c>
        <v>0</v>
      </c>
      <c>
        <v>4.203889</v>
      </c>
    </row>
    <row>
      <c>
        <is>
          <t>1581270</t>
        </is>
      </c>
      <c>
        <v>1</v>
      </c>
      <c>
        <is>
          <t>İZMİR</t>
        </is>
      </c>
      <c>
        <v>ALİAĞA</v>
      </c>
      <c>
        <is>
          <t>HELVACI DM-2 35-17-M00359_HELVACI-M04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16.11.2020 08:09:32</t>
        </is>
      </c>
      <c>
        <is>
          <t>16.11.2020 08:15:50</t>
        </is>
      </c>
      <c>
        <v>0.105</v>
      </c>
      <c>
        <v>10</v>
      </c>
      <c>
        <v>2167</v>
      </c>
      <c>
        <v>1</v>
      </c>
      <c>
        <v>11</v>
      </c>
      <c>
        <v>1.05</v>
      </c>
      <c>
        <v>227.535</v>
      </c>
      <c>
        <v>0.105</v>
      </c>
      <c>
        <v>1.155</v>
      </c>
    </row>
    <row>
      <c>
        <is>
          <t>1595909</t>
        </is>
      </c>
      <c>
        <v>1</v>
      </c>
      <c>
        <is>
          <t>İZMİR</t>
        </is>
      </c>
      <c>
        <v>BUCA</v>
      </c>
      <c>
        <is>
          <t>M-1386 35-03-M01386_910542436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24.11.2020 17:33:33</t>
        </is>
      </c>
      <c>
        <is>
          <t>24.11.2020 19:06:39</t>
        </is>
      </c>
      <c>
        <v>1.551666666</v>
      </c>
      <c>
        <v>0</v>
      </c>
      <c>
        <v>5</v>
      </c>
      <c>
        <v>0</v>
      </c>
      <c>
        <v>0</v>
      </c>
      <c>
        <v>0</v>
      </c>
      <c>
        <v>7.758333</v>
      </c>
      <c>
        <v>0</v>
      </c>
      <c>
        <v>0</v>
      </c>
    </row>
    <row>
      <c>
        <is>
          <t>1573692</t>
        </is>
      </c>
      <c>
        <v>1</v>
      </c>
      <c>
        <is>
          <t>İZMİR</t>
        </is>
      </c>
      <c>
        <v>BUCA</v>
      </c>
      <c>
        <is>
          <t>K-1508 35-03-K01508_910580861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01.11.2020 14:43:48</t>
        </is>
      </c>
      <c>
        <is>
          <t>01.11.2020 19:14:02</t>
        </is>
      </c>
      <c>
        <v>4.503888888</v>
      </c>
      <c>
        <v>0</v>
      </c>
      <c>
        <v>1</v>
      </c>
      <c>
        <v>0</v>
      </c>
      <c>
        <v>0</v>
      </c>
      <c>
        <v>0</v>
      </c>
      <c>
        <v>4.503889</v>
      </c>
      <c>
        <v>0</v>
      </c>
      <c>
        <v>0</v>
      </c>
    </row>
    <row>
      <c>
        <is>
          <t>1574689</t>
        </is>
      </c>
      <c>
        <v>1</v>
      </c>
      <c>
        <is>
          <t>İZMİR</t>
        </is>
      </c>
      <c>
        <v>BUCA</v>
      </c>
      <c>
        <is>
          <t>K-1508 35-03-K01508_910369768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03.11.2020 13:11:35</t>
        </is>
      </c>
      <c>
        <is>
          <t>03.11.2020 16:35:11</t>
        </is>
      </c>
      <c>
        <v>3.393333333</v>
      </c>
      <c>
        <v>0</v>
      </c>
      <c>
        <v>1</v>
      </c>
      <c>
        <v>0</v>
      </c>
      <c>
        <v>0</v>
      </c>
      <c>
        <v>0</v>
      </c>
      <c>
        <v>3.393333</v>
      </c>
      <c>
        <v>0</v>
      </c>
      <c>
        <v>0</v>
      </c>
    </row>
    <row>
      <c>
        <is>
          <t>1577784</t>
        </is>
      </c>
      <c>
        <v>1</v>
      </c>
      <c>
        <is>
          <t>İZMİR</t>
        </is>
      </c>
      <c>
        <v>BUCA</v>
      </c>
      <c>
        <is>
          <t>K-1508 35-03-K01508_910370274</t>
        </is>
      </c>
      <c>
        <v>AG Box / Sdk Abone Çıkış Faz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08.11.2020 20:44:58</t>
        </is>
      </c>
      <c>
        <is>
          <t>08.11.2020 21:32:01</t>
        </is>
      </c>
      <c>
        <v>0.784166666</v>
      </c>
      <c>
        <v>0</v>
      </c>
      <c>
        <v>1</v>
      </c>
      <c>
        <v>0</v>
      </c>
      <c>
        <v>0</v>
      </c>
      <c>
        <v>0</v>
      </c>
      <c>
        <v>0.784167</v>
      </c>
      <c>
        <v>0</v>
      </c>
      <c>
        <v>0</v>
      </c>
    </row>
    <row>
      <c>
        <is>
          <t>1574209</t>
        </is>
      </c>
      <c>
        <v>1</v>
      </c>
      <c>
        <is>
          <t>İZMİR</t>
        </is>
      </c>
      <c>
        <v>BUCA</v>
      </c>
      <c>
        <is>
          <t>M-2580 35-03-M02580_35-03-M02580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02.11.2020 14:36:00</t>
        </is>
      </c>
      <c>
        <is>
          <t>02.11.2020 14:49:51</t>
        </is>
      </c>
      <c>
        <v>0.230833333</v>
      </c>
      <c>
        <v>0</v>
      </c>
      <c>
        <v>254</v>
      </c>
      <c>
        <v>0</v>
      </c>
      <c>
        <v>0</v>
      </c>
      <c>
        <v>0</v>
      </c>
      <c>
        <v>58.631667</v>
      </c>
      <c>
        <v>0</v>
      </c>
      <c>
        <v>0</v>
      </c>
    </row>
    <row>
      <c>
        <is>
          <t>1575751</t>
        </is>
      </c>
      <c>
        <v>1</v>
      </c>
      <c>
        <is>
          <t>İZMİR</t>
        </is>
      </c>
      <c>
        <v>BUCA</v>
      </c>
      <c>
        <is>
          <t>K-4720 35-03-K04720_D</t>
        </is>
      </c>
      <c>
        <v>AG Direk Değişimi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05.11.2020 12:35:00</t>
        </is>
      </c>
      <c>
        <is>
          <t>05.11.2020 14:28:59</t>
        </is>
      </c>
      <c>
        <v>1.899722222</v>
      </c>
      <c>
        <v>0</v>
      </c>
      <c>
        <v>38</v>
      </c>
      <c>
        <v>0</v>
      </c>
      <c>
        <v>0</v>
      </c>
      <c>
        <v>0</v>
      </c>
      <c>
        <v>72.189444</v>
      </c>
      <c>
        <v>0</v>
      </c>
      <c>
        <v>0</v>
      </c>
    </row>
    <row>
      <c>
        <is>
          <t>1579317</t>
        </is>
      </c>
      <c>
        <v>1</v>
      </c>
      <c>
        <is>
          <t>İZMİR</t>
        </is>
      </c>
      <c>
        <v>BORNOVA</v>
      </c>
      <c>
        <is>
          <t>M-30 35-02-M00030_M-33-M05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11.11.2020 20:06:21</t>
        </is>
      </c>
      <c>
        <is>
          <t>11.11.2020 20:30:59</t>
        </is>
      </c>
      <c>
        <v>0.410555555</v>
      </c>
      <c>
        <v>6</v>
      </c>
      <c>
        <v>33</v>
      </c>
      <c>
        <v>0</v>
      </c>
      <c>
        <v>0</v>
      </c>
      <c>
        <v>2.463333</v>
      </c>
      <c>
        <v>13.548333</v>
      </c>
      <c>
        <v>0</v>
      </c>
      <c>
        <v>0</v>
      </c>
    </row>
    <row>
      <c>
        <is>
          <t>1582527</t>
        </is>
      </c>
      <c>
        <v>1</v>
      </c>
      <c>
        <is>
          <t>İZMİR</t>
        </is>
      </c>
      <c>
        <v>BORNOVA</v>
      </c>
      <c>
        <is>
          <t>M-1433 35-02-M01433_YILMAZ DÖKÜM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18.11.2020 12:45:08</t>
        </is>
      </c>
      <c>
        <is>
          <t>18.11.2020 13:21:19</t>
        </is>
      </c>
      <c>
        <v>0.603055555</v>
      </c>
      <c>
        <v>13</v>
      </c>
      <c>
        <v>10</v>
      </c>
      <c>
        <v>0</v>
      </c>
      <c>
        <v>0</v>
      </c>
      <c>
        <v>7.839722</v>
      </c>
      <c>
        <v>6.030556</v>
      </c>
      <c>
        <v>0</v>
      </c>
      <c>
        <v>0</v>
      </c>
    </row>
    <row>
      <c>
        <is>
          <t>1596437</t>
        </is>
      </c>
      <c>
        <v>1</v>
      </c>
      <c>
        <is>
          <t>İZMİR</t>
        </is>
      </c>
      <c>
        <v>BORNOVA</v>
      </c>
      <c>
        <is>
          <t>M-1433 35-02-M01433_YILMAZ DÖKÜM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25.11.2020 17:18:06</t>
        </is>
      </c>
      <c>
        <is>
          <t>25.11.2020 17:31:02</t>
        </is>
      </c>
      <c>
        <v>0.215555555</v>
      </c>
      <c>
        <v>13</v>
      </c>
      <c>
        <v>10</v>
      </c>
      <c>
        <v>0</v>
      </c>
      <c>
        <v>0</v>
      </c>
      <c>
        <v>2.802222</v>
      </c>
      <c>
        <v>2.155556</v>
      </c>
      <c>
        <v>0</v>
      </c>
      <c>
        <v>0</v>
      </c>
    </row>
    <row>
      <c>
        <is>
          <t>1597198</t>
        </is>
      </c>
      <c>
        <v>1</v>
      </c>
      <c>
        <is>
          <t>İZMİR</t>
        </is>
      </c>
      <c>
        <v>BORNOVA</v>
      </c>
      <c>
        <is>
          <t>M-144 35-02-M00144_Ayırıcı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27.11.2020 09:24:20</t>
        </is>
      </c>
      <c>
        <is>
          <t>27.11.2020 11:20:00</t>
        </is>
      </c>
      <c>
        <v>1.927777777</v>
      </c>
      <c>
        <v>1</v>
      </c>
      <c>
        <v>14</v>
      </c>
      <c>
        <v>0</v>
      </c>
      <c>
        <v>0</v>
      </c>
      <c>
        <v>1.927778</v>
      </c>
      <c>
        <v>26.988889</v>
      </c>
      <c>
        <v>0</v>
      </c>
      <c>
        <v>0</v>
      </c>
    </row>
    <row>
      <c>
        <is>
          <t>1579778</t>
        </is>
      </c>
      <c>
        <v>1</v>
      </c>
      <c>
        <is>
          <t>İZMİR</t>
        </is>
      </c>
      <c>
        <v>BORNOVA</v>
      </c>
      <c>
        <is>
          <t>M-1558 ŞANAL METAL 35-02-M01558Ö_Ayırıcı H01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12.11.2020 15:20:29</t>
        </is>
      </c>
      <c>
        <is>
          <t>12.11.2020 17:40:18</t>
        </is>
      </c>
      <c>
        <v>2.330277777</v>
      </c>
      <c>
        <v>1</v>
      </c>
      <c>
        <v>0</v>
      </c>
      <c>
        <v>0</v>
      </c>
      <c>
        <v>0</v>
      </c>
      <c>
        <v>2.330278</v>
      </c>
      <c>
        <v>0</v>
      </c>
      <c>
        <v>0</v>
      </c>
      <c>
        <v>0</v>
      </c>
    </row>
    <row>
      <c>
        <is>
          <t>1580303</t>
        </is>
      </c>
      <c>
        <v>1</v>
      </c>
      <c>
        <is>
          <t>İZMİR</t>
        </is>
      </c>
      <c>
        <v>BORNOVA</v>
      </c>
      <c>
        <is>
          <t>M-236 35-02-M00236_M-630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13.11.2020 16:14:30</t>
        </is>
      </c>
      <c>
        <is>
          <t>13.11.2020 16:23:13</t>
        </is>
      </c>
      <c>
        <v>0.145277777</v>
      </c>
      <c>
        <v>29</v>
      </c>
      <c>
        <v>1025</v>
      </c>
      <c>
        <v>0</v>
      </c>
      <c>
        <v>0</v>
      </c>
      <c>
        <v>4.213056</v>
      </c>
      <c>
        <v>148.909721</v>
      </c>
      <c>
        <v>0</v>
      </c>
      <c>
        <v>0</v>
      </c>
    </row>
    <row>
      <c>
        <is>
          <t>1576187</t>
        </is>
      </c>
      <c>
        <v>1</v>
      </c>
      <c>
        <is>
          <t>İZMİR</t>
        </is>
      </c>
      <c>
        <v>BORNOVA</v>
      </c>
      <c>
        <is>
          <t>M-236 35-02-M00236_M-630 M03</t>
        </is>
      </c>
      <c>
        <v>OG İletken Kopması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06.11.2020 08:58:00</t>
        </is>
      </c>
      <c>
        <is>
          <t>06.11.2020 09:41:59</t>
        </is>
      </c>
      <c>
        <v>0.733055555</v>
      </c>
      <c>
        <v>21</v>
      </c>
      <c>
        <v>558</v>
      </c>
      <c>
        <v>0</v>
      </c>
      <c>
        <v>0</v>
      </c>
      <c>
        <v>15.394167</v>
      </c>
      <c>
        <v>409.045</v>
      </c>
      <c>
        <v>0</v>
      </c>
      <c>
        <v>0</v>
      </c>
    </row>
    <row>
      <c>
        <is>
          <t>1595849</t>
        </is>
      </c>
      <c>
        <v>1</v>
      </c>
      <c>
        <is>
          <t>İZMİR</t>
        </is>
      </c>
      <c>
        <v>BORNOVA</v>
      </c>
      <c>
        <is>
          <t>M-30 35-02-M00030_-M10 M10</t>
        </is>
      </c>
      <c>
        <v>Üçüncü Şahısların Vermiş Olduğu Hasarlar</v>
      </c>
      <c>
        <is>
          <t>Dağıtım-OG</t>
        </is>
      </c>
      <c>
        <v>Uzun</v>
      </c>
      <c>
        <v>Dışsal</v>
      </c>
      <c>
        <v>Bildirimsiz</v>
      </c>
      <c>
        <is>
          <t>24.11.2020 15:47:35</t>
        </is>
      </c>
      <c>
        <is>
          <t>24.11.2020 16:43:04</t>
        </is>
      </c>
      <c>
        <v>0.924722222</v>
      </c>
      <c>
        <v>0</v>
      </c>
      <c>
        <v>46</v>
      </c>
      <c>
        <v>0</v>
      </c>
      <c>
        <v>0</v>
      </c>
      <c>
        <v>0</v>
      </c>
      <c>
        <v>42.537222</v>
      </c>
      <c>
        <v>0</v>
      </c>
      <c>
        <v>0</v>
      </c>
    </row>
    <row>
      <c>
        <is>
          <t>1597231</t>
        </is>
      </c>
      <c>
        <v>1</v>
      </c>
      <c>
        <is>
          <t>İZMİR</t>
        </is>
      </c>
      <c>
        <v>BORNOVA</v>
      </c>
      <c>
        <is>
          <t>M-249 35-02-M00249_M-158 M04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27.11.2020 10:38:31</t>
        </is>
      </c>
      <c>
        <is>
          <t>27.11.2020 11:23:16</t>
        </is>
      </c>
      <c>
        <v>0.745833333</v>
      </c>
      <c>
        <v>15</v>
      </c>
      <c>
        <v>14</v>
      </c>
      <c>
        <v>0</v>
      </c>
      <c>
        <v>0</v>
      </c>
      <c>
        <v>11.1875</v>
      </c>
      <c>
        <v>10.441667</v>
      </c>
      <c>
        <v>0</v>
      </c>
      <c>
        <v>0</v>
      </c>
    </row>
    <row>
      <c>
        <is>
          <t>1596449</t>
        </is>
      </c>
      <c>
        <v>1</v>
      </c>
      <c>
        <is>
          <t>İZMİR</t>
        </is>
      </c>
      <c>
        <v>BORNOVA</v>
      </c>
      <c>
        <is>
          <t>M-1433 35-02-M01433_YILMAZ DÖKÜM-M01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25.11.2020 17:33:01</t>
        </is>
      </c>
      <c>
        <is>
          <t>25.11.2020 17:51:43</t>
        </is>
      </c>
      <c>
        <v>0.311666666</v>
      </c>
      <c>
        <v>13</v>
      </c>
      <c>
        <v>10</v>
      </c>
      <c>
        <v>0</v>
      </c>
      <c>
        <v>0</v>
      </c>
      <c>
        <v>4.051667</v>
      </c>
      <c>
        <v>3.116667</v>
      </c>
      <c>
        <v>0</v>
      </c>
      <c>
        <v>0</v>
      </c>
    </row>
    <row>
      <c>
        <is>
          <t>1580205</t>
        </is>
      </c>
      <c>
        <v>1</v>
      </c>
      <c>
        <is>
          <t>İZMİR</t>
        </is>
      </c>
      <c>
        <v>BORNOVA</v>
      </c>
      <c>
        <is>
          <t>M-236 35-02-M00236_M-279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13.11.2020 13:44:00</t>
        </is>
      </c>
      <c>
        <is>
          <t>13.11.2020 15:38:01</t>
        </is>
      </c>
      <c>
        <v>1.900277777</v>
      </c>
      <c>
        <v>17</v>
      </c>
      <c>
        <v>373</v>
      </c>
      <c>
        <v>0</v>
      </c>
      <c>
        <v>0</v>
      </c>
      <c>
        <v>32.304722</v>
      </c>
      <c>
        <v>708.803611</v>
      </c>
      <c>
        <v>0</v>
      </c>
      <c>
        <v>0</v>
      </c>
    </row>
    <row>
      <c>
        <is>
          <t>1575669</t>
        </is>
      </c>
      <c>
        <v>1</v>
      </c>
      <c>
        <is>
          <t>İZMİR</t>
        </is>
      </c>
      <c>
        <v>BORNOVA</v>
      </c>
      <c>
        <is>
          <t>M-30 35-02-M00030_M-454-M08 M08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05.11.2020 10:23:31</t>
        </is>
      </c>
      <c>
        <is>
          <t>05.11.2020 10:42:00</t>
        </is>
      </c>
      <c>
        <v>0.308055555</v>
      </c>
      <c>
        <v>20</v>
      </c>
      <c>
        <v>1652</v>
      </c>
      <c>
        <v>12</v>
      </c>
      <c>
        <v>1</v>
      </c>
      <c>
        <v>6.161111</v>
      </c>
      <c>
        <v>508.907777</v>
      </c>
      <c>
        <v>3.696667</v>
      </c>
      <c>
        <v>0.308056</v>
      </c>
    </row>
    <row>
      <c>
        <is>
          <t>1582112</t>
        </is>
      </c>
      <c>
        <v>1</v>
      </c>
      <c>
        <is>
          <t>İZMİR</t>
        </is>
      </c>
      <c>
        <v>BORNOVA</v>
      </c>
      <c>
        <is>
          <t>M-172 35-02-M00172_M-1431-M03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17.11.2020 15:40:04</t>
        </is>
      </c>
      <c>
        <is>
          <t>17.11.2020 17:10:17</t>
        </is>
      </c>
      <c>
        <v>1.503611111</v>
      </c>
      <c>
        <v>8</v>
      </c>
      <c>
        <v>467</v>
      </c>
      <c>
        <v>0</v>
      </c>
      <c>
        <v>0</v>
      </c>
      <c>
        <v>12.028889</v>
      </c>
      <c>
        <v>702.186389</v>
      </c>
      <c>
        <v>0</v>
      </c>
      <c>
        <v>0</v>
      </c>
    </row>
    <row>
      <c>
        <is>
          <t>1582157</t>
        </is>
      </c>
      <c>
        <v>1</v>
      </c>
      <c>
        <is>
          <t>İZMİR</t>
        </is>
      </c>
      <c>
        <v>BORNOVA</v>
      </c>
      <c>
        <is>
          <t>M-234 35-02-M00234_TRAFO M02</t>
        </is>
      </c>
      <c>
        <v>OG Trafo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17.11.2020 17:19:45</t>
        </is>
      </c>
      <c>
        <is>
          <t>17.11.2020 21:53:00</t>
        </is>
      </c>
      <c>
        <v>4.554166666</v>
      </c>
      <c>
        <v>1</v>
      </c>
      <c>
        <v>104</v>
      </c>
      <c>
        <v>0</v>
      </c>
      <c>
        <v>0</v>
      </c>
      <c>
        <v>4.554167</v>
      </c>
      <c>
        <v>473.633333</v>
      </c>
      <c>
        <v>0</v>
      </c>
      <c>
        <v>0</v>
      </c>
    </row>
    <row>
      <c>
        <is>
          <t>1583927</t>
        </is>
      </c>
      <c>
        <v>1</v>
      </c>
      <c>
        <is>
          <t>İZMİR</t>
        </is>
      </c>
      <c>
        <v>BORNOVA</v>
      </c>
      <c>
        <is>
          <t>K-2725 35-02-K02725_910225249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20.11.2020 15:33:15</t>
        </is>
      </c>
      <c>
        <is>
          <t>20.11.2020 19:45:32</t>
        </is>
      </c>
      <c>
        <v>4.204722222</v>
      </c>
      <c>
        <v>0</v>
      </c>
      <c>
        <v>1</v>
      </c>
      <c>
        <v>0</v>
      </c>
      <c>
        <v>0</v>
      </c>
      <c>
        <v>0</v>
      </c>
      <c>
        <v>4.204722</v>
      </c>
      <c>
        <v>0</v>
      </c>
      <c>
        <v>0</v>
      </c>
    </row>
    <row>
      <c>
        <is>
          <t>1580020</t>
        </is>
      </c>
      <c>
        <v>1</v>
      </c>
      <c>
        <is>
          <t>İZMİR</t>
        </is>
      </c>
      <c>
        <v>BUCA</v>
      </c>
      <c>
        <is>
          <t>K-1004 35-03-K01004_35-03-K01004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13.11.2020 09:20:47</t>
        </is>
      </c>
      <c>
        <is>
          <t>13.11.2020 16:31:56</t>
        </is>
      </c>
      <c>
        <v>7.185833333</v>
      </c>
      <c>
        <v>1</v>
      </c>
      <c>
        <v>820</v>
      </c>
      <c>
        <v>0</v>
      </c>
      <c>
        <v>0</v>
      </c>
      <c>
        <v>7.185833</v>
      </c>
      <c>
        <v>5892.383333</v>
      </c>
      <c>
        <v>0</v>
      </c>
      <c>
        <v>0</v>
      </c>
    </row>
    <row>
      <c>
        <is>
          <t>1581012</t>
        </is>
      </c>
      <c>
        <v>1</v>
      </c>
      <c>
        <is>
          <t>İZMİR</t>
        </is>
      </c>
      <c>
        <v>BUCA</v>
      </c>
      <c>
        <is>
          <t>K-4706 35-03-K04706_35-03-K04706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15.11.2020 10:19:24</t>
        </is>
      </c>
      <c>
        <is>
          <t>15.11.2020 14:12:34</t>
        </is>
      </c>
      <c>
        <v>3.886111111</v>
      </c>
      <c>
        <v>2</v>
      </c>
      <c>
        <v>74</v>
      </c>
      <c>
        <v>0</v>
      </c>
      <c>
        <v>0</v>
      </c>
      <c>
        <v>7.772222</v>
      </c>
      <c>
        <v>287.572222</v>
      </c>
      <c>
        <v>0</v>
      </c>
      <c>
        <v>0</v>
      </c>
    </row>
    <row>
      <c>
        <is>
          <t>1581013</t>
        </is>
      </c>
      <c>
        <v>1</v>
      </c>
      <c>
        <is>
          <t>İZMİR</t>
        </is>
      </c>
      <c>
        <v>BUCA</v>
      </c>
      <c>
        <is>
          <t>K-955 35-03-K00955_G g1b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15.11.2020 10:24:30</t>
        </is>
      </c>
      <c>
        <is>
          <t>15.11.2020 14:08:38</t>
        </is>
      </c>
      <c>
        <v>3.735357222</v>
      </c>
      <c>
        <v>0</v>
      </c>
      <c>
        <v>100</v>
      </c>
      <c>
        <v>0</v>
      </c>
      <c>
        <v>0</v>
      </c>
      <c>
        <v>0</v>
      </c>
      <c>
        <v>373.535722</v>
      </c>
      <c>
        <v>0</v>
      </c>
      <c>
        <v>0</v>
      </c>
    </row>
    <row>
      <c>
        <is>
          <t>1582647</t>
        </is>
      </c>
      <c>
        <v>1</v>
      </c>
      <c>
        <is>
          <t>İZMİR</t>
        </is>
      </c>
      <c>
        <v>BUCA</v>
      </c>
      <c>
        <is>
          <t>K-1004 35-03-K01004_910415583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18.11.2020 15:46:00</t>
        </is>
      </c>
      <c>
        <is>
          <t>18.11.2020 16:11:28</t>
        </is>
      </c>
      <c>
        <v>0.424444444</v>
      </c>
      <c>
        <v>0</v>
      </c>
      <c>
        <v>1</v>
      </c>
      <c>
        <v>0</v>
      </c>
      <c>
        <v>0</v>
      </c>
      <c>
        <v>0</v>
      </c>
      <c>
        <v>0.424444</v>
      </c>
      <c>
        <v>0</v>
      </c>
      <c>
        <v>0</v>
      </c>
    </row>
    <row>
      <c>
        <is>
          <t>1582148</t>
        </is>
      </c>
      <c>
        <v>1</v>
      </c>
      <c>
        <is>
          <t>İZMİR</t>
        </is>
      </c>
      <c>
        <v>BUCA</v>
      </c>
      <c>
        <is>
          <t>K-165 35-03-K00165_910163978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17.11.2020 16:36:06</t>
        </is>
      </c>
      <c>
        <is>
          <t>17.11.2020 17:30:27</t>
        </is>
      </c>
      <c>
        <v>0.905833333</v>
      </c>
      <c>
        <v>0</v>
      </c>
      <c>
        <v>2</v>
      </c>
      <c>
        <v>0</v>
      </c>
      <c>
        <v>0</v>
      </c>
      <c>
        <v>0</v>
      </c>
      <c>
        <v>1.811667</v>
      </c>
      <c>
        <v>0</v>
      </c>
      <c>
        <v>0</v>
      </c>
    </row>
    <row>
      <c>
        <is>
          <t>1598765</t>
        </is>
      </c>
      <c>
        <v>1</v>
      </c>
      <c>
        <is>
          <t>İZMİR</t>
        </is>
      </c>
      <c>
        <v>BUCA</v>
      </c>
      <c>
        <is>
          <t> 35-03-K00165_35-03-K00165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30.11.2020 16:16:43</t>
        </is>
      </c>
      <c>
        <is>
          <t>30.11.2020 18:22:47</t>
        </is>
      </c>
      <c>
        <v>2.101111111</v>
      </c>
      <c>
        <v>1</v>
      </c>
      <c>
        <v>228</v>
      </c>
      <c>
        <v>0</v>
      </c>
      <c>
        <v>0</v>
      </c>
      <c>
        <v>2.101111</v>
      </c>
      <c>
        <v>479.053333</v>
      </c>
      <c>
        <v>0</v>
      </c>
      <c>
        <v>0</v>
      </c>
    </row>
    <row>
      <c>
        <is>
          <t>1581146</t>
        </is>
      </c>
      <c>
        <v>1</v>
      </c>
      <c>
        <is>
          <t>İZMİR</t>
        </is>
      </c>
      <c>
        <v>BUCA</v>
      </c>
      <c>
        <is>
          <t>M-1547 35-03-M01547_Ayırıcı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15.11.2020 17:08:00</t>
        </is>
      </c>
      <c>
        <is>
          <t>15.11.2020 18:41:00</t>
        </is>
      </c>
      <c>
        <v>1.55</v>
      </c>
      <c>
        <v>1</v>
      </c>
      <c>
        <v>190</v>
      </c>
      <c>
        <v>0</v>
      </c>
      <c>
        <v>0</v>
      </c>
      <c>
        <v>1.55</v>
      </c>
      <c>
        <v>294.5</v>
      </c>
      <c>
        <v>0</v>
      </c>
      <c>
        <v>0</v>
      </c>
    </row>
    <row>
      <c>
        <is>
          <t>1581126</t>
        </is>
      </c>
      <c>
        <v>1</v>
      </c>
      <c>
        <is>
          <t>İZMİR</t>
        </is>
      </c>
      <c>
        <v>BUCA</v>
      </c>
      <c>
        <is>
          <t>M-1547 35-03-M01547_Ayırıcı H01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15.11.2020 16:31:00</t>
        </is>
      </c>
      <c>
        <is>
          <t>15.11.2020 17:08:31</t>
        </is>
      </c>
      <c>
        <v>0.625277777</v>
      </c>
      <c>
        <v>1</v>
      </c>
      <c>
        <v>190</v>
      </c>
      <c>
        <v>0</v>
      </c>
      <c>
        <v>0</v>
      </c>
      <c>
        <v>0.625278</v>
      </c>
      <c>
        <v>118.802778</v>
      </c>
      <c>
        <v>0</v>
      </c>
      <c>
        <v>0</v>
      </c>
    </row>
    <row>
      <c>
        <is>
          <t>1577181</t>
        </is>
      </c>
      <c>
        <v>1</v>
      </c>
      <c>
        <is>
          <t>İZMİR</t>
        </is>
      </c>
      <c>
        <v>BUCA</v>
      </c>
      <c>
        <is>
          <t>K-4433 35-03-K04433_914579239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07.11.2020 14:57:29</t>
        </is>
      </c>
      <c>
        <is>
          <t>07.11.2020 21:01:05</t>
        </is>
      </c>
      <c>
        <v>6.06</v>
      </c>
      <c>
        <v>0</v>
      </c>
      <c>
        <v>41</v>
      </c>
      <c>
        <v>0</v>
      </c>
      <c>
        <v>0</v>
      </c>
      <c>
        <v>0</v>
      </c>
      <c>
        <v>248.46</v>
      </c>
      <c>
        <v>0</v>
      </c>
      <c>
        <v>0</v>
      </c>
    </row>
    <row>
      <c>
        <is>
          <t>1579591</t>
        </is>
      </c>
      <c>
        <v>1</v>
      </c>
      <c>
        <is>
          <t>İZMİR</t>
        </is>
      </c>
      <c>
        <v>BUCA</v>
      </c>
      <c>
        <is>
          <t> 35-03-M00968_35-03-M00968</t>
        </is>
      </c>
      <c>
        <v>AG Hatta Ağaç Kesimi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12.11.2020 11:47:00</t>
        </is>
      </c>
      <c>
        <is>
          <t>12.11.2020 12:11:50</t>
        </is>
      </c>
      <c>
        <v>0.413888888</v>
      </c>
      <c>
        <v>1</v>
      </c>
      <c>
        <v>560</v>
      </c>
      <c>
        <v>0</v>
      </c>
      <c>
        <v>0</v>
      </c>
      <c>
        <v>0.413889</v>
      </c>
      <c>
        <v>231.777777</v>
      </c>
      <c>
        <v>0</v>
      </c>
      <c>
        <v>0</v>
      </c>
    </row>
    <row>
      <c>
        <is>
          <t>1578698</t>
        </is>
      </c>
      <c>
        <v>1</v>
      </c>
      <c>
        <is>
          <t>İZMİR</t>
        </is>
      </c>
      <c>
        <v>BORNOVA</v>
      </c>
      <c>
        <is>
          <t>M-189 35-02-M00189_B B1B</t>
        </is>
      </c>
      <c>
        <v>AG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10.11.2020 17:29:00</t>
        </is>
      </c>
      <c>
        <is>
          <t>10.11.2020 19:07:13</t>
        </is>
      </c>
      <c>
        <v>1.636944444</v>
      </c>
      <c>
        <v>0</v>
      </c>
      <c>
        <v>42</v>
      </c>
      <c>
        <v>0</v>
      </c>
      <c>
        <v>0</v>
      </c>
      <c>
        <v>0</v>
      </c>
      <c>
        <v>68.751667</v>
      </c>
      <c>
        <v>0</v>
      </c>
      <c>
        <v>0</v>
      </c>
    </row>
    <row>
      <c>
        <is>
          <t>1583493</t>
        </is>
      </c>
      <c>
        <v>1</v>
      </c>
      <c>
        <is>
          <t>İZMİR</t>
        </is>
      </c>
      <c>
        <v>BORNOVA</v>
      </c>
      <c>
        <is>
          <t>M-189 35-02-M00189_C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19.11.2020 19:19:33</t>
        </is>
      </c>
      <c>
        <is>
          <t>19.11.2020 22:10:19</t>
        </is>
      </c>
      <c>
        <v>2.846111111</v>
      </c>
      <c>
        <v>0</v>
      </c>
      <c>
        <v>19</v>
      </c>
      <c>
        <v>0</v>
      </c>
      <c>
        <v>0</v>
      </c>
      <c>
        <v>0</v>
      </c>
      <c>
        <v>54.076111</v>
      </c>
      <c>
        <v>0</v>
      </c>
      <c>
        <v>0</v>
      </c>
    </row>
    <row>
      <c>
        <is>
          <t>1579815</t>
        </is>
      </c>
      <c>
        <v>1</v>
      </c>
      <c>
        <is>
          <t>İZMİR</t>
        </is>
      </c>
      <c>
        <v>BORNOVA</v>
      </c>
      <c>
        <is>
          <t>M-278 35-02-M00278_99584379</t>
        </is>
      </c>
      <c>
        <v>AG Direkten Kesme Açma</v>
      </c>
      <c>
        <is>
          <t>Dağıtım-AG</t>
        </is>
      </c>
      <c>
        <v>Uzun</v>
      </c>
      <c>
        <v>Güvenlik</v>
      </c>
      <c>
        <v>Bildirimsiz</v>
      </c>
      <c>
        <is>
          <t>12.11.2020 18:31:00</t>
        </is>
      </c>
      <c>
        <is>
          <t>22.11.2020 02:52:41</t>
        </is>
      </c>
      <c>
        <v>224.361388888</v>
      </c>
      <c>
        <v>0</v>
      </c>
      <c>
        <v>3</v>
      </c>
      <c>
        <v>0</v>
      </c>
      <c>
        <v>0</v>
      </c>
      <c>
        <v>0</v>
      </c>
      <c>
        <v>673.084167</v>
      </c>
      <c>
        <v>0</v>
      </c>
      <c>
        <v>0</v>
      </c>
    </row>
    <row>
      <c>
        <is>
          <t>1579535</t>
        </is>
      </c>
      <c>
        <v>1</v>
      </c>
      <c>
        <is>
          <t>İZMİR</t>
        </is>
      </c>
      <c>
        <v>BORNOVA</v>
      </c>
      <c>
        <is>
          <t>M-1839 35-02-M01839_35-02-M01839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12.11.2020 10:21:21</t>
        </is>
      </c>
      <c>
        <is>
          <t>12.11.2020 13:09:38</t>
        </is>
      </c>
      <c>
        <v>2.804722222</v>
      </c>
      <c>
        <v>1</v>
      </c>
      <c>
        <v>421</v>
      </c>
      <c>
        <v>0</v>
      </c>
      <c>
        <v>0</v>
      </c>
      <c>
        <v>2.804722</v>
      </c>
      <c>
        <v>1180.788055</v>
      </c>
      <c>
        <v>0</v>
      </c>
      <c>
        <v>0</v>
      </c>
    </row>
    <row>
      <c>
        <is>
          <t>1579371</t>
        </is>
      </c>
      <c>
        <v>1</v>
      </c>
      <c>
        <is>
          <t>İZMİR</t>
        </is>
      </c>
      <c>
        <v>BORNOVA</v>
      </c>
      <c>
        <is>
          <t>M-1839 35-02-M01839_B B1</t>
        </is>
      </c>
      <c>
        <v>AG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12.11.2020 01:55:13</t>
        </is>
      </c>
      <c>
        <is>
          <t>12.11.2020 04:02:15</t>
        </is>
      </c>
      <c>
        <v>2.117222222</v>
      </c>
      <c>
        <v>0</v>
      </c>
      <c>
        <v>23</v>
      </c>
      <c>
        <v>0</v>
      </c>
      <c>
        <v>0</v>
      </c>
      <c>
        <v>0</v>
      </c>
      <c>
        <v>48.696111</v>
      </c>
      <c>
        <v>0</v>
      </c>
      <c>
        <v>0</v>
      </c>
    </row>
    <row>
      <c>
        <is>
          <t>1578515</t>
        </is>
      </c>
      <c>
        <v>1</v>
      </c>
      <c>
        <is>
          <t>İZMİR</t>
        </is>
      </c>
      <c>
        <v>BORNOVA</v>
      </c>
      <c>
        <is>
          <t>M-1839 35-02-M01839_A A1</t>
        </is>
      </c>
      <c>
        <v>AG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10.11.2020 12:37:00</t>
        </is>
      </c>
      <c>
        <is>
          <t>10.11.2020 15:21:39</t>
        </is>
      </c>
      <c>
        <v>2.744166666</v>
      </c>
      <c>
        <v>0</v>
      </c>
      <c>
        <v>66</v>
      </c>
      <c>
        <v>0</v>
      </c>
      <c>
        <v>0</v>
      </c>
      <c>
        <v>0</v>
      </c>
      <c>
        <v>181.115</v>
      </c>
      <c>
        <v>0</v>
      </c>
      <c>
        <v>0</v>
      </c>
    </row>
    <row>
      <c>
        <is>
          <t>1577947</t>
        </is>
      </c>
      <c>
        <v>1</v>
      </c>
      <c>
        <is>
          <t>İZMİR</t>
        </is>
      </c>
      <c>
        <v>BORNOVA</v>
      </c>
      <c>
        <is>
          <t>M-1839 35-02-M01839_A A1</t>
        </is>
      </c>
      <c>
        <v>AG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09.11.2020 10:41:21</t>
        </is>
      </c>
      <c>
        <is>
          <t>09.11.2020 17:30:13</t>
        </is>
      </c>
      <c>
        <v>6.814444444</v>
      </c>
      <c>
        <v>0</v>
      </c>
      <c>
        <v>66</v>
      </c>
      <c>
        <v>0</v>
      </c>
      <c>
        <v>0</v>
      </c>
      <c>
        <v>0</v>
      </c>
      <c>
        <v>449.753333</v>
      </c>
      <c>
        <v>0</v>
      </c>
      <c>
        <v>0</v>
      </c>
    </row>
    <row>
      <c>
        <is>
          <t>1577581</t>
        </is>
      </c>
      <c>
        <v>1</v>
      </c>
      <c>
        <is>
          <t>İZMİR</t>
        </is>
      </c>
      <c>
        <v>BORNOVA</v>
      </c>
      <c>
        <is>
          <t>M-1839 35-02-M01839_72371826</t>
        </is>
      </c>
      <c>
        <v>AG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08.11.2020 11:41:22</t>
        </is>
      </c>
      <c>
        <is>
          <t>08.11.2020 20:41:44</t>
        </is>
      </c>
      <c>
        <v>9.006111111</v>
      </c>
      <c>
        <v>0</v>
      </c>
      <c>
        <v>37</v>
      </c>
      <c>
        <v>0</v>
      </c>
      <c>
        <v>0</v>
      </c>
      <c>
        <v>0</v>
      </c>
      <c>
        <v>333.226111</v>
      </c>
      <c>
        <v>0</v>
      </c>
      <c>
        <v>0</v>
      </c>
    </row>
    <row>
      <c>
        <is>
          <t>1578429</t>
        </is>
      </c>
      <c>
        <v>1</v>
      </c>
      <c>
        <is>
          <t>İZMİR</t>
        </is>
      </c>
      <c>
        <v>BORNOVA</v>
      </c>
      <c>
        <is>
          <t>_912887231</t>
        </is>
      </c>
      <c>
        <v>AG Direkten Kesme Açma</v>
      </c>
      <c>
        <is>
          <t>Dağıtım-AG</t>
        </is>
      </c>
      <c>
        <v>Uzun</v>
      </c>
      <c>
        <v>Güvenlik</v>
      </c>
      <c>
        <v>Bildirimsiz</v>
      </c>
      <c>
        <is>
          <t>10.11.2020 10:21:39</t>
        </is>
      </c>
      <c>
        <is>
          <t>10.11.2020 12:29:45</t>
        </is>
      </c>
      <c>
        <v>2.135</v>
      </c>
      <c>
        <v>0</v>
      </c>
      <c>
        <v>1</v>
      </c>
      <c>
        <v>0</v>
      </c>
      <c>
        <v>0</v>
      </c>
      <c>
        <v>0</v>
      </c>
      <c>
        <v>2.135</v>
      </c>
      <c>
        <v>0</v>
      </c>
      <c>
        <v>0</v>
      </c>
    </row>
    <row>
      <c>
        <is>
          <t>1596777</t>
        </is>
      </c>
      <c>
        <v>1</v>
      </c>
      <c>
        <is>
          <t>İZMİR</t>
        </is>
      </c>
      <c>
        <v>BUCA</v>
      </c>
      <c>
        <is>
          <t>K-4706 35-03-K04706_911633076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26.11.2020 12:38:01</t>
        </is>
      </c>
      <c>
        <is>
          <t>26.11.2020 14:05:15</t>
        </is>
      </c>
      <c>
        <v>1.453888888</v>
      </c>
      <c>
        <v>0</v>
      </c>
      <c>
        <v>15</v>
      </c>
      <c>
        <v>0</v>
      </c>
      <c>
        <v>0</v>
      </c>
      <c>
        <v>0</v>
      </c>
      <c>
        <v>21.808333</v>
      </c>
      <c>
        <v>0</v>
      </c>
      <c>
        <v>0</v>
      </c>
    </row>
    <row>
      <c>
        <is>
          <t>1581451</t>
        </is>
      </c>
      <c>
        <v>1</v>
      </c>
      <c>
        <is>
          <t>İZMİR</t>
        </is>
      </c>
      <c>
        <v>BUCA</v>
      </c>
      <c>
        <is>
          <t>K-4625 35-03-K04625_35-03-K04625</t>
        </is>
      </c>
      <c>
        <v>AG Direk Kırılması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16.11.2020 12:07:08</t>
        </is>
      </c>
      <c>
        <is>
          <t>16.11.2020 12:59:00</t>
        </is>
      </c>
      <c>
        <v>0.864444444</v>
      </c>
      <c>
        <v>1</v>
      </c>
      <c>
        <v>793</v>
      </c>
      <c>
        <v>0</v>
      </c>
      <c>
        <v>0</v>
      </c>
      <c>
        <v>0.864444</v>
      </c>
      <c>
        <v>685.504444</v>
      </c>
      <c>
        <v>0</v>
      </c>
      <c>
        <v>0</v>
      </c>
    </row>
    <row>
      <c>
        <is>
          <t>1577992</t>
        </is>
      </c>
      <c>
        <v>1</v>
      </c>
      <c>
        <is>
          <t>İZMİR</t>
        </is>
      </c>
      <c>
        <v>BUCA</v>
      </c>
      <c>
        <is>
          <t>K-2805 35-03-K02805_A</t>
        </is>
      </c>
      <c>
        <v>AG Direk Değişimi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09.11.2020 11:49:00</t>
        </is>
      </c>
      <c>
        <is>
          <t>09.11.2020 14:30:43</t>
        </is>
      </c>
      <c>
        <v>2.695277777</v>
      </c>
      <c>
        <v>0</v>
      </c>
      <c>
        <v>88</v>
      </c>
      <c>
        <v>0</v>
      </c>
      <c>
        <v>0</v>
      </c>
      <c>
        <v>0</v>
      </c>
      <c>
        <v>237.184444</v>
      </c>
      <c>
        <v>0</v>
      </c>
      <c>
        <v>0</v>
      </c>
    </row>
    <row>
      <c>
        <is>
          <t>1577916</t>
        </is>
      </c>
      <c>
        <v>1</v>
      </c>
      <c>
        <is>
          <t>İZMİR</t>
        </is>
      </c>
      <c>
        <v>BUCA</v>
      </c>
      <c>
        <is>
          <t>K-3956 35-03-K03956_72372715</t>
        </is>
      </c>
      <c>
        <v>AG Direk Değişimi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09.11.2020 10:11:00</t>
        </is>
      </c>
      <c>
        <is>
          <t>09.11.2020 11:10:51</t>
        </is>
      </c>
      <c>
        <v>0.9975</v>
      </c>
      <c>
        <v>0</v>
      </c>
      <c>
        <v>213</v>
      </c>
      <c>
        <v>0</v>
      </c>
      <c>
        <v>0</v>
      </c>
      <c>
        <v>0</v>
      </c>
      <c>
        <v>212.4675</v>
      </c>
      <c>
        <v>0</v>
      </c>
      <c>
        <v>0</v>
      </c>
    </row>
    <row>
      <c>
        <is>
          <t>1598514</t>
        </is>
      </c>
      <c>
        <v>1</v>
      </c>
      <c>
        <is>
          <t>İZMİR</t>
        </is>
      </c>
      <c>
        <v>ÖDEMİŞ</v>
      </c>
      <c>
        <is>
          <t>BADEMLİ TR-8 35-15-L01045_950385696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30.11.2020 10:10:08</t>
        </is>
      </c>
      <c>
        <is>
          <t>30.11.2020 11:38:47</t>
        </is>
      </c>
      <c>
        <v>1.4775</v>
      </c>
      <c>
        <v>0</v>
      </c>
      <c>
        <v>1</v>
      </c>
      <c>
        <v>0</v>
      </c>
      <c>
        <v>0</v>
      </c>
      <c>
        <v>0</v>
      </c>
      <c>
        <v>1.4775</v>
      </c>
      <c>
        <v>0</v>
      </c>
      <c>
        <v>0</v>
      </c>
    </row>
    <row>
      <c>
        <is>
          <t>1580630</t>
        </is>
      </c>
      <c>
        <v>1</v>
      </c>
      <c>
        <is>
          <t>İZMİR</t>
        </is>
      </c>
      <c>
        <v>ÖDEMİŞ</v>
      </c>
      <c>
        <is>
          <t>BADEMLİ TR-10 35-15-L01050_950385857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14.11.2020 11:02:33</t>
        </is>
      </c>
      <c>
        <is>
          <t>14.11.2020 13:17:49</t>
        </is>
      </c>
      <c>
        <v>2.254444444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2.254444</v>
      </c>
    </row>
    <row>
      <c>
        <is>
          <t>1581772</t>
        </is>
      </c>
      <c>
        <v>1</v>
      </c>
      <c>
        <is>
          <t>İZMİR</t>
        </is>
      </c>
      <c>
        <v>ALİAĞA</v>
      </c>
      <c>
        <is>
          <t>HELVACI TR-5 35-17-M00365_35-17-M00365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17.11.2020 09:04:21</t>
        </is>
      </c>
      <c>
        <is>
          <t>17.11.2020 17:28:00</t>
        </is>
      </c>
      <c>
        <v>8.394166666</v>
      </c>
      <c>
        <v>1</v>
      </c>
      <c>
        <v>134</v>
      </c>
      <c>
        <v>0</v>
      </c>
      <c>
        <v>0</v>
      </c>
      <c>
        <v>8.394167</v>
      </c>
      <c>
        <v>1124.818333</v>
      </c>
      <c>
        <v>0</v>
      </c>
      <c>
        <v>0</v>
      </c>
    </row>
    <row>
      <c>
        <is>
          <t>1597617</t>
        </is>
      </c>
      <c>
        <v>1</v>
      </c>
      <c>
        <is>
          <t>İZMİR</t>
        </is>
      </c>
      <c>
        <v>ALİAĞA</v>
      </c>
      <c>
        <is>
          <t>HELVACI TR-5 35-17-M00365_Ayırıcı H01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28.11.2020 09:00:26</t>
        </is>
      </c>
      <c>
        <is>
          <t>28.11.2020 16:41:15</t>
        </is>
      </c>
      <c>
        <v>7.680277777</v>
      </c>
      <c>
        <v>1</v>
      </c>
      <c>
        <v>134</v>
      </c>
      <c>
        <v>0</v>
      </c>
      <c>
        <v>0</v>
      </c>
      <c>
        <v>7.680278</v>
      </c>
      <c>
        <v>1029.157222</v>
      </c>
      <c>
        <v>0</v>
      </c>
      <c>
        <v>0</v>
      </c>
    </row>
    <row>
      <c>
        <is>
          <t>1598050</t>
        </is>
      </c>
      <c>
        <v>1</v>
      </c>
      <c>
        <is>
          <t>İZMİR</t>
        </is>
      </c>
      <c>
        <v>ALİAĞA</v>
      </c>
      <c>
        <is>
          <t>HELVACI TR-5 35-17-M00365_Ayırıcı H01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29.11.2020 09:20:50</t>
        </is>
      </c>
      <c>
        <is>
          <t>29.11.2020 16:54:35</t>
        </is>
      </c>
      <c>
        <v>7.5625</v>
      </c>
      <c>
        <v>1</v>
      </c>
      <c>
        <v>134</v>
      </c>
      <c>
        <v>0</v>
      </c>
      <c>
        <v>0</v>
      </c>
      <c>
        <v>7.5625</v>
      </c>
      <c>
        <v>1013.375</v>
      </c>
      <c>
        <v>0</v>
      </c>
      <c>
        <v>0</v>
      </c>
    </row>
    <row>
      <c>
        <is>
          <t>1582730</t>
        </is>
      </c>
      <c>
        <v>1</v>
      </c>
      <c>
        <is>
          <t>İZMİR</t>
        </is>
      </c>
      <c>
        <v>BUCA</v>
      </c>
      <c>
        <is>
          <t>K-1338 35-03-K01338_C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18.11.2020 18:04:03</t>
        </is>
      </c>
      <c>
        <is>
          <t>18.11.2020 19:15:57</t>
        </is>
      </c>
      <c>
        <v>1.198333333</v>
      </c>
      <c>
        <v>0</v>
      </c>
      <c>
        <v>213</v>
      </c>
      <c>
        <v>0</v>
      </c>
      <c>
        <v>0</v>
      </c>
      <c>
        <v>0</v>
      </c>
      <c>
        <v>255.245</v>
      </c>
      <c>
        <v>0</v>
      </c>
      <c>
        <v>0</v>
      </c>
    </row>
    <row>
      <c>
        <is>
          <t>1576361</t>
        </is>
      </c>
      <c>
        <v>1</v>
      </c>
      <c>
        <is>
          <t>İZMİR</t>
        </is>
      </c>
      <c>
        <v>BUCA</v>
      </c>
      <c>
        <is>
          <t>K-2311 35-03-K02311_E</t>
        </is>
      </c>
      <c>
        <v>AG Direk Değişimi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06.11.2020 11:49:00</t>
        </is>
      </c>
      <c>
        <is>
          <t>06.11.2020 15:37:58</t>
        </is>
      </c>
      <c>
        <v>3.816111111</v>
      </c>
      <c>
        <v>0</v>
      </c>
      <c>
        <v>194</v>
      </c>
      <c>
        <v>0</v>
      </c>
      <c>
        <v>0</v>
      </c>
      <c>
        <v>0</v>
      </c>
      <c>
        <v>740.325556</v>
      </c>
      <c>
        <v>0</v>
      </c>
      <c>
        <v>0</v>
      </c>
    </row>
    <row>
      <c>
        <is>
          <t>1578013</t>
        </is>
      </c>
      <c>
        <v>1</v>
      </c>
      <c>
        <is>
          <t>İZMİR</t>
        </is>
      </c>
      <c>
        <v>ÖDEMİŞ</v>
      </c>
      <c>
        <is>
          <t>OVAKENT TR-8 35-15-L00588_D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09.11.2020 12:07:04</t>
        </is>
      </c>
      <c>
        <is>
          <t>09.11.2020 15:00:58</t>
        </is>
      </c>
      <c>
        <v>2.898333333</v>
      </c>
      <c>
        <v>0</v>
      </c>
      <c>
        <v>0</v>
      </c>
      <c>
        <v>0</v>
      </c>
      <c>
        <v>8</v>
      </c>
      <c>
        <v>0</v>
      </c>
      <c>
        <v>0</v>
      </c>
      <c>
        <v>0</v>
      </c>
      <c>
        <v>23.186667</v>
      </c>
    </row>
    <row>
      <c>
        <is>
          <t>1577289</t>
        </is>
      </c>
      <c>
        <v>1</v>
      </c>
      <c>
        <is>
          <t>İZMİR</t>
        </is>
      </c>
      <c>
        <v>ÖDEMİŞ</v>
      </c>
      <c>
        <is>
          <t>KONAKLI TR-1 35-15-L00902_950376131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07.11.2020 23:48:38</t>
        </is>
      </c>
      <c>
        <is>
          <t>08.11.2020 00:21:00</t>
        </is>
      </c>
      <c>
        <v>0.539444444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0.539444</v>
      </c>
    </row>
    <row>
      <c>
        <is>
          <t>1574336</t>
        </is>
      </c>
      <c>
        <v>1</v>
      </c>
      <c>
        <is>
          <t>İZMİR</t>
        </is>
      </c>
      <c>
        <v>ÖDEMİŞ</v>
      </c>
      <c>
        <is>
          <t>KONAKLI TR-2 35-15-L00918_950377591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02.11.2020 17:56:22</t>
        </is>
      </c>
      <c>
        <is>
          <t>02.11.2020 21:20:08</t>
        </is>
      </c>
      <c>
        <v>3.396111111</v>
      </c>
      <c>
        <v>0</v>
      </c>
      <c>
        <v>3</v>
      </c>
      <c>
        <v>0</v>
      </c>
      <c>
        <v>0</v>
      </c>
      <c>
        <v>0</v>
      </c>
      <c>
        <v>10.188333</v>
      </c>
      <c>
        <v>0</v>
      </c>
      <c>
        <v>0</v>
      </c>
    </row>
    <row>
      <c>
        <is>
          <t>1598008</t>
        </is>
      </c>
      <c>
        <v>1</v>
      </c>
      <c>
        <is>
          <t>İZMİR</t>
        </is>
      </c>
      <c>
        <v>ÖDEMİŞ</v>
      </c>
      <c>
        <is>
          <t>KONAKLI DM 35-15-L00898_BOZCAYAKA-L011 L011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29.11.2020 05:45:06</t>
        </is>
      </c>
      <c>
        <is>
          <t>29.11.2020 06:58:04</t>
        </is>
      </c>
      <c>
        <v>1.216111111</v>
      </c>
      <c>
        <v>2</v>
      </c>
      <c>
        <v>12</v>
      </c>
      <c>
        <v>14</v>
      </c>
      <c>
        <v>225</v>
      </c>
      <c>
        <v>2.432222</v>
      </c>
      <c>
        <v>14.593333</v>
      </c>
      <c>
        <v>17.025556</v>
      </c>
      <c>
        <v>273.625</v>
      </c>
    </row>
    <row>
      <c>
        <is>
          <t>1595959</t>
        </is>
      </c>
      <c>
        <v>1</v>
      </c>
      <c>
        <is>
          <t>İZMİR</t>
        </is>
      </c>
      <c>
        <v>ÖDEMİŞ</v>
      </c>
      <c>
        <is>
          <t>KONAKLI DM 35-15-L00898_BOZCAYAKA L011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24.11.2020 19:13:31</t>
        </is>
      </c>
      <c>
        <is>
          <t>24.11.2020 19:58:00</t>
        </is>
      </c>
      <c>
        <v>0.741388888</v>
      </c>
      <c>
        <v>2</v>
      </c>
      <c>
        <v>12</v>
      </c>
      <c>
        <v>14</v>
      </c>
      <c>
        <v>225</v>
      </c>
      <c>
        <v>1.482778</v>
      </c>
      <c>
        <v>8.896667</v>
      </c>
      <c>
        <v>10.379444</v>
      </c>
      <c>
        <v>166.8125</v>
      </c>
    </row>
    <row>
      <c>
        <is>
          <t>1596027</t>
        </is>
      </c>
      <c>
        <v>1</v>
      </c>
      <c>
        <is>
          <t>İZMİR</t>
        </is>
      </c>
      <c>
        <v>ÖDEMİŞ</v>
      </c>
      <c>
        <is>
          <t>KONAKLI DM 35-15-L00898_BOZCAYAKA L011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25.11.2020 03:59:15</t>
        </is>
      </c>
      <c>
        <is>
          <t>25.11.2020 04:58:47</t>
        </is>
      </c>
      <c>
        <v>0.992222222</v>
      </c>
      <c>
        <v>2</v>
      </c>
      <c>
        <v>12</v>
      </c>
      <c>
        <v>14</v>
      </c>
      <c>
        <v>225</v>
      </c>
      <c>
        <v>1.984444</v>
      </c>
      <c>
        <v>11.906667</v>
      </c>
      <c>
        <v>13.891111</v>
      </c>
      <c>
        <v>223.25</v>
      </c>
    </row>
    <row>
      <c>
        <is>
          <t>1596702</t>
        </is>
      </c>
      <c>
        <v>1</v>
      </c>
      <c>
        <is>
          <t>İZMİR</t>
        </is>
      </c>
      <c>
        <v>ÖDEMİŞ</v>
      </c>
      <c>
        <is>
          <t>KONAKLI DM 35-15-L00898_BOZCAYAKA L011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26.11.2020 10:45:00</t>
        </is>
      </c>
      <c>
        <is>
          <t>26.11.2020 11:22:54</t>
        </is>
      </c>
      <c>
        <v>0.631666666</v>
      </c>
      <c>
        <v>2</v>
      </c>
      <c>
        <v>12</v>
      </c>
      <c>
        <v>14</v>
      </c>
      <c>
        <v>225</v>
      </c>
      <c>
        <v>1.263333</v>
      </c>
      <c>
        <v>7.58</v>
      </c>
      <c>
        <v>8.843333</v>
      </c>
      <c>
        <v>142.125</v>
      </c>
    </row>
    <row>
      <c>
        <is>
          <t>1596584</t>
        </is>
      </c>
      <c>
        <v>1</v>
      </c>
      <c>
        <is>
          <t>İZMİR</t>
        </is>
      </c>
      <c>
        <v>ÖDEMİŞ</v>
      </c>
      <c>
        <is>
          <t>KONAKLI DM 35-15-L00898_BOZCAYAKA L011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26.11.2020 08:49:23</t>
        </is>
      </c>
      <c>
        <is>
          <t>26.11.2020 09:26:10</t>
        </is>
      </c>
      <c>
        <v>0.613055555</v>
      </c>
      <c>
        <v>2</v>
      </c>
      <c>
        <v>12</v>
      </c>
      <c>
        <v>14</v>
      </c>
      <c>
        <v>225</v>
      </c>
      <c>
        <v>1.226111</v>
      </c>
      <c>
        <v>7.356667</v>
      </c>
      <c>
        <v>8.582778</v>
      </c>
      <c>
        <v>137.9375</v>
      </c>
    </row>
    <row>
      <c>
        <is>
          <t>1579513</t>
        </is>
      </c>
      <c>
        <v>1</v>
      </c>
      <c>
        <is>
          <t>İZMİR</t>
        </is>
      </c>
      <c>
        <v>BUCA</v>
      </c>
      <c>
        <is>
          <t>K-2746 35-03-K02746_910475215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12.11.2020 10:06:00</t>
        </is>
      </c>
      <c>
        <is>
          <t>12.11.2020 10:49:57</t>
        </is>
      </c>
      <c>
        <v>0.7325</v>
      </c>
      <c>
        <v>0</v>
      </c>
      <c>
        <v>2</v>
      </c>
      <c>
        <v>0</v>
      </c>
      <c>
        <v>0</v>
      </c>
      <c>
        <v>0</v>
      </c>
      <c>
        <v>1.465</v>
      </c>
      <c>
        <v>0</v>
      </c>
      <c>
        <v>0</v>
      </c>
    </row>
    <row>
      <c>
        <is>
          <t>1579848</t>
        </is>
      </c>
      <c>
        <v>1</v>
      </c>
      <c>
        <is>
          <t>İZMİR</t>
        </is>
      </c>
      <c>
        <v>ÖDEMİŞ</v>
      </c>
      <c>
        <is>
          <t>GÖLCÜK TR-19 35-15-L00336_48779039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12.11.2020 20:00:48</t>
        </is>
      </c>
      <c>
        <is>
          <t>12.11.2020 22:44:51</t>
        </is>
      </c>
      <c>
        <v>2.734166666</v>
      </c>
      <c>
        <v>0</v>
      </c>
      <c>
        <v>8</v>
      </c>
      <c>
        <v>0</v>
      </c>
      <c>
        <v>0</v>
      </c>
      <c>
        <v>0</v>
      </c>
      <c>
        <v>21.873333</v>
      </c>
      <c>
        <v>0</v>
      </c>
      <c>
        <v>0</v>
      </c>
    </row>
    <row>
      <c>
        <is>
          <t>1580788</t>
        </is>
      </c>
      <c>
        <v>1</v>
      </c>
      <c>
        <is>
          <t>İZMİR</t>
        </is>
      </c>
      <c>
        <v>ÖDEMİŞ</v>
      </c>
      <c>
        <is>
          <t>GÖLCÜK TR-1 (ZEYTİNLİK) 35-15-L00749_950384962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14.11.2020 17:00:42</t>
        </is>
      </c>
      <c>
        <is>
          <t>14.11.2020 18:20:12</t>
        </is>
      </c>
      <c>
        <v>1.325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1.325</v>
      </c>
    </row>
    <row>
      <c>
        <is>
          <t>1575651</t>
        </is>
      </c>
      <c>
        <v>1</v>
      </c>
      <c>
        <is>
          <t>İZMİR</t>
        </is>
      </c>
      <c>
        <v>BUCA</v>
      </c>
      <c>
        <is>
          <t>M-1022 35-03-M01022_35-03-M01022</t>
        </is>
      </c>
      <c>
        <v>Ağaç Kesimi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05.11.2020 09:57:00</t>
        </is>
      </c>
      <c>
        <is>
          <t>05.11.2020 10:18:00</t>
        </is>
      </c>
      <c>
        <v>0.35</v>
      </c>
      <c>
        <v>1</v>
      </c>
      <c>
        <v>690</v>
      </c>
      <c>
        <v>0</v>
      </c>
      <c>
        <v>0</v>
      </c>
      <c>
        <v>0.35</v>
      </c>
      <c>
        <v>241.5</v>
      </c>
      <c>
        <v>0</v>
      </c>
      <c>
        <v>0</v>
      </c>
    </row>
    <row>
      <c>
        <is>
          <t>1573975</t>
        </is>
      </c>
      <c>
        <v>1</v>
      </c>
      <c>
        <is>
          <t>İZMİR</t>
        </is>
      </c>
      <c>
        <v>TİRE</v>
      </c>
      <c>
        <is>
          <t>DM-3/15 35-29-M00016_950337515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02.11.2020 09:11:37</t>
        </is>
      </c>
      <c>
        <is>
          <t>02.11.2020 14:39:02</t>
        </is>
      </c>
      <c>
        <v>5.456944444</v>
      </c>
      <c>
        <v>0</v>
      </c>
      <c>
        <v>1</v>
      </c>
      <c>
        <v>0</v>
      </c>
      <c>
        <v>0</v>
      </c>
      <c>
        <v>0</v>
      </c>
      <c>
        <v>5.456944</v>
      </c>
      <c>
        <v>0</v>
      </c>
      <c>
        <v>0</v>
      </c>
    </row>
    <row>
      <c>
        <is>
          <t>1597954</t>
        </is>
      </c>
      <c>
        <v>1</v>
      </c>
      <c>
        <is>
          <t>İZMİR</t>
        </is>
      </c>
      <c>
        <v>ALİAĞA</v>
      </c>
      <c>
        <is>
          <t>HELVACI TR-5 35-17-M00365_35-17-M00365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28.11.2020 19:14:25</t>
        </is>
      </c>
      <c>
        <is>
          <t>28.11.2020 20:38:36</t>
        </is>
      </c>
      <c>
        <v>1.403055555</v>
      </c>
      <c>
        <v>1</v>
      </c>
      <c>
        <v>86</v>
      </c>
      <c>
        <v>0</v>
      </c>
      <c>
        <v>0</v>
      </c>
      <c>
        <v>1.403056</v>
      </c>
      <c>
        <v>120.662778</v>
      </c>
      <c>
        <v>0</v>
      </c>
      <c>
        <v>0</v>
      </c>
    </row>
    <row>
      <c>
        <is>
          <t>1575908</t>
        </is>
      </c>
      <c>
        <v>1</v>
      </c>
      <c>
        <is>
          <t>İZMİR</t>
        </is>
      </c>
      <c>
        <v>ALİAĞA</v>
      </c>
      <c>
        <is>
          <t>TR-96 35-17-M00096_35-17-M00096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05.11.2020 16:28:16</t>
        </is>
      </c>
      <c>
        <is>
          <t>05.11.2020 17:11:07</t>
        </is>
      </c>
      <c>
        <v>0.714166666</v>
      </c>
      <c>
        <v>2</v>
      </c>
      <c>
        <v>628</v>
      </c>
      <c>
        <v>0</v>
      </c>
      <c>
        <v>0</v>
      </c>
      <c>
        <v>1.428333</v>
      </c>
      <c>
        <v>448.496666</v>
      </c>
      <c>
        <v>0</v>
      </c>
      <c>
        <v>0</v>
      </c>
    </row>
    <row>
      <c>
        <is>
          <t>1579772</t>
        </is>
      </c>
      <c>
        <v>1</v>
      </c>
      <c>
        <is>
          <t>İZMİR</t>
        </is>
      </c>
      <c>
        <v>ALİAĞA</v>
      </c>
      <c>
        <is>
          <t>DM-2 35-17-M00002_M-1(BELEDİYE-2)-M24 M24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12.11.2020 17:06:13</t>
        </is>
      </c>
      <c>
        <is>
          <t>12.11.2020 17:28:58</t>
        </is>
      </c>
      <c>
        <v>0.379166666</v>
      </c>
      <c>
        <v>51</v>
      </c>
      <c>
        <v>5169</v>
      </c>
      <c>
        <v>69</v>
      </c>
      <c>
        <v>319</v>
      </c>
      <c>
        <v>19.3375</v>
      </c>
      <c>
        <v>1959.912497</v>
      </c>
      <c>
        <v>26.1625</v>
      </c>
      <c>
        <v>120.954166</v>
      </c>
    </row>
    <row>
      <c>
        <is>
          <t>1582579</t>
        </is>
      </c>
      <c>
        <v>1</v>
      </c>
      <c>
        <is>
          <t>İZMİR</t>
        </is>
      </c>
      <c>
        <v>BUCA</v>
      </c>
      <c>
        <is>
          <t>K-3793 35-03-K03793_35-03-K03793</t>
        </is>
      </c>
      <c>
        <v>AG Hatta Ağaç Kesimi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18.11.2020 13:44:50</t>
        </is>
      </c>
      <c>
        <is>
          <t>18.11.2020 14:50:30</t>
        </is>
      </c>
      <c>
        <v>1.094444444</v>
      </c>
      <c>
        <v>0</v>
      </c>
      <c>
        <v>737</v>
      </c>
      <c>
        <v>0</v>
      </c>
      <c>
        <v>0</v>
      </c>
      <c>
        <v>0</v>
      </c>
      <c>
        <v>806.605555</v>
      </c>
      <c>
        <v>0</v>
      </c>
      <c>
        <v>0</v>
      </c>
    </row>
    <row>
      <c>
        <is>
          <t>1576675</t>
        </is>
      </c>
      <c>
        <v>1</v>
      </c>
      <c>
        <is>
          <t>İZMİR</t>
        </is>
      </c>
      <c>
        <v>ALİAĞA</v>
      </c>
      <c>
        <is>
          <t>M-458 (DM-3/5) 35-17-M00458_950302474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06.11.2020 17:18:58</t>
        </is>
      </c>
      <c>
        <is>
          <t>06.11.2020 18:18:58</t>
        </is>
      </c>
      <c>
        <v>1</v>
      </c>
      <c>
        <v>0</v>
      </c>
      <c>
        <v>8</v>
      </c>
      <c>
        <v>0</v>
      </c>
      <c>
        <v>0</v>
      </c>
      <c>
        <v>0</v>
      </c>
      <c>
        <v>8</v>
      </c>
      <c>
        <v>0</v>
      </c>
      <c>
        <v>0</v>
      </c>
    </row>
    <row>
      <c>
        <is>
          <t>1573647</t>
        </is>
      </c>
      <c>
        <v>1</v>
      </c>
      <c>
        <is>
          <t>İZMİR</t>
        </is>
      </c>
      <c>
        <v>ALİAĞA</v>
      </c>
      <c>
        <is>
          <t>TR-54 35-17-M00054_Ayırıcı H01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01.11.2020 13:16:54</t>
        </is>
      </c>
      <c>
        <is>
          <t>01.11.2020 16:11:32</t>
        </is>
      </c>
      <c>
        <v>2.910344444</v>
      </c>
      <c>
        <v>2</v>
      </c>
      <c>
        <v>172</v>
      </c>
      <c>
        <v>0</v>
      </c>
      <c>
        <v>2</v>
      </c>
      <c>
        <v>5.820689</v>
      </c>
      <c>
        <v>500.579244</v>
      </c>
      <c>
        <v>0</v>
      </c>
      <c>
        <v>5.820689</v>
      </c>
    </row>
    <row>
      <c>
        <is>
          <t>1574839</t>
        </is>
      </c>
      <c>
        <v>1</v>
      </c>
      <c>
        <is>
          <t>İZMİR</t>
        </is>
      </c>
      <c>
        <v>ALİAĞA</v>
      </c>
      <c>
        <is>
          <t>ZEYTİNLİPARK DM (M-400) 35-17-M00400_M-500 M014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03.11.2020 16:48:03</t>
        </is>
      </c>
      <c>
        <is>
          <t>03.11.2020 17:09:35</t>
        </is>
      </c>
      <c>
        <v>0.358888888</v>
      </c>
      <c>
        <v>28</v>
      </c>
      <c>
        <v>1832</v>
      </c>
      <c>
        <v>2</v>
      </c>
      <c>
        <v>3</v>
      </c>
      <c>
        <v>10.048889</v>
      </c>
      <c>
        <v>657.484443</v>
      </c>
      <c>
        <v>0.717778</v>
      </c>
      <c>
        <v>1.076667</v>
      </c>
    </row>
    <row>
      <c>
        <is>
          <t>1579608</t>
        </is>
      </c>
      <c>
        <v>1</v>
      </c>
      <c>
        <is>
          <t>İZMİR</t>
        </is>
      </c>
      <c>
        <v>ÖDEMİŞ</v>
      </c>
      <c>
        <is>
          <t>TR-168 35-15-L00734_35-15-L00734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12.11.2020 12:09:47</t>
        </is>
      </c>
      <c>
        <is>
          <t>12.11.2020 14:24:29</t>
        </is>
      </c>
      <c>
        <v>2.245</v>
      </c>
      <c>
        <v>0</v>
      </c>
      <c>
        <v>0</v>
      </c>
      <c>
        <v>1</v>
      </c>
      <c>
        <v>27</v>
      </c>
      <c>
        <v>0</v>
      </c>
      <c>
        <v>0</v>
      </c>
      <c>
        <v>2.245</v>
      </c>
      <c>
        <v>60.615</v>
      </c>
    </row>
    <row>
      <c>
        <is>
          <t>1581889</t>
        </is>
      </c>
      <c>
        <v>1</v>
      </c>
      <c>
        <is>
          <t>İZMİR</t>
        </is>
      </c>
      <c>
        <v>ÖDEMİŞ</v>
      </c>
      <c>
        <is>
          <t>BADEMLİ TR-11 35-15-L01047_950405657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17.11.2020 10:43:01</t>
        </is>
      </c>
      <c>
        <is>
          <t>17.11.2020 13:05:07</t>
        </is>
      </c>
      <c>
        <v>2.368333333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2.368333</v>
      </c>
    </row>
    <row>
      <c>
        <is>
          <t>1595645</t>
        </is>
      </c>
      <c>
        <v>1</v>
      </c>
      <c>
        <is>
          <t>İZMİR</t>
        </is>
      </c>
      <c>
        <v>ÖDEMİŞ</v>
      </c>
      <c>
        <is>
          <t>BADEMLİ KOCABAĞLAR MEV. TR-36 35-15-L01059_950393336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24.11.2020 10:43:03</t>
        </is>
      </c>
      <c>
        <is>
          <t>24.11.2020 13:08:06</t>
        </is>
      </c>
      <c>
        <v>2.4175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2.4175</v>
      </c>
    </row>
    <row>
      <c>
        <is>
          <t>1594966</t>
        </is>
      </c>
      <c>
        <v>1</v>
      </c>
      <c>
        <is>
          <t>İZMİR</t>
        </is>
      </c>
      <c>
        <v>ÖDEMİŞ</v>
      </c>
      <c>
        <is>
          <t>BADEMLİ TR-1 DM 35-15-L01010_BIÇAKÇI-OVACIK-L09 L09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22.11.2020 22:52:45</t>
        </is>
      </c>
      <c>
        <is>
          <t>22.11.2020 23:34:00</t>
        </is>
      </c>
      <c>
        <v>0.6875</v>
      </c>
      <c>
        <v>0</v>
      </c>
      <c>
        <v>0</v>
      </c>
      <c>
        <v>30</v>
      </c>
      <c>
        <v>1629</v>
      </c>
      <c>
        <v>0</v>
      </c>
      <c>
        <v>0</v>
      </c>
      <c>
        <v>20.625</v>
      </c>
      <c>
        <v>1119.9375</v>
      </c>
    </row>
    <row>
      <c>
        <is>
          <t>1598444</t>
        </is>
      </c>
      <c>
        <v>1</v>
      </c>
      <c>
        <is>
          <t>İZMİR</t>
        </is>
      </c>
      <c>
        <v>ÖDEMİŞ</v>
      </c>
      <c>
        <is>
          <t>BADEMLİ TR-1 DM 35-15-L01010_ÜÇ CEVİZLER (TR-26) L02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30.11.2020 09:11:02</t>
        </is>
      </c>
      <c>
        <is>
          <t>30.11.2020 09:47:25</t>
        </is>
      </c>
      <c>
        <v>0.606388888</v>
      </c>
      <c>
        <v>0</v>
      </c>
      <c>
        <v>0</v>
      </c>
      <c>
        <v>20</v>
      </c>
      <c>
        <v>494</v>
      </c>
      <c>
        <v>0</v>
      </c>
      <c>
        <v>0</v>
      </c>
      <c>
        <v>12.127778</v>
      </c>
      <c>
        <v>299.556111</v>
      </c>
    </row>
    <row>
      <c>
        <is>
          <t>1584016</t>
        </is>
      </c>
      <c>
        <v>1</v>
      </c>
      <c>
        <is>
          <t>İZMİR</t>
        </is>
      </c>
      <c>
        <v>ÖDEMİŞ</v>
      </c>
      <c>
        <is>
          <t>KAYMAKÇI TR-10 35-15-M00244_950387570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20.11.2020 17:44:15</t>
        </is>
      </c>
      <c>
        <is>
          <t>20.11.2020 21:01:58</t>
        </is>
      </c>
      <c>
        <v>3.295277777</v>
      </c>
      <c>
        <v>0</v>
      </c>
      <c>
        <v>1</v>
      </c>
      <c>
        <v>0</v>
      </c>
      <c>
        <v>0</v>
      </c>
      <c>
        <v>0</v>
      </c>
      <c>
        <v>3.295278</v>
      </c>
      <c>
        <v>0</v>
      </c>
      <c>
        <v>0</v>
      </c>
    </row>
    <row>
      <c>
        <is>
          <t>1575578</t>
        </is>
      </c>
      <c>
        <v>1</v>
      </c>
      <c>
        <is>
          <t>İZMİR</t>
        </is>
      </c>
      <c>
        <v>ÖDEMİŞ</v>
      </c>
      <c>
        <is>
          <t>KAYMAKÇI TR-10 35-15-M00244_KAYMAKÇI DM-M01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05.11.2020 08:52:52</t>
        </is>
      </c>
      <c>
        <is>
          <t>05.11.2020 09:14:00</t>
        </is>
      </c>
      <c>
        <v>0.352222222</v>
      </c>
      <c>
        <v>11</v>
      </c>
      <c>
        <v>957</v>
      </c>
      <c>
        <v>11</v>
      </c>
      <c>
        <v>377</v>
      </c>
      <c>
        <v>3.874444</v>
      </c>
      <c>
        <v>337.076666</v>
      </c>
      <c>
        <v>3.874444</v>
      </c>
      <c>
        <v>132.787778</v>
      </c>
    </row>
    <row>
      <c>
        <is>
          <t>1581894</t>
        </is>
      </c>
      <c>
        <v>1</v>
      </c>
      <c>
        <is>
          <t>İZMİR</t>
        </is>
      </c>
      <c>
        <v>ÖDEMİŞ</v>
      </c>
      <c>
        <is>
          <t>KAYMAKÇI TR-12 35-15-M00249_950397216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17.11.2020 10:55:11</t>
        </is>
      </c>
      <c>
        <is>
          <t>17.11.2020 15:51:10</t>
        </is>
      </c>
      <c>
        <v>4.933055555</v>
      </c>
      <c>
        <v>0</v>
      </c>
      <c>
        <v>1</v>
      </c>
      <c>
        <v>0</v>
      </c>
      <c>
        <v>0</v>
      </c>
      <c>
        <v>0</v>
      </c>
      <c>
        <v>4.933056</v>
      </c>
      <c>
        <v>0</v>
      </c>
      <c>
        <v>0</v>
      </c>
    </row>
    <row>
      <c>
        <is>
          <t>1595850</t>
        </is>
      </c>
      <c>
        <v>1</v>
      </c>
      <c>
        <is>
          <t>İZMİR</t>
        </is>
      </c>
      <c>
        <v>ÖDEMİŞ</v>
      </c>
      <c>
        <is>
          <t>KAYMAKÇI TR-13 35-15-L01144_950396128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24.11.2020 15:35:19</t>
        </is>
      </c>
      <c>
        <is>
          <t>24.11.2020 17:23:57</t>
        </is>
      </c>
      <c>
        <v>1.810555555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1.810556</v>
      </c>
    </row>
    <row>
      <c>
        <is>
          <t>1598273</t>
        </is>
      </c>
      <c>
        <v>1</v>
      </c>
      <c>
        <is>
          <t>İZMİR</t>
        </is>
      </c>
      <c>
        <v>ÖDEMİŞ</v>
      </c>
      <c>
        <is>
          <t>KAYMAKÇI İM 35-15-A00004_KAYMAKÇI-1-M12 M12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29.11.2020 17:43:09</t>
        </is>
      </c>
      <c>
        <is>
          <t>29.11.2020 18:04:00</t>
        </is>
      </c>
      <c>
        <v>0.3475</v>
      </c>
      <c>
        <v>0</v>
      </c>
      <c>
        <v>0</v>
      </c>
      <c>
        <v>699</v>
      </c>
      <c>
        <v>15127</v>
      </c>
      <c>
        <v>0</v>
      </c>
      <c>
        <v>0</v>
      </c>
      <c>
        <v>242.9025</v>
      </c>
      <c>
        <v>5256.6325</v>
      </c>
    </row>
    <row>
      <c>
        <is>
          <t>1597233</t>
        </is>
      </c>
      <c>
        <v>1</v>
      </c>
      <c>
        <is>
          <t>İZMİR</t>
        </is>
      </c>
      <c>
        <v>ALİAĞA</v>
      </c>
      <c>
        <is>
          <t>GÜZELHİSAR TR-2 35-17-M00168_950309574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27.11.2020 10:44:00</t>
        </is>
      </c>
      <c>
        <is>
          <t>01.12.2020 16:57:07</t>
        </is>
      </c>
      <c>
        <v>102.218611111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102.218611</v>
      </c>
    </row>
    <row>
      <c>
        <is>
          <t>1577444</t>
        </is>
      </c>
      <c>
        <v>1</v>
      </c>
      <c>
        <is>
          <t>İZMİR</t>
        </is>
      </c>
      <c>
        <v>BUCA</v>
      </c>
      <c>
        <is>
          <t>M-1023 35-03-M01023_910666805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08.11.2020 03:20:52</t>
        </is>
      </c>
      <c>
        <is>
          <t>08.11.2020 05:45:54</t>
        </is>
      </c>
      <c>
        <v>2.417222222</v>
      </c>
      <c>
        <v>0</v>
      </c>
      <c>
        <v>1</v>
      </c>
      <c>
        <v>0</v>
      </c>
      <c>
        <v>0</v>
      </c>
      <c>
        <v>0</v>
      </c>
      <c>
        <v>2.417222</v>
      </c>
      <c>
        <v>0</v>
      </c>
      <c>
        <v>0</v>
      </c>
    </row>
    <row>
      <c>
        <is>
          <t>1581622</t>
        </is>
      </c>
      <c>
        <v>1</v>
      </c>
      <c>
        <is>
          <t>İZMİR</t>
        </is>
      </c>
      <c>
        <v>BUCA</v>
      </c>
      <c>
        <is>
          <t>K-1508 35-03-K01508_910873146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16.11.2020 16:59:17</t>
        </is>
      </c>
      <c>
        <is>
          <t>16.11.2020 18:17:44</t>
        </is>
      </c>
      <c>
        <v>1.3075</v>
      </c>
      <c>
        <v>0</v>
      </c>
      <c>
        <v>1</v>
      </c>
      <c>
        <v>0</v>
      </c>
      <c>
        <v>0</v>
      </c>
      <c>
        <v>0</v>
      </c>
      <c>
        <v>1.3075</v>
      </c>
      <c>
        <v>0</v>
      </c>
      <c>
        <v>0</v>
      </c>
    </row>
    <row>
      <c>
        <is>
          <t>1580789</t>
        </is>
      </c>
      <c>
        <v>1</v>
      </c>
      <c>
        <is>
          <t>İZMİR</t>
        </is>
      </c>
      <c>
        <v>BUCA</v>
      </c>
      <c>
        <is>
          <t>K-1508 35-03-K01508_910052412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14.11.2020 17:00:56</t>
        </is>
      </c>
      <c>
        <is>
          <t>14.11.2020 17:50:55</t>
        </is>
      </c>
      <c>
        <v>0.833055555</v>
      </c>
      <c>
        <v>0</v>
      </c>
      <c>
        <v>1</v>
      </c>
      <c>
        <v>0</v>
      </c>
      <c>
        <v>0</v>
      </c>
      <c>
        <v>0</v>
      </c>
      <c>
        <v>0.833056</v>
      </c>
      <c>
        <v>0</v>
      </c>
      <c>
        <v>0</v>
      </c>
    </row>
    <row>
      <c>
        <is>
          <t>1578214</t>
        </is>
      </c>
      <c>
        <v>1</v>
      </c>
      <c>
        <is>
          <t>İZMİR</t>
        </is>
      </c>
      <c>
        <v>BUCA</v>
      </c>
      <c>
        <is>
          <t>K-1508 35-03-K01508_910521230</t>
        </is>
      </c>
      <c>
        <v>AG Box / Sdk Abone Çıkış Faz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09.11.2020 18:48:40</t>
        </is>
      </c>
      <c>
        <is>
          <t>09.11.2020 20:47:47</t>
        </is>
      </c>
      <c>
        <v>1.985277777</v>
      </c>
      <c>
        <v>0</v>
      </c>
      <c>
        <v>1</v>
      </c>
      <c>
        <v>0</v>
      </c>
      <c>
        <v>0</v>
      </c>
      <c>
        <v>0</v>
      </c>
      <c>
        <v>1.985278</v>
      </c>
      <c>
        <v>0</v>
      </c>
      <c>
        <v>0</v>
      </c>
    </row>
    <row>
      <c>
        <is>
          <t>1578677</t>
        </is>
      </c>
      <c>
        <v>1</v>
      </c>
      <c>
        <is>
          <t>İZMİR</t>
        </is>
      </c>
      <c>
        <v>BUCA</v>
      </c>
      <c>
        <is>
          <t>K-1505 35-03-K01505_910107106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10.11.2020 16:41:52</t>
        </is>
      </c>
      <c>
        <is>
          <t>10.11.2020 17:07:01</t>
        </is>
      </c>
      <c>
        <v>0.419166666</v>
      </c>
      <c>
        <v>0</v>
      </c>
      <c>
        <v>1</v>
      </c>
      <c>
        <v>0</v>
      </c>
      <c>
        <v>0</v>
      </c>
      <c>
        <v>0</v>
      </c>
      <c>
        <v>0.419167</v>
      </c>
      <c>
        <v>0</v>
      </c>
      <c>
        <v>0</v>
      </c>
    </row>
    <row>
      <c>
        <is>
          <t>1594642</t>
        </is>
      </c>
      <c>
        <v>1</v>
      </c>
      <c>
        <is>
          <t>İZMİR</t>
        </is>
      </c>
      <c>
        <v>BUCA</v>
      </c>
      <c>
        <is>
          <t>K-3813 35-03-K03813_955020618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22.11.2020 03:46:26</t>
        </is>
      </c>
      <c>
        <is>
          <t>22.11.2020 10:03:36</t>
        </is>
      </c>
      <c>
        <v>6.286111111</v>
      </c>
      <c>
        <v>0</v>
      </c>
      <c>
        <v>4</v>
      </c>
      <c>
        <v>0</v>
      </c>
      <c>
        <v>0</v>
      </c>
      <c>
        <v>0</v>
      </c>
      <c>
        <v>25.144444</v>
      </c>
      <c>
        <v>0</v>
      </c>
      <c>
        <v>0</v>
      </c>
    </row>
    <row>
      <c>
        <is>
          <t>1579724</t>
        </is>
      </c>
      <c>
        <v>1</v>
      </c>
      <c>
        <is>
          <t>İZMİR</t>
        </is>
      </c>
      <c>
        <v>BUCA</v>
      </c>
      <c>
        <is>
          <t>M-2114 35-03-M02114_35-03-M02114</t>
        </is>
      </c>
      <c>
        <v>AG Hatta Ağaç Kesimi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12.11.2020 15:58:13</t>
        </is>
      </c>
      <c>
        <is>
          <t>12.11.2020 16:18:46</t>
        </is>
      </c>
      <c>
        <v>0.3425</v>
      </c>
      <c>
        <v>1</v>
      </c>
      <c>
        <v>399</v>
      </c>
      <c>
        <v>0</v>
      </c>
      <c>
        <v>0</v>
      </c>
      <c>
        <v>0.3425</v>
      </c>
      <c>
        <v>136.6575</v>
      </c>
      <c>
        <v>0</v>
      </c>
      <c>
        <v>0</v>
      </c>
    </row>
    <row>
      <c>
        <is>
          <t>1579861</t>
        </is>
      </c>
      <c>
        <v>1</v>
      </c>
      <c>
        <is>
          <t>İZMİR</t>
        </is>
      </c>
      <c>
        <v>BUCA</v>
      </c>
      <c>
        <is>
          <t>K-2743 35-03-K02743_C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12.11.2020 20:38:11</t>
        </is>
      </c>
      <c>
        <is>
          <t>12.11.2020 22:56:55</t>
        </is>
      </c>
      <c>
        <v>2.312222222</v>
      </c>
      <c>
        <v>0</v>
      </c>
      <c>
        <v>1157</v>
      </c>
      <c>
        <v>0</v>
      </c>
      <c>
        <v>0</v>
      </c>
      <c>
        <v>0</v>
      </c>
      <c>
        <v>2675.241111</v>
      </c>
      <c>
        <v>0</v>
      </c>
      <c>
        <v>0</v>
      </c>
    </row>
    <row>
      <c>
        <is>
          <t>1584069</t>
        </is>
      </c>
      <c>
        <v>1</v>
      </c>
      <c>
        <is>
          <t>İZMİR</t>
        </is>
      </c>
      <c>
        <v>BUCA</v>
      </c>
      <c>
        <is>
          <t>K-2889 35-03-K02889_910296685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20.11.2020 19:24:48</t>
        </is>
      </c>
      <c>
        <is>
          <t>20.11.2020 20:09:27</t>
        </is>
      </c>
      <c>
        <v>0.744166666</v>
      </c>
      <c>
        <v>0</v>
      </c>
      <c>
        <v>2</v>
      </c>
      <c>
        <v>0</v>
      </c>
      <c>
        <v>0</v>
      </c>
      <c>
        <v>0</v>
      </c>
      <c>
        <v>1.488333</v>
      </c>
      <c>
        <v>0</v>
      </c>
      <c>
        <v>0</v>
      </c>
    </row>
    <row>
      <c>
        <is>
          <t>1582434</t>
        </is>
      </c>
      <c>
        <v>1</v>
      </c>
      <c>
        <is>
          <t>İZMİR</t>
        </is>
      </c>
      <c>
        <v>ALİAĞA</v>
      </c>
      <c>
        <is>
          <t>ALOSBİ TM 35-17-A00006_HatBaşıAyırıcı_65357671 M05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18.11.2020 10:37:00</t>
        </is>
      </c>
      <c>
        <is>
          <t>18.11.2020 10:48:00</t>
        </is>
      </c>
      <c>
        <v>0.183333333</v>
      </c>
      <c>
        <v>8</v>
      </c>
      <c>
        <v>454</v>
      </c>
      <c>
        <v>3</v>
      </c>
      <c>
        <v>4</v>
      </c>
      <c>
        <v>1.466667</v>
      </c>
      <c>
        <v>83.233333</v>
      </c>
      <c>
        <v>0.55</v>
      </c>
      <c>
        <v>0.733333</v>
      </c>
    </row>
    <row>
      <c>
        <is>
          <t>1596917</t>
        </is>
      </c>
      <c>
        <v>1</v>
      </c>
      <c>
        <is>
          <t>İZMİR</t>
        </is>
      </c>
      <c>
        <v>ALİAĞA</v>
      </c>
      <c>
        <is>
          <t>HACIÖMERLİ KARAKUYULAR TR 35-17-M00444_35-17-M00444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26.11.2020 15:59:13</t>
        </is>
      </c>
      <c>
        <is>
          <t>26.11.2020 19:24:55</t>
        </is>
      </c>
      <c>
        <v>3.428333333</v>
      </c>
      <c>
        <v>0</v>
      </c>
      <c>
        <v>0</v>
      </c>
      <c>
        <v>1</v>
      </c>
      <c>
        <v>17</v>
      </c>
      <c>
        <v>0</v>
      </c>
      <c>
        <v>0</v>
      </c>
      <c>
        <v>3.428333</v>
      </c>
      <c>
        <v>58.281667</v>
      </c>
    </row>
    <row>
      <c>
        <is>
          <t>1578740</t>
        </is>
      </c>
      <c>
        <v>1</v>
      </c>
      <c>
        <is>
          <t>İZMİR</t>
        </is>
      </c>
      <c>
        <v>ÇİĞLİ</v>
      </c>
      <c>
        <is>
          <t>M-209(DM-2/22) 35-09-M00209_M-208-M02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10.11.2020 18:40:48</t>
        </is>
      </c>
      <c>
        <is>
          <t>10.11.2020 20:11:54</t>
        </is>
      </c>
      <c>
        <v>1.518333333</v>
      </c>
      <c>
        <v>4</v>
      </c>
      <c>
        <v>267</v>
      </c>
      <c>
        <v>0</v>
      </c>
      <c>
        <v>0</v>
      </c>
      <c>
        <v>6.073333</v>
      </c>
      <c>
        <v>405.395</v>
      </c>
      <c>
        <v>0</v>
      </c>
      <c>
        <v>0</v>
      </c>
    </row>
    <row>
      <c>
        <is>
          <t>1597800</t>
        </is>
      </c>
      <c>
        <v>1</v>
      </c>
      <c>
        <is>
          <t>İZMİR</t>
        </is>
      </c>
      <c>
        <v>BUCA</v>
      </c>
      <c>
        <is>
          <t>K-1641 35-03-K01641_910812327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28.11.2020 13:46:34</t>
        </is>
      </c>
      <c>
        <is>
          <t>28.11.2020 17:26:22</t>
        </is>
      </c>
      <c>
        <v>3.663333333</v>
      </c>
      <c>
        <v>0</v>
      </c>
      <c>
        <v>3</v>
      </c>
      <c>
        <v>0</v>
      </c>
      <c>
        <v>0</v>
      </c>
      <c>
        <v>0</v>
      </c>
      <c>
        <v>10.99</v>
      </c>
      <c>
        <v>0</v>
      </c>
      <c>
        <v>0</v>
      </c>
    </row>
    <row>
      <c>
        <is>
          <t>1597357</t>
        </is>
      </c>
      <c>
        <v>1</v>
      </c>
      <c>
        <is>
          <t>İZMİR</t>
        </is>
      </c>
      <c>
        <v>BUCA</v>
      </c>
      <c>
        <is>
          <t>M-1104 35-03-M01104_910705813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27.11.2020 14:37:14</t>
        </is>
      </c>
      <c>
        <is>
          <t>27.11.2020 17:58:17</t>
        </is>
      </c>
      <c>
        <v>3.350833333</v>
      </c>
      <c>
        <v>0</v>
      </c>
      <c>
        <v>1</v>
      </c>
      <c>
        <v>0</v>
      </c>
      <c>
        <v>0</v>
      </c>
      <c>
        <v>0</v>
      </c>
      <c>
        <v>3.350833</v>
      </c>
      <c>
        <v>0</v>
      </c>
      <c>
        <v>0</v>
      </c>
    </row>
    <row>
      <c>
        <is>
          <t>1573970</t>
        </is>
      </c>
      <c>
        <v>1</v>
      </c>
      <c>
        <is>
          <t>İZMİR</t>
        </is>
      </c>
      <c>
        <v>BUCA</v>
      </c>
      <c>
        <is>
          <t>M-2639 35-03-M02639_954975656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02.11.2020 08:57:55</t>
        </is>
      </c>
      <c>
        <is>
          <t>02.11.2020 15:40:56</t>
        </is>
      </c>
      <c>
        <v>6.716944444</v>
      </c>
      <c>
        <v>0</v>
      </c>
      <c>
        <v>9</v>
      </c>
      <c>
        <v>0</v>
      </c>
      <c>
        <v>0</v>
      </c>
      <c>
        <v>0</v>
      </c>
      <c>
        <v>60.4525</v>
      </c>
      <c>
        <v>0</v>
      </c>
      <c>
        <v>0</v>
      </c>
    </row>
    <row>
      <c>
        <is>
          <t>1579992</t>
        </is>
      </c>
      <c>
        <v>1</v>
      </c>
      <c>
        <is>
          <t>İZMİR</t>
        </is>
      </c>
      <c>
        <v>BUCA</v>
      </c>
      <c>
        <is>
          <t>M-1002 35-03-M01002_G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13.11.2020 09:06:29</t>
        </is>
      </c>
      <c>
        <is>
          <t>13.11.2020 15:54:54</t>
        </is>
      </c>
      <c>
        <v>6.806835</v>
      </c>
      <c>
        <v>0</v>
      </c>
      <c>
        <v>106</v>
      </c>
      <c>
        <v>0</v>
      </c>
      <c>
        <v>0</v>
      </c>
      <c>
        <v>0</v>
      </c>
      <c>
        <v>721.52451</v>
      </c>
      <c>
        <v>0</v>
      </c>
      <c>
        <v>0</v>
      </c>
    </row>
    <row>
      <c>
        <is>
          <t>1582896</t>
        </is>
      </c>
      <c>
        <v>1</v>
      </c>
      <c>
        <is>
          <t>İZMİR</t>
        </is>
      </c>
      <c>
        <v>BUCA</v>
      </c>
      <c>
        <is>
          <t>K-856 35-03-K00856_C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19.11.2020 09:07:09</t>
        </is>
      </c>
      <c>
        <is>
          <t>19.11.2020 13:12:30</t>
        </is>
      </c>
      <c>
        <v>4.089119444</v>
      </c>
      <c>
        <v>0</v>
      </c>
      <c>
        <v>127</v>
      </c>
      <c>
        <v>0</v>
      </c>
      <c>
        <v>0</v>
      </c>
      <c>
        <v>0</v>
      </c>
      <c>
        <v>519.318169</v>
      </c>
      <c>
        <v>0</v>
      </c>
      <c>
        <v>0</v>
      </c>
    </row>
    <row>
      <c>
        <is>
          <t>1583629</t>
        </is>
      </c>
      <c>
        <v>1</v>
      </c>
      <c>
        <is>
          <t>İZMİR</t>
        </is>
      </c>
      <c>
        <v>BUCA</v>
      </c>
      <c>
        <is>
          <t>M-1002 35-03-M01002_G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20.11.2020 09:06:59</t>
        </is>
      </c>
      <c>
        <is>
          <t>20.11.2020 14:06:41</t>
        </is>
      </c>
      <c>
        <v>4.994986111</v>
      </c>
      <c>
        <v>0</v>
      </c>
      <c>
        <v>106</v>
      </c>
      <c>
        <v>0</v>
      </c>
      <c>
        <v>0</v>
      </c>
      <c>
        <v>0</v>
      </c>
      <c>
        <v>529.468528</v>
      </c>
      <c>
        <v>0</v>
      </c>
      <c>
        <v>0</v>
      </c>
    </row>
    <row>
      <c>
        <is>
          <t>1584200</t>
        </is>
      </c>
      <c>
        <v>1</v>
      </c>
      <c>
        <is>
          <t>İZMİR</t>
        </is>
      </c>
      <c>
        <v>BUCA</v>
      </c>
      <c>
        <is>
          <t>K-856 35-03-K00856_A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21.11.2020 09:06:05</t>
        </is>
      </c>
      <c>
        <is>
          <t>21.11.2020 15:34:20</t>
        </is>
      </c>
      <c>
        <v>6.470575833</v>
      </c>
      <c>
        <v>0</v>
      </c>
      <c>
        <v>71</v>
      </c>
      <c>
        <v>0</v>
      </c>
      <c>
        <v>0</v>
      </c>
      <c>
        <v>0</v>
      </c>
      <c>
        <v>459.410884</v>
      </c>
      <c>
        <v>0</v>
      </c>
      <c>
        <v>0</v>
      </c>
    </row>
    <row>
      <c>
        <is>
          <t>1580576</t>
        </is>
      </c>
      <c>
        <v>1</v>
      </c>
      <c>
        <is>
          <t>İZMİR</t>
        </is>
      </c>
      <c>
        <v>BUCA</v>
      </c>
      <c>
        <is>
          <t>K-856 35-03-K00856_C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14.11.2020 10:02:20</t>
        </is>
      </c>
      <c>
        <is>
          <t>14.11.2020 16:27:30</t>
        </is>
      </c>
      <c>
        <v>6.419431388</v>
      </c>
      <c>
        <v>0</v>
      </c>
      <c>
        <v>127</v>
      </c>
      <c>
        <v>0</v>
      </c>
      <c>
        <v>0</v>
      </c>
      <c>
        <v>0</v>
      </c>
      <c>
        <v>815.267786</v>
      </c>
      <c>
        <v>0</v>
      </c>
      <c>
        <v>0</v>
      </c>
    </row>
    <row>
      <c>
        <is>
          <t>1579989</t>
        </is>
      </c>
      <c>
        <v>1</v>
      </c>
      <c>
        <is>
          <t>İZMİR</t>
        </is>
      </c>
      <c>
        <v>BUCA</v>
      </c>
      <c>
        <is>
          <t>M-1002 35-03-M01002_C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13.11.2020 08:59:44</t>
        </is>
      </c>
      <c>
        <is>
          <t>13.11.2020 15:53:58</t>
        </is>
      </c>
      <c>
        <v>6.903888888</v>
      </c>
      <c>
        <v>0</v>
      </c>
      <c>
        <v>343</v>
      </c>
      <c>
        <v>0</v>
      </c>
      <c>
        <v>0</v>
      </c>
      <c>
        <v>0</v>
      </c>
      <c>
        <v>2368.033889</v>
      </c>
      <c>
        <v>0</v>
      </c>
      <c>
        <v>0</v>
      </c>
    </row>
    <row>
      <c>
        <is>
          <t>1581307</t>
        </is>
      </c>
      <c>
        <v>1</v>
      </c>
      <c>
        <is>
          <t>İZMİR</t>
        </is>
      </c>
      <c>
        <v>BUCA</v>
      </c>
      <c>
        <is>
          <t>K-856 35-03-K00856_A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16.11.2020 08:58:38</t>
        </is>
      </c>
      <c>
        <is>
          <t>16.11.2020 15:38:28</t>
        </is>
      </c>
      <c>
        <v>6.663888888</v>
      </c>
      <c>
        <v>0</v>
      </c>
      <c>
        <v>71</v>
      </c>
      <c>
        <v>0</v>
      </c>
      <c>
        <v>0</v>
      </c>
      <c>
        <v>0</v>
      </c>
      <c>
        <v>473.136111</v>
      </c>
      <c>
        <v>0</v>
      </c>
      <c>
        <v>0</v>
      </c>
    </row>
    <row>
      <c>
        <is>
          <t>1578893</t>
        </is>
      </c>
      <c>
        <v>1</v>
      </c>
      <c>
        <is>
          <t>İZMİR</t>
        </is>
      </c>
      <c>
        <v>BUCA</v>
      </c>
      <c>
        <is>
          <t>M-1002 35-03-M01002_G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11.11.2020 09:14:02</t>
        </is>
      </c>
      <c>
        <is>
          <t>11.11.2020 15:33:45</t>
        </is>
      </c>
      <c>
        <v>6.328611111</v>
      </c>
      <c>
        <v>0</v>
      </c>
      <c>
        <v>106</v>
      </c>
      <c>
        <v>0</v>
      </c>
      <c>
        <v>0</v>
      </c>
      <c>
        <v>0</v>
      </c>
      <c>
        <v>670.832778</v>
      </c>
      <c>
        <v>0</v>
      </c>
      <c>
        <v>0</v>
      </c>
    </row>
    <row>
      <c>
        <is>
          <t>1578908</t>
        </is>
      </c>
      <c>
        <v>1</v>
      </c>
      <c>
        <is>
          <t>İZMİR</t>
        </is>
      </c>
      <c>
        <v>BUCA</v>
      </c>
      <c>
        <is>
          <t>K-856 35-03-K00856_C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11.11.2020 09:31:58</t>
        </is>
      </c>
      <c>
        <is>
          <t>11.11.2020 15:43:20</t>
        </is>
      </c>
      <c>
        <v>6.189222222</v>
      </c>
      <c>
        <v>0</v>
      </c>
      <c>
        <v>127</v>
      </c>
      <c>
        <v>0</v>
      </c>
      <c>
        <v>0</v>
      </c>
      <c>
        <v>0</v>
      </c>
      <c>
        <v>786.031222</v>
      </c>
      <c>
        <v>0</v>
      </c>
      <c>
        <v>0</v>
      </c>
    </row>
    <row>
      <c>
        <is>
          <t>1581320</t>
        </is>
      </c>
      <c>
        <v>1</v>
      </c>
      <c>
        <is>
          <t>İZMİR</t>
        </is>
      </c>
      <c>
        <v>BUCA</v>
      </c>
      <c>
        <is>
          <t>M-1002 35-03-M01002_910788651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16.11.2020 09:07:39</t>
        </is>
      </c>
      <c>
        <is>
          <t>16.11.2020 15:02:13</t>
        </is>
      </c>
      <c>
        <v>5.909444444</v>
      </c>
      <c>
        <v>0</v>
      </c>
      <c>
        <v>7</v>
      </c>
      <c>
        <v>0</v>
      </c>
      <c>
        <v>0</v>
      </c>
      <c>
        <v>0</v>
      </c>
      <c>
        <v>41.366111</v>
      </c>
      <c>
        <v>0</v>
      </c>
      <c>
        <v>0</v>
      </c>
    </row>
    <row>
      <c>
        <is>
          <t>1581750</t>
        </is>
      </c>
      <c>
        <v>1</v>
      </c>
      <c>
        <is>
          <t>İZMİR</t>
        </is>
      </c>
      <c>
        <v>BUCA</v>
      </c>
      <c>
        <is>
          <t>M-1002 35-03-M01002_910273616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17.11.2020 08:41:28</t>
        </is>
      </c>
      <c>
        <is>
          <t>17.11.2020 10:38:45</t>
        </is>
      </c>
      <c>
        <v>1.954722222</v>
      </c>
      <c>
        <v>0</v>
      </c>
      <c>
        <v>18</v>
      </c>
      <c>
        <v>0</v>
      </c>
      <c>
        <v>0</v>
      </c>
      <c>
        <v>0</v>
      </c>
      <c>
        <v>35.185</v>
      </c>
      <c>
        <v>0</v>
      </c>
      <c>
        <v>0</v>
      </c>
    </row>
    <row>
      <c>
        <is>
          <t>1581690</t>
        </is>
      </c>
      <c>
        <v>1</v>
      </c>
      <c>
        <is>
          <t>İZMİR</t>
        </is>
      </c>
      <c>
        <v>BUCA</v>
      </c>
      <c>
        <is>
          <t>M-1002 35-03-M01002_A 1313/a3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16.11.2020 21:20:37</t>
        </is>
      </c>
      <c>
        <is>
          <t>17.11.2020 00:27:25</t>
        </is>
      </c>
      <c>
        <v>3.113333333</v>
      </c>
      <c>
        <v>0</v>
      </c>
      <c>
        <v>2</v>
      </c>
      <c>
        <v>0</v>
      </c>
      <c>
        <v>0</v>
      </c>
      <c>
        <v>0</v>
      </c>
      <c>
        <v>6.226667</v>
      </c>
      <c>
        <v>0</v>
      </c>
      <c>
        <v>0</v>
      </c>
    </row>
    <row>
      <c>
        <is>
          <t>1580359</t>
        </is>
      </c>
      <c>
        <v>1</v>
      </c>
      <c>
        <is>
          <t>İZMİR</t>
        </is>
      </c>
      <c>
        <v>BUCA</v>
      </c>
      <c>
        <is>
          <t>M-1002 35-03-M01002_910279048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13.11.2020 17:16:37</t>
        </is>
      </c>
      <c>
        <is>
          <t>13.11.2020 18:35:12</t>
        </is>
      </c>
      <c>
        <v>1.309722222</v>
      </c>
      <c>
        <v>0</v>
      </c>
      <c>
        <v>6</v>
      </c>
      <c>
        <v>0</v>
      </c>
      <c>
        <v>0</v>
      </c>
      <c>
        <v>0</v>
      </c>
      <c>
        <v>7.858333</v>
      </c>
      <c>
        <v>0</v>
      </c>
      <c>
        <v>0</v>
      </c>
    </row>
    <row>
      <c>
        <is>
          <t>1580801</t>
        </is>
      </c>
      <c>
        <v>1</v>
      </c>
      <c>
        <is>
          <t>İZMİR</t>
        </is>
      </c>
      <c>
        <v>BUCA</v>
      </c>
      <c>
        <is>
          <t>M-1002 35-03-M01002_910273616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14.11.2020 17:12:31</t>
        </is>
      </c>
      <c>
        <is>
          <t>14.11.2020 18:24:33</t>
        </is>
      </c>
      <c>
        <v>1.200555555</v>
      </c>
      <c>
        <v>0</v>
      </c>
      <c>
        <v>18</v>
      </c>
      <c>
        <v>0</v>
      </c>
      <c>
        <v>0</v>
      </c>
      <c>
        <v>0</v>
      </c>
      <c>
        <v>21.61</v>
      </c>
      <c>
        <v>0</v>
      </c>
      <c>
        <v>0</v>
      </c>
    </row>
    <row>
      <c>
        <is>
          <t>1580578</t>
        </is>
      </c>
      <c>
        <v>1</v>
      </c>
      <c>
        <is>
          <t>İZMİR</t>
        </is>
      </c>
      <c>
        <v>BUCA</v>
      </c>
      <c>
        <is>
          <t>K-856 35-03-K00856_B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14.11.2020 10:03:49</t>
        </is>
      </c>
      <c>
        <is>
          <t>14.11.2020 16:28:11</t>
        </is>
      </c>
      <c>
        <v>6.406111111</v>
      </c>
      <c>
        <v>0</v>
      </c>
      <c>
        <v>92</v>
      </c>
      <c>
        <v>0</v>
      </c>
      <c>
        <v>0</v>
      </c>
      <c>
        <v>0</v>
      </c>
      <c>
        <v>589.362222</v>
      </c>
      <c>
        <v>0</v>
      </c>
      <c>
        <v>0</v>
      </c>
    </row>
    <row>
      <c>
        <is>
          <t>1595327</t>
        </is>
      </c>
      <c>
        <v>1</v>
      </c>
      <c>
        <is>
          <t>İZMİR</t>
        </is>
      </c>
      <c>
        <v>BUCA</v>
      </c>
      <c>
        <is>
          <t>M-1002 35-03-M01002_35-03-M01002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23.11.2020 15:36:36</t>
        </is>
      </c>
      <c>
        <is>
          <t>23.11.2020 16:08:43</t>
        </is>
      </c>
      <c>
        <v>0.535277777</v>
      </c>
      <c>
        <v>1</v>
      </c>
      <c>
        <v>1001</v>
      </c>
      <c>
        <v>0</v>
      </c>
      <c>
        <v>0</v>
      </c>
      <c>
        <v>0.535278</v>
      </c>
      <c>
        <v>535.813055</v>
      </c>
      <c>
        <v>0</v>
      </c>
      <c>
        <v>0</v>
      </c>
    </row>
    <row>
      <c>
        <is>
          <t>1583633</t>
        </is>
      </c>
      <c>
        <v>1</v>
      </c>
      <c>
        <is>
          <t>İZMİR</t>
        </is>
      </c>
      <c>
        <v>BUCA</v>
      </c>
      <c>
        <is>
          <t>M-1002 35-03-M01002_C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20.11.2020 09:09:10</t>
        </is>
      </c>
      <c>
        <is>
          <t>20.11.2020 14:09:16</t>
        </is>
      </c>
      <c>
        <v>5.001508333</v>
      </c>
      <c>
        <v>0</v>
      </c>
      <c>
        <v>343</v>
      </c>
      <c>
        <v>0</v>
      </c>
      <c>
        <v>0</v>
      </c>
      <c>
        <v>0</v>
      </c>
      <c>
        <v>1715.517358</v>
      </c>
      <c>
        <v>0</v>
      </c>
      <c>
        <v>0</v>
      </c>
    </row>
    <row>
      <c>
        <is>
          <t>1582895</t>
        </is>
      </c>
      <c>
        <v>1</v>
      </c>
      <c>
        <is>
          <t>İZMİR</t>
        </is>
      </c>
      <c>
        <v>BUCA</v>
      </c>
      <c>
        <is>
          <t>K-856 35-03-K00856_B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19.11.2020 09:05:54</t>
        </is>
      </c>
      <c>
        <is>
          <t>19.11.2020 13:15:54</t>
        </is>
      </c>
      <c>
        <v>4.166491666</v>
      </c>
      <c>
        <v>0</v>
      </c>
      <c>
        <v>92</v>
      </c>
      <c>
        <v>0</v>
      </c>
      <c>
        <v>0</v>
      </c>
      <c>
        <v>0</v>
      </c>
      <c>
        <v>383.317233</v>
      </c>
      <c>
        <v>0</v>
      </c>
      <c>
        <v>0</v>
      </c>
    </row>
    <row>
      <c>
        <is>
          <t>1583223</t>
        </is>
      </c>
      <c>
        <v>1</v>
      </c>
      <c>
        <is>
          <t>İZMİR</t>
        </is>
      </c>
      <c>
        <v>BUCA</v>
      </c>
      <c>
        <is>
          <t>K-1466 35-03-K01466_A</t>
        </is>
      </c>
      <c>
        <v>Ağaç Kesimi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19.11.2020 14:17:00</t>
        </is>
      </c>
      <c>
        <is>
          <t>19.11.2020 14:48:23</t>
        </is>
      </c>
      <c>
        <v>0.523055555</v>
      </c>
      <c>
        <v>0</v>
      </c>
      <c>
        <v>204</v>
      </c>
      <c>
        <v>0</v>
      </c>
      <c>
        <v>0</v>
      </c>
      <c>
        <v>0</v>
      </c>
      <c>
        <v>106.703333</v>
      </c>
      <c>
        <v>0</v>
      </c>
      <c>
        <v>0</v>
      </c>
    </row>
    <row>
      <c>
        <is>
          <t>1583159</t>
        </is>
      </c>
      <c>
        <v>1</v>
      </c>
      <c>
        <is>
          <t>İZMİR</t>
        </is>
      </c>
      <c>
        <v>BUCA</v>
      </c>
      <c>
        <is>
          <t>M-1001 35-03-M01001_B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19.11.2020 13:18:36</t>
        </is>
      </c>
      <c>
        <is>
          <t>19.11.2020 15:57:21</t>
        </is>
      </c>
      <c>
        <v>2.645586111</v>
      </c>
      <c>
        <v>0</v>
      </c>
      <c>
        <v>208</v>
      </c>
      <c>
        <v>0</v>
      </c>
      <c>
        <v>0</v>
      </c>
      <c>
        <v>0</v>
      </c>
      <c>
        <v>550.281911</v>
      </c>
      <c>
        <v>0</v>
      </c>
      <c>
        <v>0</v>
      </c>
    </row>
    <row>
      <c>
        <is>
          <t>1582348</t>
        </is>
      </c>
      <c>
        <v>1</v>
      </c>
      <c>
        <is>
          <t>İZMİR</t>
        </is>
      </c>
      <c>
        <v>BUCA</v>
      </c>
      <c>
        <is>
          <t>M-1001 35-03-M01001_C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18.11.2020 09:29:38</t>
        </is>
      </c>
      <c>
        <is>
          <t>18.11.2020 15:49:03</t>
        </is>
      </c>
      <c>
        <v>6.323586944</v>
      </c>
      <c>
        <v>0</v>
      </c>
      <c>
        <v>210</v>
      </c>
      <c>
        <v>0</v>
      </c>
      <c>
        <v>0</v>
      </c>
      <c>
        <v>0</v>
      </c>
      <c>
        <v>1327.953258</v>
      </c>
      <c>
        <v>0</v>
      </c>
      <c>
        <v>0</v>
      </c>
    </row>
    <row>
      <c>
        <is>
          <t>1581801</t>
        </is>
      </c>
      <c>
        <v>1</v>
      </c>
      <c>
        <is>
          <t>İZMİR</t>
        </is>
      </c>
      <c>
        <v>BUCA</v>
      </c>
      <c>
        <is>
          <t>M-1001 35-03-M01001_D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17.11.2020 09:22:26</t>
        </is>
      </c>
      <c>
        <is>
          <t>17.11.2020 16:44:16</t>
        </is>
      </c>
      <c>
        <v>7.363711944</v>
      </c>
      <c>
        <v>0</v>
      </c>
      <c>
        <v>102</v>
      </c>
      <c>
        <v>0</v>
      </c>
      <c>
        <v>0</v>
      </c>
      <c>
        <v>0</v>
      </c>
      <c>
        <v>751.098618</v>
      </c>
      <c>
        <v>0</v>
      </c>
      <c>
        <v>0</v>
      </c>
    </row>
    <row>
      <c>
        <is>
          <t>1574687</t>
        </is>
      </c>
      <c>
        <v>1</v>
      </c>
      <c>
        <is>
          <t>İZMİR</t>
        </is>
      </c>
      <c>
        <v>BUCA</v>
      </c>
      <c>
        <is>
          <t>K-2883 35-03-K02883_A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03.11.2020 13:11:00</t>
        </is>
      </c>
      <c>
        <is>
          <t>03.11.2020 14:14:20</t>
        </is>
      </c>
      <c>
        <v>1.055555555</v>
      </c>
      <c>
        <v>0</v>
      </c>
      <c>
        <v>43</v>
      </c>
      <c>
        <v>0</v>
      </c>
      <c>
        <v>0</v>
      </c>
      <c>
        <v>0</v>
      </c>
      <c>
        <v>45.388889</v>
      </c>
      <c>
        <v>0</v>
      </c>
      <c>
        <v>0</v>
      </c>
    </row>
    <row>
      <c>
        <is>
          <t>1596339</t>
        </is>
      </c>
      <c>
        <v>1</v>
      </c>
      <c>
        <is>
          <t>İZMİR</t>
        </is>
      </c>
      <c>
        <v>BUCA</v>
      </c>
      <c>
        <is>
          <t>K-4275 35-03-K04275_910704049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25.11.2020 13:38:16</t>
        </is>
      </c>
      <c>
        <is>
          <t>25.11.2020 17:32:30</t>
        </is>
      </c>
      <c>
        <v>3.903888888</v>
      </c>
      <c>
        <v>0</v>
      </c>
      <c>
        <v>2</v>
      </c>
      <c>
        <v>0</v>
      </c>
      <c>
        <v>0</v>
      </c>
      <c>
        <v>0</v>
      </c>
      <c>
        <v>7.807778</v>
      </c>
      <c>
        <v>0</v>
      </c>
      <c>
        <v>0</v>
      </c>
    </row>
    <row>
      <c>
        <is>
          <t>1574326</t>
        </is>
      </c>
      <c>
        <v>1</v>
      </c>
      <c>
        <is>
          <t>İZMİR</t>
        </is>
      </c>
      <c>
        <v>BUCA</v>
      </c>
      <c>
        <is>
          <t>K-4442 35-03-K04442_A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02.11.2020 16:39:04</t>
        </is>
      </c>
      <c>
        <is>
          <t>02.11.2020 19:17:57</t>
        </is>
      </c>
      <c>
        <v>2.648055555</v>
      </c>
      <c>
        <v>0</v>
      </c>
      <c>
        <v>381</v>
      </c>
      <c>
        <v>0</v>
      </c>
      <c>
        <v>0</v>
      </c>
      <c>
        <v>0</v>
      </c>
      <c>
        <v>1008.909166</v>
      </c>
      <c>
        <v>0</v>
      </c>
      <c>
        <v>0</v>
      </c>
    </row>
    <row>
      <c>
        <is>
          <t>1575567</t>
        </is>
      </c>
      <c>
        <v>1</v>
      </c>
      <c>
        <is>
          <t>İZMİR</t>
        </is>
      </c>
      <c>
        <v>ÖDEMİŞ</v>
      </c>
      <c>
        <is>
          <t>BİRGİ DM 35-15-L01013_KEMER L06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05.11.2020 08:41:02</t>
        </is>
      </c>
      <c>
        <is>
          <t>05.11.2020 09:48:48</t>
        </is>
      </c>
      <c>
        <v>1.129444444</v>
      </c>
      <c>
        <v>0</v>
      </c>
      <c>
        <v>0</v>
      </c>
      <c>
        <v>12</v>
      </c>
      <c>
        <v>267</v>
      </c>
      <c>
        <v>0</v>
      </c>
      <c>
        <v>0</v>
      </c>
      <c>
        <v>13.553333</v>
      </c>
      <c>
        <v>301.561667</v>
      </c>
    </row>
    <row>
      <c>
        <is>
          <t>1577808</t>
        </is>
      </c>
      <c>
        <v>1</v>
      </c>
      <c>
        <is>
          <t>İZMİR</t>
        </is>
      </c>
      <c>
        <v>ÖDEMİŞ</v>
      </c>
      <c>
        <is>
          <t>BİRGİ DM 35-15-L01013_CEVİZALAN-L05 L05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09.11.2020 02:30:05</t>
        </is>
      </c>
      <c>
        <is>
          <t>09.11.2020 03:01:16</t>
        </is>
      </c>
      <c>
        <v>0.519722222</v>
      </c>
      <c>
        <v>0</v>
      </c>
      <c>
        <v>0</v>
      </c>
      <c>
        <v>29</v>
      </c>
      <c>
        <v>700</v>
      </c>
      <c>
        <v>0</v>
      </c>
      <c>
        <v>0</v>
      </c>
      <c>
        <v>15.071944</v>
      </c>
      <c>
        <v>363.805555</v>
      </c>
    </row>
    <row>
      <c>
        <is>
          <t>1575863</t>
        </is>
      </c>
      <c>
        <v>1</v>
      </c>
      <c>
        <is>
          <t>İZMİR</t>
        </is>
      </c>
      <c>
        <v>ÖDEMİŞ</v>
      </c>
      <c>
        <is>
          <t>KAYMAKÇI DM-2 35-15-M00309_CEZAEVİ M03</t>
        </is>
      </c>
      <c>
        <v>OG İletken Kopması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05.11.2020 15:07:10</t>
        </is>
      </c>
      <c>
        <is>
          <t>05.11.2020 17:59:15</t>
        </is>
      </c>
      <c>
        <v>2.868055555</v>
      </c>
      <c>
        <v>0</v>
      </c>
      <c>
        <v>0</v>
      </c>
      <c>
        <v>1</v>
      </c>
      <c>
        <v>63</v>
      </c>
      <c>
        <v>0</v>
      </c>
      <c>
        <v>0</v>
      </c>
      <c>
        <v>2.868056</v>
      </c>
      <c>
        <v>180.6875</v>
      </c>
    </row>
    <row>
      <c>
        <is>
          <t>1574962</t>
        </is>
      </c>
      <c>
        <v>1</v>
      </c>
      <c>
        <is>
          <t>İZMİR</t>
        </is>
      </c>
      <c>
        <v>ÖDEMİŞ</v>
      </c>
      <c>
        <is>
          <t>KAYMAKÇI TR-16 35-15-M00245_950387591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03.11.2020 21:24:41</t>
        </is>
      </c>
      <c>
        <is>
          <t>03.11.2020 23:26:20</t>
        </is>
      </c>
      <c>
        <v>2.0275</v>
      </c>
      <c>
        <v>0</v>
      </c>
      <c>
        <v>1</v>
      </c>
      <c>
        <v>0</v>
      </c>
      <c>
        <v>0</v>
      </c>
      <c>
        <v>0</v>
      </c>
      <c>
        <v>2.0275</v>
      </c>
      <c>
        <v>0</v>
      </c>
      <c>
        <v>0</v>
      </c>
    </row>
    <row>
      <c>
        <is>
          <t>1573715</t>
        </is>
      </c>
      <c>
        <v>1</v>
      </c>
      <c>
        <is>
          <t>İZMİR</t>
        </is>
      </c>
      <c>
        <v>BUCA</v>
      </c>
      <c>
        <is>
          <t>K-1127 35-03-K01127_35-03-K01127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01.11.2020 16:12:47</t>
        </is>
      </c>
      <c>
        <is>
          <t>01.11.2020 17:34:31</t>
        </is>
      </c>
      <c>
        <v>1.362222222</v>
      </c>
      <c>
        <v>1</v>
      </c>
      <c>
        <v>408</v>
      </c>
      <c>
        <v>0</v>
      </c>
      <c>
        <v>0</v>
      </c>
      <c>
        <v>1.362222</v>
      </c>
      <c>
        <v>555.786667</v>
      </c>
      <c>
        <v>0</v>
      </c>
      <c>
        <v>0</v>
      </c>
    </row>
    <row>
      <c>
        <is>
          <t>1574009</t>
        </is>
      </c>
      <c>
        <v>1</v>
      </c>
      <c>
        <is>
          <t>İZMİR</t>
        </is>
      </c>
      <c>
        <v>BUCA</v>
      </c>
      <c>
        <is>
          <t>K-4442 35-03-K04442_915081907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02.11.2020 10:00:45</t>
        </is>
      </c>
      <c>
        <is>
          <t>02.11.2020 11:44:40</t>
        </is>
      </c>
      <c>
        <v>1.731944444</v>
      </c>
      <c>
        <v>0</v>
      </c>
      <c>
        <v>1</v>
      </c>
      <c>
        <v>0</v>
      </c>
      <c>
        <v>0</v>
      </c>
      <c>
        <v>0</v>
      </c>
      <c>
        <v>1.731944</v>
      </c>
      <c>
        <v>0</v>
      </c>
      <c>
        <v>0</v>
      </c>
    </row>
    <row>
      <c>
        <is>
          <t>1574106</t>
        </is>
      </c>
      <c>
        <v>1</v>
      </c>
      <c>
        <is>
          <t>İZMİR</t>
        </is>
      </c>
      <c>
        <v>BUCA</v>
      </c>
      <c>
        <is>
          <t>K-4442 35-03-K04442_915081907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02.11.2020 12:04:00</t>
        </is>
      </c>
      <c>
        <is>
          <t>02.11.2020 16:15:16</t>
        </is>
      </c>
      <c>
        <v>4.187777777</v>
      </c>
      <c>
        <v>0</v>
      </c>
      <c>
        <v>1</v>
      </c>
      <c>
        <v>0</v>
      </c>
      <c>
        <v>0</v>
      </c>
      <c>
        <v>0</v>
      </c>
      <c>
        <v>4.187778</v>
      </c>
      <c>
        <v>0</v>
      </c>
      <c>
        <v>0</v>
      </c>
    </row>
    <row>
      <c>
        <is>
          <t>1574089</t>
        </is>
      </c>
      <c>
        <v>1</v>
      </c>
      <c>
        <is>
          <t>İZMİR</t>
        </is>
      </c>
      <c>
        <v>BUCA</v>
      </c>
      <c>
        <is>
          <t>K-1465 35-03-K01465_910072434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02.11.2020 11:53:00</t>
        </is>
      </c>
      <c>
        <is>
          <t>02.11.2020 12:51:56</t>
        </is>
      </c>
      <c>
        <v>0.982222222</v>
      </c>
      <c>
        <v>0</v>
      </c>
      <c>
        <v>5</v>
      </c>
      <c>
        <v>0</v>
      </c>
      <c>
        <v>0</v>
      </c>
      <c>
        <v>0</v>
      </c>
      <c>
        <v>4.911111</v>
      </c>
      <c>
        <v>0</v>
      </c>
      <c>
        <v>0</v>
      </c>
    </row>
    <row>
      <c>
        <is>
          <t>1574285</t>
        </is>
      </c>
      <c>
        <v>1</v>
      </c>
      <c>
        <is>
          <t>İZMİR</t>
        </is>
      </c>
      <c>
        <v>BUCA</v>
      </c>
      <c>
        <is>
          <t>K-4442 35-03-K04442_910147475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02.11.2020 16:46:39</t>
        </is>
      </c>
      <c>
        <is>
          <t>02.11.2020 19:31:06</t>
        </is>
      </c>
      <c>
        <v>2.740833333</v>
      </c>
      <c>
        <v>0</v>
      </c>
      <c>
        <v>2</v>
      </c>
      <c>
        <v>0</v>
      </c>
      <c>
        <v>0</v>
      </c>
      <c>
        <v>0</v>
      </c>
      <c>
        <v>5.481667</v>
      </c>
      <c>
        <v>0</v>
      </c>
      <c>
        <v>0</v>
      </c>
    </row>
    <row>
      <c>
        <is>
          <t>1573710</t>
        </is>
      </c>
      <c>
        <v>1</v>
      </c>
      <c>
        <is>
          <t>İZMİR</t>
        </is>
      </c>
      <c>
        <v>BUCA</v>
      </c>
      <c>
        <is>
          <t>K-4624 35-03-K04624_910201080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01.11.2020 15:50:35</t>
        </is>
      </c>
      <c>
        <is>
          <t>01.11.2020 22:30:28</t>
        </is>
      </c>
      <c>
        <v>6.664722222</v>
      </c>
      <c>
        <v>0</v>
      </c>
      <c>
        <v>1</v>
      </c>
      <c>
        <v>0</v>
      </c>
      <c>
        <v>0</v>
      </c>
      <c>
        <v>0</v>
      </c>
      <c>
        <v>6.664722</v>
      </c>
      <c>
        <v>0</v>
      </c>
      <c>
        <v>0</v>
      </c>
    </row>
    <row>
      <c>
        <is>
          <t>1575250</t>
        </is>
      </c>
      <c>
        <v>1</v>
      </c>
      <c>
        <is>
          <t>İZMİR</t>
        </is>
      </c>
      <c>
        <v>ÖDEMİŞ</v>
      </c>
      <c>
        <is>
          <t>OVAKENT TR-2 35-15-L00632_72374871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04.11.2020 14:10:00</t>
        </is>
      </c>
      <c>
        <is>
          <t>04.11.2020 16:10:08</t>
        </is>
      </c>
      <c>
        <v>2.002222222</v>
      </c>
      <c>
        <v>0</v>
      </c>
      <c>
        <v>105</v>
      </c>
      <c>
        <v>0</v>
      </c>
      <c>
        <v>0</v>
      </c>
      <c>
        <v>0</v>
      </c>
      <c>
        <v>210.233333</v>
      </c>
      <c>
        <v>0</v>
      </c>
      <c>
        <v>0</v>
      </c>
    </row>
    <row>
      <c>
        <is>
          <t>1578063</t>
        </is>
      </c>
      <c>
        <v>1</v>
      </c>
      <c>
        <is>
          <t>İZMİR</t>
        </is>
      </c>
      <c>
        <v>ÖDEMİŞ</v>
      </c>
      <c>
        <is>
          <t>OVAKENT TR-13 35-15-L00635_48655966</t>
        </is>
      </c>
      <c>
        <v>AG Hatta Ağaç Kesimi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09.11.2020 13:51:00</t>
        </is>
      </c>
      <c>
        <is>
          <t>09.11.2020 16:56:51</t>
        </is>
      </c>
      <c>
        <v>3.0975</v>
      </c>
      <c>
        <v>0</v>
      </c>
      <c>
        <v>56</v>
      </c>
      <c>
        <v>0</v>
      </c>
      <c>
        <v>0</v>
      </c>
      <c>
        <v>0</v>
      </c>
      <c>
        <v>173.46</v>
      </c>
      <c>
        <v>0</v>
      </c>
      <c>
        <v>0</v>
      </c>
    </row>
    <row>
      <c>
        <is>
          <t>1578293</t>
        </is>
      </c>
      <c>
        <v>1</v>
      </c>
      <c>
        <is>
          <t>İZMİR</t>
        </is>
      </c>
      <c>
        <v>ÖDEMİŞ</v>
      </c>
      <c>
        <is>
          <t>OVAKENT TR-8 35-15-L00588_A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10.11.2020 08:14:55</t>
        </is>
      </c>
      <c>
        <is>
          <t>10.11.2020 10:47:31</t>
        </is>
      </c>
      <c>
        <v>2.543333333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5.086667</v>
      </c>
    </row>
    <row>
      <c>
        <is>
          <t>1578838</t>
        </is>
      </c>
      <c>
        <v>1</v>
      </c>
      <c>
        <is>
          <t>İZMİR</t>
        </is>
      </c>
      <c>
        <v>ÖDEMİŞ</v>
      </c>
      <c>
        <is>
          <t>OVAKENT TR-8 35-15-L00588_A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11.11.2020 08:13:46</t>
        </is>
      </c>
      <c>
        <is>
          <t>11.11.2020 09:21:24</t>
        </is>
      </c>
      <c>
        <v>1.127222222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2.254444</v>
      </c>
    </row>
    <row>
      <c>
        <is>
          <t>1579393</t>
        </is>
      </c>
      <c>
        <v>1</v>
      </c>
      <c>
        <is>
          <t>İZMİR</t>
        </is>
      </c>
      <c>
        <v>ÖDEMİŞ</v>
      </c>
      <c>
        <is>
          <t>OVAKENT TR-1 35-15-L00631_48656055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12.11.2020 07:39:08</t>
        </is>
      </c>
      <c>
        <is>
          <t>12.11.2020 08:55:14</t>
        </is>
      </c>
      <c>
        <v>1.268333333</v>
      </c>
      <c>
        <v>0</v>
      </c>
      <c>
        <v>105</v>
      </c>
      <c>
        <v>0</v>
      </c>
      <c>
        <v>0</v>
      </c>
      <c>
        <v>0</v>
      </c>
      <c>
        <v>133.175</v>
      </c>
      <c>
        <v>0</v>
      </c>
      <c>
        <v>0</v>
      </c>
    </row>
    <row>
      <c>
        <is>
          <t>1584205</t>
        </is>
      </c>
      <c>
        <v>1</v>
      </c>
      <c>
        <is>
          <t>İZMİR</t>
        </is>
      </c>
      <c>
        <v>ÖDEMİŞ</v>
      </c>
      <c>
        <is>
          <t>OVAKENT İM 35-15-A00003_LOKMAN KUYU-L06 L06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21.11.2020 09:09:04</t>
        </is>
      </c>
      <c>
        <is>
          <t>21.11.2020 09:29:35</t>
        </is>
      </c>
      <c>
        <v>0.341944444</v>
      </c>
      <c>
        <v>0</v>
      </c>
      <c>
        <v>0</v>
      </c>
      <c>
        <v>77</v>
      </c>
      <c>
        <v>292</v>
      </c>
      <c>
        <v>0</v>
      </c>
      <c>
        <v>0</v>
      </c>
      <c>
        <v>26.329722</v>
      </c>
      <c>
        <v>99.847778</v>
      </c>
    </row>
    <row>
      <c>
        <is>
          <t>1583170</t>
        </is>
      </c>
      <c>
        <v>1</v>
      </c>
      <c>
        <is>
          <t>İZMİR</t>
        </is>
      </c>
      <c>
        <v>ÖDEMİŞ</v>
      </c>
      <c>
        <is>
          <t>MESCİTLİ DM 35-15-L00904_TURŞU-L03 L03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19.11.2020 12:09:54</t>
        </is>
      </c>
      <c>
        <is>
          <t>19.11.2020 14:09:27</t>
        </is>
      </c>
      <c>
        <v>1.9925</v>
      </c>
      <c>
        <v>0</v>
      </c>
      <c>
        <v>0</v>
      </c>
      <c>
        <v>13</v>
      </c>
      <c>
        <v>1</v>
      </c>
      <c>
        <v>0</v>
      </c>
      <c>
        <v>0</v>
      </c>
      <c>
        <v>25.9025</v>
      </c>
      <c>
        <v>1.9925</v>
      </c>
    </row>
    <row>
      <c>
        <is>
          <t>1597974</t>
        </is>
      </c>
      <c>
        <v>1</v>
      </c>
      <c>
        <is>
          <t>İZMİR</t>
        </is>
      </c>
      <c>
        <v>ÖDEMİŞ</v>
      </c>
      <c>
        <is>
          <t>OVAKENT İM 35-15-A00003_TR-1-L07 L07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28.11.2020 21:25:46</t>
        </is>
      </c>
      <c>
        <is>
          <t>28.11.2020 21:30:16</t>
        </is>
      </c>
      <c>
        <v>0.075</v>
      </c>
      <c>
        <v>32</v>
      </c>
      <c>
        <v>2775</v>
      </c>
      <c>
        <v>229</v>
      </c>
      <c>
        <v>3783</v>
      </c>
      <c>
        <v>2.4</v>
      </c>
      <c>
        <v>208.125</v>
      </c>
      <c>
        <v>17.175</v>
      </c>
      <c>
        <v>283.725</v>
      </c>
    </row>
    <row>
      <c>
        <is>
          <t>1574354</t>
        </is>
      </c>
      <c>
        <v>1</v>
      </c>
      <c>
        <is>
          <t>İZMİR</t>
        </is>
      </c>
      <c>
        <v>ÖDEMİŞ</v>
      </c>
      <c>
        <is>
          <t>OVAKENT TR-11 35-15-L00633_950386892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02.11.2020 18:34:13</t>
        </is>
      </c>
      <c>
        <is>
          <t>02.11.2020 20:47:33</t>
        </is>
      </c>
      <c>
        <v>2.222222222</v>
      </c>
      <c>
        <v>0</v>
      </c>
      <c>
        <v>1</v>
      </c>
      <c>
        <v>0</v>
      </c>
      <c>
        <v>0</v>
      </c>
      <c>
        <v>0</v>
      </c>
      <c>
        <v>2.222222</v>
      </c>
      <c>
        <v>0</v>
      </c>
      <c>
        <v>0</v>
      </c>
    </row>
    <row>
      <c>
        <is>
          <t>1597857</t>
        </is>
      </c>
      <c>
        <v>1</v>
      </c>
      <c>
        <is>
          <t>İZMİR</t>
        </is>
      </c>
      <c>
        <v>ÖDEMİŞ</v>
      </c>
      <c>
        <is>
          <t>OVAKENT İM 35-15-A00003_OVAKENT GİRİŞ-M01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28.11.2020 16:13:32</t>
        </is>
      </c>
      <c>
        <is>
          <t>28.11.2020 16:19:00</t>
        </is>
      </c>
      <c>
        <v>0.091111111</v>
      </c>
      <c>
        <v>32</v>
      </c>
      <c>
        <v>2775</v>
      </c>
      <c>
        <v>306</v>
      </c>
      <c>
        <v>4077</v>
      </c>
      <c>
        <v>2.915556</v>
      </c>
      <c>
        <v>252.833333</v>
      </c>
      <c>
        <v>27.88</v>
      </c>
      <c>
        <v>371.46</v>
      </c>
    </row>
    <row>
      <c>
        <is>
          <t>1595567</t>
        </is>
      </c>
      <c>
        <v>1</v>
      </c>
      <c>
        <is>
          <t>İZMİR</t>
        </is>
      </c>
      <c>
        <v>ÖDEMİŞ</v>
      </c>
      <c>
        <is>
          <t>MESCİTLİ DM 35-15-L00904_MESCİTLİ-L05 L05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24.11.2020 09:35:47</t>
        </is>
      </c>
      <c>
        <is>
          <t>24.11.2020 10:14:00</t>
        </is>
      </c>
      <c>
        <v>0.636944444</v>
      </c>
      <c>
        <v>0</v>
      </c>
      <c>
        <v>0</v>
      </c>
      <c>
        <v>32</v>
      </c>
      <c>
        <v>613</v>
      </c>
      <c>
        <v>0</v>
      </c>
      <c>
        <v>0</v>
      </c>
      <c>
        <v>20.382222</v>
      </c>
      <c>
        <v>390.446944</v>
      </c>
    </row>
    <row>
      <c>
        <is>
          <t>1579930</t>
        </is>
      </c>
      <c>
        <v>1</v>
      </c>
      <c>
        <is>
          <t>İZMİR</t>
        </is>
      </c>
      <c>
        <v>ÖDEMİŞ</v>
      </c>
      <c>
        <is>
          <t>OVAKENT TR-8 35-15-L00588_D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13.11.2020 06:46:46</t>
        </is>
      </c>
      <c>
        <is>
          <t>13.11.2020 07:59:32</t>
        </is>
      </c>
      <c>
        <v>1.212777777</v>
      </c>
      <c>
        <v>0</v>
      </c>
      <c>
        <v>0</v>
      </c>
      <c>
        <v>0</v>
      </c>
      <c>
        <v>8</v>
      </c>
      <c>
        <v>0</v>
      </c>
      <c>
        <v>0</v>
      </c>
      <c>
        <v>0</v>
      </c>
      <c>
        <v>9.702222</v>
      </c>
    </row>
    <row>
      <c>
        <is>
          <t>1598466</t>
        </is>
      </c>
      <c>
        <v>1</v>
      </c>
      <c>
        <is>
          <t>İZMİR</t>
        </is>
      </c>
      <c>
        <v>ÖDEMİŞ</v>
      </c>
      <c>
        <is>
          <t>OVAKENT İM 35-15-A00003_LOKMAN KUYU-L06 L06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30.11.2020 09:34:25</t>
        </is>
      </c>
      <c>
        <is>
          <t>30.11.2020 09:39:22</t>
        </is>
      </c>
      <c>
        <v>0.0825</v>
      </c>
      <c>
        <v>0</v>
      </c>
      <c>
        <v>0</v>
      </c>
      <c>
        <v>77</v>
      </c>
      <c>
        <v>292</v>
      </c>
      <c>
        <v>0</v>
      </c>
      <c>
        <v>0</v>
      </c>
      <c>
        <v>6.3525</v>
      </c>
      <c>
        <v>24.09</v>
      </c>
    </row>
    <row>
      <c>
        <is>
          <t>1580146</t>
        </is>
      </c>
      <c>
        <v>1</v>
      </c>
      <c>
        <is>
          <t>İZMİR</t>
        </is>
      </c>
      <c>
        <v>ÖDEMİŞ</v>
      </c>
      <c>
        <is>
          <t>OVAKENT TR-13 35-15-L00635_950386509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13.11.2020 12:04:22</t>
        </is>
      </c>
      <c>
        <is>
          <t>13.11.2020 21:03:36</t>
        </is>
      </c>
      <c>
        <v>8.987222222</v>
      </c>
      <c>
        <v>0</v>
      </c>
      <c>
        <v>1</v>
      </c>
      <c>
        <v>0</v>
      </c>
      <c>
        <v>0</v>
      </c>
      <c>
        <v>0</v>
      </c>
      <c>
        <v>8.987222</v>
      </c>
      <c>
        <v>0</v>
      </c>
      <c>
        <v>0</v>
      </c>
    </row>
    <row>
      <c>
        <is>
          <t>1583904</t>
        </is>
      </c>
      <c>
        <v>1</v>
      </c>
      <c>
        <is>
          <t>İZMİR</t>
        </is>
      </c>
      <c>
        <v>ÖDEMİŞ</v>
      </c>
      <c>
        <is>
          <t>OVAKENT TR-1 35-15-L00631_950371880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20.11.2020 15:07:39</t>
        </is>
      </c>
      <c>
        <is>
          <t>20.11.2020 17:31:50</t>
        </is>
      </c>
      <c>
        <v>2.403055555</v>
      </c>
      <c>
        <v>0</v>
      </c>
      <c>
        <v>1</v>
      </c>
      <c>
        <v>0</v>
      </c>
      <c>
        <v>0</v>
      </c>
      <c>
        <v>0</v>
      </c>
      <c>
        <v>2.403056</v>
      </c>
      <c>
        <v>0</v>
      </c>
      <c>
        <v>0</v>
      </c>
    </row>
    <row>
      <c>
        <is>
          <t>1575631</t>
        </is>
      </c>
      <c>
        <v>1</v>
      </c>
      <c>
        <is>
          <t>İZMİR</t>
        </is>
      </c>
      <c>
        <v>ALİAĞA</v>
      </c>
      <c>
        <is>
          <t>ÇAKMAKLI TR-2 35-17-M00346_950305692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05.11.2020 09:28:30</t>
        </is>
      </c>
      <c>
        <is>
          <t>05.11.2020 17:58:26</t>
        </is>
      </c>
      <c>
        <v>8.498888888</v>
      </c>
      <c>
        <v>0</v>
      </c>
      <c>
        <v>1</v>
      </c>
      <c>
        <v>0</v>
      </c>
      <c>
        <v>0</v>
      </c>
      <c>
        <v>0</v>
      </c>
      <c>
        <v>8.498889</v>
      </c>
      <c>
        <v>0</v>
      </c>
      <c>
        <v>0</v>
      </c>
    </row>
    <row>
      <c>
        <is>
          <t>1594922</t>
        </is>
      </c>
      <c>
        <v>1</v>
      </c>
      <c>
        <is>
          <t>İZMİR</t>
        </is>
      </c>
      <c>
        <v>ALİAĞA</v>
      </c>
      <c>
        <is>
          <t>MAVİKÖŞE TR-4 35-17-M00228_950303956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22.11.2020 18:43:56</t>
        </is>
      </c>
      <c>
        <is>
          <t>22.11.2020 20:44:49</t>
        </is>
      </c>
      <c>
        <v>2.014722222</v>
      </c>
      <c>
        <v>0</v>
      </c>
      <c>
        <v>1</v>
      </c>
      <c>
        <v>0</v>
      </c>
      <c>
        <v>0</v>
      </c>
      <c>
        <v>0</v>
      </c>
      <c>
        <v>2.014722</v>
      </c>
      <c>
        <v>0</v>
      </c>
      <c>
        <v>0</v>
      </c>
    </row>
    <row>
      <c>
        <is>
          <t>1596965</t>
        </is>
      </c>
      <c>
        <v>1</v>
      </c>
      <c>
        <is>
          <t>İZMİR</t>
        </is>
      </c>
      <c>
        <v>ALİAĞA</v>
      </c>
      <c>
        <is>
          <t>HOROZ GEDİĞİ TR-1 35-17-M00338_B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26.11.2020 17:31:29</t>
        </is>
      </c>
      <c>
        <is>
          <t>26.11.2020 18:18:31</t>
        </is>
      </c>
      <c>
        <v>0.783888888</v>
      </c>
      <c>
        <v>0</v>
      </c>
      <c>
        <v>0</v>
      </c>
      <c>
        <v>0</v>
      </c>
      <c>
        <v>8</v>
      </c>
      <c>
        <v>0</v>
      </c>
      <c>
        <v>0</v>
      </c>
      <c>
        <v>0</v>
      </c>
      <c>
        <v>6.271111</v>
      </c>
    </row>
    <row>
      <c>
        <is>
          <t>1575715</t>
        </is>
      </c>
      <c>
        <v>1</v>
      </c>
      <c>
        <is>
          <t>İZMİR</t>
        </is>
      </c>
      <c>
        <v>ALİAĞA</v>
      </c>
      <c>
        <is>
          <t>HOROZ GEDİĞİ TR-1 35-17-M00338_D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05.11.2020 11:39:00</t>
        </is>
      </c>
      <c>
        <is>
          <t>05.11.2020 13:18:47</t>
        </is>
      </c>
      <c>
        <v>1.663055555</v>
      </c>
      <c>
        <v>0</v>
      </c>
      <c>
        <v>2</v>
      </c>
      <c>
        <v>0</v>
      </c>
      <c>
        <v>41</v>
      </c>
      <c>
        <v>0</v>
      </c>
      <c>
        <v>3.326111</v>
      </c>
      <c>
        <v>0</v>
      </c>
      <c>
        <v>68.185278</v>
      </c>
    </row>
    <row>
      <c>
        <is>
          <t>1576398</t>
        </is>
      </c>
      <c>
        <v>1</v>
      </c>
      <c>
        <is>
          <t>İZMİR</t>
        </is>
      </c>
      <c>
        <v>ALİAĞA</v>
      </c>
      <c>
        <is>
          <t>ALÇUK TM 35-17-A00001_DERSAN-1-M26 M26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06.11.2020 12:15:19</t>
        </is>
      </c>
      <c>
        <is>
          <t>06.11.2020 13:16:00</t>
        </is>
      </c>
      <c>
        <v>1.011388888</v>
      </c>
      <c>
        <v>6</v>
      </c>
      <c>
        <v>1</v>
      </c>
      <c>
        <v>138</v>
      </c>
      <c>
        <v>2051</v>
      </c>
      <c>
        <v>6.068333</v>
      </c>
      <c>
        <v>1.011389</v>
      </c>
      <c>
        <v>139.571667</v>
      </c>
      <c>
        <v>2074.358609</v>
      </c>
    </row>
    <row>
      <c>
        <is>
          <t>1576887</t>
        </is>
      </c>
      <c>
        <v>1</v>
      </c>
      <c>
        <is>
          <t>İZMİR</t>
        </is>
      </c>
      <c>
        <v>ALİAĞA</v>
      </c>
      <c>
        <is>
          <t>ALÇUK TM 35-17-A00001_FOÇA-1 M32</t>
        </is>
      </c>
      <c>
        <v>Yangın</v>
      </c>
      <c>
        <is>
          <t>Dağıtım-OG</t>
        </is>
      </c>
      <c>
        <v>Uzun</v>
      </c>
      <c>
        <v>Güvenlik</v>
      </c>
      <c>
        <v>Bildirimsiz</v>
      </c>
      <c>
        <is>
          <t>07.11.2020 07:28:59</t>
        </is>
      </c>
      <c>
        <is>
          <t>07.11.2020 09:49:00</t>
        </is>
      </c>
      <c>
        <v>2.333611111</v>
      </c>
      <c>
        <v>35</v>
      </c>
      <c>
        <v>4585</v>
      </c>
      <c>
        <v>10</v>
      </c>
      <c>
        <v>21</v>
      </c>
      <c>
        <v>81.676389</v>
      </c>
      <c>
        <v>10699.606944</v>
      </c>
      <c>
        <v>23.336111</v>
      </c>
      <c>
        <v>49.005833</v>
      </c>
    </row>
    <row>
      <c>
        <is>
          <t>1583398</t>
        </is>
      </c>
      <c>
        <v>1</v>
      </c>
      <c>
        <is>
          <t>İZMİR</t>
        </is>
      </c>
      <c>
        <v>ALİAĞA</v>
      </c>
      <c>
        <is>
          <t>HELVACI TR-3 35-17-M00363_950301139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19.11.2020 17:36:00</t>
        </is>
      </c>
      <c>
        <is>
          <t>19.11.2020 18:14:00</t>
        </is>
      </c>
      <c>
        <v>0.633333333</v>
      </c>
      <c>
        <v>0</v>
      </c>
      <c>
        <v>1</v>
      </c>
      <c>
        <v>0</v>
      </c>
      <c>
        <v>0</v>
      </c>
      <c>
        <v>0</v>
      </c>
      <c>
        <v>0.633333</v>
      </c>
      <c>
        <v>0</v>
      </c>
      <c>
        <v>0</v>
      </c>
    </row>
    <row>
      <c>
        <is>
          <t>1594881</t>
        </is>
      </c>
      <c>
        <v>1</v>
      </c>
      <c>
        <is>
          <t>İZMİR</t>
        </is>
      </c>
      <c>
        <v>ÖDEMİŞ</v>
      </c>
      <c>
        <is>
          <t>ÇAYLI KARŞIYAKA TR-14 35-32-L00041_A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22.11.2020 17:30:00</t>
        </is>
      </c>
      <c>
        <is>
          <t>22.11.2020 18:27:16</t>
        </is>
      </c>
      <c>
        <v>0.954444444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3.817778</v>
      </c>
    </row>
    <row>
      <c>
        <is>
          <t>1573815</t>
        </is>
      </c>
      <c>
        <v>1</v>
      </c>
      <c>
        <is>
          <t>İZMİR</t>
        </is>
      </c>
      <c>
        <v>ÖDEMİŞ</v>
      </c>
      <c>
        <is>
          <t>ÇAYLI TR-8 35-15-L00199_950353689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01.11.2020 17:40:12</t>
        </is>
      </c>
      <c>
        <is>
          <t>01.11.2020 22:28:37</t>
        </is>
      </c>
      <c>
        <v>4.806944444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4.806944</v>
      </c>
    </row>
    <row>
      <c>
        <is>
          <t>1582604</t>
        </is>
      </c>
      <c>
        <v>1</v>
      </c>
      <c>
        <is>
          <t>İZMİR</t>
        </is>
      </c>
      <c>
        <v>BUCA</v>
      </c>
      <c>
        <is>
          <t>M-2670(YATIRIM REZERVE) 35-03-M02670_ÖZEL SDK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18.11.2020 14:04:58</t>
        </is>
      </c>
      <c>
        <is>
          <t>18.11.2020 17:04:59</t>
        </is>
      </c>
      <c>
        <v>3.000277777</v>
      </c>
      <c>
        <v>0</v>
      </c>
      <c>
        <v>111</v>
      </c>
      <c>
        <v>0</v>
      </c>
      <c>
        <v>0</v>
      </c>
      <c>
        <v>0</v>
      </c>
      <c>
        <v>333.030833</v>
      </c>
      <c>
        <v>0</v>
      </c>
      <c>
        <v>0</v>
      </c>
    </row>
    <row>
      <c>
        <is>
          <t>1597324</t>
        </is>
      </c>
      <c>
        <v>1</v>
      </c>
      <c>
        <is>
          <t>İZMİR</t>
        </is>
      </c>
      <c>
        <v>BUCA</v>
      </c>
      <c>
        <is>
          <t>K-2523 35-03-K02523_910249370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27.11.2020 13:55:19</t>
        </is>
      </c>
      <c>
        <is>
          <t>27.11.2020 18:07:37</t>
        </is>
      </c>
      <c>
        <v>4.205</v>
      </c>
      <c>
        <v>0</v>
      </c>
      <c>
        <v>4</v>
      </c>
      <c>
        <v>0</v>
      </c>
      <c>
        <v>0</v>
      </c>
      <c>
        <v>0</v>
      </c>
      <c>
        <v>16.82</v>
      </c>
      <c>
        <v>0</v>
      </c>
      <c>
        <v>0</v>
      </c>
    </row>
    <row>
      <c>
        <is>
          <t>1597468</t>
        </is>
      </c>
      <c>
        <v>1</v>
      </c>
      <c>
        <is>
          <t>İZMİR</t>
        </is>
      </c>
      <c>
        <v>BUCA</v>
      </c>
      <c>
        <is>
          <t>K-2523 35-03-K02523_ÖZEL SDP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27.11.2020 18:17:14</t>
        </is>
      </c>
      <c>
        <is>
          <t>27.11.2020 19:11:45</t>
        </is>
      </c>
      <c>
        <v>0.908611111</v>
      </c>
      <c>
        <v>0</v>
      </c>
      <c>
        <v>104</v>
      </c>
      <c>
        <v>0</v>
      </c>
      <c>
        <v>0</v>
      </c>
      <c>
        <v>0</v>
      </c>
      <c>
        <v>94.495556</v>
      </c>
      <c>
        <v>0</v>
      </c>
      <c>
        <v>0</v>
      </c>
    </row>
    <row>
      <c>
        <is>
          <t>1598009</t>
        </is>
      </c>
      <c>
        <v>1</v>
      </c>
      <c>
        <is>
          <t>İZMİR</t>
        </is>
      </c>
      <c>
        <v>ALİAĞA</v>
      </c>
      <c>
        <is>
          <t>TR-63 35-17-M00063_8345242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29.11.2020 06:49:19</t>
        </is>
      </c>
      <c>
        <is>
          <t>29.11.2020 07:40:42</t>
        </is>
      </c>
      <c>
        <v>0.856388888</v>
      </c>
      <c>
        <v>0</v>
      </c>
      <c>
        <v>126</v>
      </c>
      <c>
        <v>0</v>
      </c>
      <c>
        <v>0</v>
      </c>
      <c>
        <v>0</v>
      </c>
      <c>
        <v>107.905</v>
      </c>
      <c>
        <v>0</v>
      </c>
      <c>
        <v>0</v>
      </c>
    </row>
    <row>
      <c>
        <is>
          <t>1582743</t>
        </is>
      </c>
      <c>
        <v>1</v>
      </c>
      <c>
        <is>
          <t>İZMİR</t>
        </is>
      </c>
      <c>
        <v>BUCA</v>
      </c>
      <c>
        <is>
          <t>M-1549 35-03-M01549_A a2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18.11.2020 18:11:11</t>
        </is>
      </c>
      <c>
        <is>
          <t>18.11.2020 20:06:10</t>
        </is>
      </c>
      <c>
        <v>1.916388888</v>
      </c>
      <c>
        <v>0</v>
      </c>
      <c>
        <v>56</v>
      </c>
      <c>
        <v>0</v>
      </c>
      <c>
        <v>0</v>
      </c>
      <c>
        <v>0</v>
      </c>
      <c>
        <v>107.317778</v>
      </c>
      <c>
        <v>0</v>
      </c>
      <c>
        <v>0</v>
      </c>
    </row>
    <row>
      <c>
        <is>
          <t>1584276</t>
        </is>
      </c>
      <c>
        <v>1</v>
      </c>
      <c>
        <is>
          <t>İZMİR</t>
        </is>
      </c>
      <c>
        <v>BUCA</v>
      </c>
      <c>
        <is>
          <t>M-1520 35-03-M01520_915170052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21.11.2020 09:36:20</t>
        </is>
      </c>
      <c>
        <is>
          <t>21.11.2020 14:24:46</t>
        </is>
      </c>
      <c>
        <v>4.807222222</v>
      </c>
      <c>
        <v>0</v>
      </c>
      <c>
        <v>9</v>
      </c>
      <c>
        <v>0</v>
      </c>
      <c>
        <v>0</v>
      </c>
      <c>
        <v>0</v>
      </c>
      <c>
        <v>43.265</v>
      </c>
      <c>
        <v>0</v>
      </c>
      <c>
        <v>0</v>
      </c>
    </row>
    <row>
      <c>
        <is>
          <t>1574551</t>
        </is>
      </c>
      <c>
        <v>1</v>
      </c>
      <c>
        <is>
          <t>İZMİR</t>
        </is>
      </c>
      <c>
        <v>BUCA</v>
      </c>
      <c>
        <is>
          <t>M-1014 35-03-M01014_D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03.11.2020 09:41:00</t>
        </is>
      </c>
      <c>
        <is>
          <t>03.11.2020 18:04:04</t>
        </is>
      </c>
      <c>
        <v>8.384444444</v>
      </c>
      <c>
        <v>0</v>
      </c>
      <c>
        <v>224</v>
      </c>
      <c>
        <v>0</v>
      </c>
      <c>
        <v>0</v>
      </c>
      <c>
        <v>0</v>
      </c>
      <c>
        <v>1878.115555</v>
      </c>
      <c>
        <v>0</v>
      </c>
      <c>
        <v>0</v>
      </c>
    </row>
    <row>
      <c>
        <is>
          <t>1573712</t>
        </is>
      </c>
      <c>
        <v>1</v>
      </c>
      <c>
        <is>
          <t>İZMİR</t>
        </is>
      </c>
      <c>
        <v>BUCA</v>
      </c>
      <c>
        <is>
          <t>M-1303 35-03-M01303_910518767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01.11.2020 15:40:36</t>
        </is>
      </c>
      <c>
        <is>
          <t>01.11.2020 18:39:29</t>
        </is>
      </c>
      <c>
        <v>2.981388888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2.981389</v>
      </c>
    </row>
    <row>
      <c>
        <is>
          <t>1584025</t>
        </is>
      </c>
      <c>
        <v>1</v>
      </c>
      <c>
        <is>
          <t>İZMİR</t>
        </is>
      </c>
      <c>
        <v>BUCA</v>
      </c>
      <c>
        <is>
          <t>M-448 35-03-M00448_958199925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20.11.2020 18:00:44</t>
        </is>
      </c>
      <c>
        <is>
          <t>20.11.2020 20:32:16</t>
        </is>
      </c>
      <c>
        <v>2.525555555</v>
      </c>
      <c>
        <v>0</v>
      </c>
      <c>
        <v>0</v>
      </c>
      <c>
        <v>0</v>
      </c>
      <c>
        <v>6</v>
      </c>
      <c>
        <v>0</v>
      </c>
      <c>
        <v>0</v>
      </c>
      <c>
        <v>0</v>
      </c>
      <c>
        <v>15.153333</v>
      </c>
    </row>
    <row>
      <c>
        <is>
          <t>1582669</t>
        </is>
      </c>
      <c>
        <v>1</v>
      </c>
      <c>
        <is>
          <t>İZMİR</t>
        </is>
      </c>
      <c>
        <v>ALİAĞA</v>
      </c>
      <c>
        <is>
          <t>ALOSBİ TM 35-17-A00006_ALİAĞA RES-M06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18.11.2020 16:36:21</t>
        </is>
      </c>
      <c>
        <is>
          <t>18.11.2020 16:54:29</t>
        </is>
      </c>
      <c>
        <v>0.302222222</v>
      </c>
      <c>
        <v>0</v>
      </c>
      <c>
        <v>0</v>
      </c>
      <c>
        <v>22</v>
      </c>
      <c>
        <v>571</v>
      </c>
      <c>
        <v>0</v>
      </c>
      <c>
        <v>0</v>
      </c>
      <c>
        <v>6.648889</v>
      </c>
      <c>
        <v>172.568889</v>
      </c>
    </row>
    <row>
      <c>
        <is>
          <t>1595323</t>
        </is>
      </c>
      <c>
        <v>1</v>
      </c>
      <c>
        <is>
          <t>İZMİR</t>
        </is>
      </c>
      <c>
        <v>ALİAĞA</v>
      </c>
      <c>
        <is>
          <t>ALOSBİ TM 35-17-A00006_ALİAĞA RES-M06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23.11.2020 15:43:00</t>
        </is>
      </c>
      <c>
        <is>
          <t>23.11.2020 15:47:51</t>
        </is>
      </c>
      <c>
        <v>0.080833333</v>
      </c>
      <c>
        <v>0</v>
      </c>
      <c>
        <v>0</v>
      </c>
      <c>
        <v>23</v>
      </c>
      <c>
        <v>799</v>
      </c>
      <c>
        <v>0</v>
      </c>
      <c>
        <v>0</v>
      </c>
      <c>
        <v>1.859167</v>
      </c>
      <c>
        <v>64.585833</v>
      </c>
    </row>
    <row>
      <c>
        <is>
          <t>1596557</t>
        </is>
      </c>
      <c>
        <v>1</v>
      </c>
      <c>
        <is>
          <t>İZMİR</t>
        </is>
      </c>
      <c>
        <v>ALİAĞA</v>
      </c>
      <c>
        <is>
          <t>HELVACI TR-3 35-17-M00363_6484833</t>
        </is>
      </c>
      <c>
        <v>AG Nötr İletken Kopması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26.11.2020 03:35:30</t>
        </is>
      </c>
      <c>
        <is>
          <t>26.11.2020 05:07:51</t>
        </is>
      </c>
      <c>
        <v>1.539166666</v>
      </c>
      <c>
        <v>0</v>
      </c>
      <c>
        <v>111</v>
      </c>
      <c>
        <v>0</v>
      </c>
      <c>
        <v>0</v>
      </c>
      <c>
        <v>0</v>
      </c>
      <c>
        <v>170.8475</v>
      </c>
      <c>
        <v>0</v>
      </c>
      <c>
        <v>0</v>
      </c>
    </row>
    <row>
      <c>
        <is>
          <t>1578088</t>
        </is>
      </c>
      <c>
        <v>1</v>
      </c>
      <c>
        <is>
          <t>İZMİR</t>
        </is>
      </c>
      <c>
        <v>ALİAĞA</v>
      </c>
      <c>
        <is>
          <t>TR-23 35-17-M00023_957974696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09.11.2020 14:29:23</t>
        </is>
      </c>
      <c>
        <is>
          <t>11.11.2020 17:35:18</t>
        </is>
      </c>
      <c>
        <v>51.098611111</v>
      </c>
      <c>
        <v>0</v>
      </c>
      <c>
        <v>1</v>
      </c>
      <c>
        <v>0</v>
      </c>
      <c>
        <v>0</v>
      </c>
      <c>
        <v>0</v>
      </c>
      <c>
        <v>51.098611</v>
      </c>
      <c>
        <v>0</v>
      </c>
      <c>
        <v>0</v>
      </c>
    </row>
    <row>
      <c>
        <is>
          <t>1597456</t>
        </is>
      </c>
      <c>
        <v>1</v>
      </c>
      <c>
        <is>
          <t>İZMİR</t>
        </is>
      </c>
      <c>
        <v>BUCA</v>
      </c>
      <c>
        <is>
          <t>K-3499 35-03-K03499_910657498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27.11.2020 18:02:33</t>
        </is>
      </c>
      <c>
        <is>
          <t>27.11.2020 18:49:46</t>
        </is>
      </c>
      <c>
        <v>0.786944444</v>
      </c>
      <c>
        <v>0</v>
      </c>
      <c>
        <v>3</v>
      </c>
      <c>
        <v>0</v>
      </c>
      <c>
        <v>0</v>
      </c>
      <c>
        <v>0</v>
      </c>
      <c>
        <v>2.360833</v>
      </c>
      <c>
        <v>0</v>
      </c>
      <c>
        <v>0</v>
      </c>
    </row>
    <row>
      <c>
        <is>
          <t>1579416</t>
        </is>
      </c>
      <c>
        <v>1</v>
      </c>
      <c>
        <is>
          <t>İZMİR</t>
        </is>
      </c>
      <c>
        <v>ALİAĞA</v>
      </c>
      <c>
        <is>
          <t>ALİAĞA TR-43 DM 35-17-M00043_HatBaşıAyırıcı_72823458 M14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12.11.2020 08:38:41</t>
        </is>
      </c>
      <c>
        <is>
          <t>12.11.2020 10:16:36</t>
        </is>
      </c>
      <c>
        <v>1.631944444</v>
      </c>
      <c>
        <v>0</v>
      </c>
      <c>
        <v>0</v>
      </c>
      <c>
        <v>21</v>
      </c>
      <c>
        <v>0</v>
      </c>
      <c>
        <v>0</v>
      </c>
      <c>
        <v>0</v>
      </c>
      <c>
        <v>34.270833</v>
      </c>
      <c>
        <v>0</v>
      </c>
    </row>
    <row>
      <c>
        <is>
          <t>1579029</t>
        </is>
      </c>
      <c>
        <v>1</v>
      </c>
      <c>
        <is>
          <t>İZMİR</t>
        </is>
      </c>
      <c>
        <v>ALİAĞA</v>
      </c>
      <c>
        <is>
          <t>ALİAĞA TR-43 DM 35-17-M00043_GÜZELHİSAR ÇIKIŞI M14</t>
        </is>
      </c>
      <c>
        <v>OG Kesici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11.11.2020 11:23:05</t>
        </is>
      </c>
      <c>
        <is>
          <t>11.11.2020 12:58:00</t>
        </is>
      </c>
      <c>
        <v>1.581944444</v>
      </c>
      <c>
        <v>7</v>
      </c>
      <c>
        <v>417</v>
      </c>
      <c>
        <v>69</v>
      </c>
      <c>
        <v>317</v>
      </c>
      <c>
        <v>11.073611</v>
      </c>
      <c>
        <v>659.670833</v>
      </c>
      <c>
        <v>109.154167</v>
      </c>
      <c>
        <v>501.476389</v>
      </c>
    </row>
    <row>
      <c>
        <is>
          <t>1575056</t>
        </is>
      </c>
      <c>
        <v>1</v>
      </c>
      <c>
        <is>
          <t>İZMİR</t>
        </is>
      </c>
      <c>
        <v>ALİAĞA</v>
      </c>
      <c>
        <is>
          <t>ALİAĞA TR-43 DM 35-17-M00043_HatBaşıAyırıcı_72823462 M14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04.11.2020 09:18:35</t>
        </is>
      </c>
      <c>
        <is>
          <t>04.11.2020 10:46:21</t>
        </is>
      </c>
      <c>
        <v>1.462777777</v>
      </c>
      <c>
        <v>0</v>
      </c>
      <c>
        <v>0</v>
      </c>
      <c>
        <v>10</v>
      </c>
      <c>
        <v>0</v>
      </c>
      <c>
        <v>0</v>
      </c>
      <c>
        <v>0</v>
      </c>
      <c>
        <v>14.627778</v>
      </c>
      <c>
        <v>0</v>
      </c>
    </row>
    <row>
      <c>
        <is>
          <t>1574836</t>
        </is>
      </c>
      <c>
        <v>1</v>
      </c>
      <c>
        <is>
          <t>İZMİR</t>
        </is>
      </c>
      <c>
        <v>ALİAĞA</v>
      </c>
      <c>
        <is>
          <t>M-580 (DM-6/18) 35-17-M00580_TR-89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03.11.2020 16:43:50</t>
        </is>
      </c>
      <c>
        <is>
          <t>03.11.2020 17:03:00</t>
        </is>
      </c>
      <c>
        <v>0.319444444</v>
      </c>
      <c>
        <v>23</v>
      </c>
      <c>
        <v>2589</v>
      </c>
      <c>
        <v>2</v>
      </c>
      <c>
        <v>0</v>
      </c>
      <c>
        <v>7.347222</v>
      </c>
      <c>
        <v>827.041666</v>
      </c>
      <c>
        <v>0.638889</v>
      </c>
      <c>
        <v>0</v>
      </c>
    </row>
    <row>
      <c>
        <is>
          <t>1578288</t>
        </is>
      </c>
      <c>
        <v>1</v>
      </c>
      <c>
        <is>
          <t>İZMİR</t>
        </is>
      </c>
      <c>
        <v>ÇEŞME</v>
      </c>
      <c>
        <is>
          <t>L-287 SCOTCH PARK 35-18-L00287_11330279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10.11.2020 07:59:53</t>
        </is>
      </c>
      <c>
        <is>
          <t>10.11.2020 10:45:09</t>
        </is>
      </c>
      <c>
        <v>2.754444444</v>
      </c>
      <c>
        <v>0</v>
      </c>
      <c>
        <v>51</v>
      </c>
      <c>
        <v>0</v>
      </c>
      <c>
        <v>0</v>
      </c>
      <c>
        <v>0</v>
      </c>
      <c>
        <v>140.476667</v>
      </c>
      <c>
        <v>0</v>
      </c>
      <c>
        <v>0</v>
      </c>
    </row>
    <row>
      <c>
        <is>
          <t>1573807</t>
        </is>
      </c>
      <c>
        <v>1</v>
      </c>
      <c>
        <is>
          <t>İZMİR</t>
        </is>
      </c>
      <c>
        <v>ÇEŞME</v>
      </c>
      <c>
        <is>
          <t>L-224 SİBAM EVLERİ 35-18-L00224_950458421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01.11.2020 19:21:30</t>
        </is>
      </c>
      <c>
        <is>
          <t>01.11.2020 23:55:27</t>
        </is>
      </c>
      <c>
        <v>4.565833333</v>
      </c>
      <c>
        <v>0</v>
      </c>
      <c>
        <v>1</v>
      </c>
      <c>
        <v>0</v>
      </c>
      <c>
        <v>0</v>
      </c>
      <c>
        <v>0</v>
      </c>
      <c>
        <v>4.565833</v>
      </c>
      <c>
        <v>0</v>
      </c>
      <c>
        <v>0</v>
      </c>
    </row>
    <row>
      <c>
        <is>
          <t>1576578</t>
        </is>
      </c>
      <c>
        <v>1</v>
      </c>
      <c>
        <is>
          <t>İZMİR</t>
        </is>
      </c>
      <c>
        <v>ÇEŞME</v>
      </c>
      <c>
        <is>
          <t>L-224 SİBAM EVLERİ 35-18-L00224_950458648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06.11.2020 15:30:01</t>
        </is>
      </c>
      <c>
        <is>
          <t>06.11.2020 20:49:48</t>
        </is>
      </c>
      <c>
        <v>5.329722222</v>
      </c>
      <c>
        <v>0</v>
      </c>
      <c>
        <v>1</v>
      </c>
      <c>
        <v>0</v>
      </c>
      <c>
        <v>0</v>
      </c>
      <c>
        <v>0</v>
      </c>
      <c>
        <v>5.329722</v>
      </c>
      <c>
        <v>0</v>
      </c>
      <c>
        <v>0</v>
      </c>
    </row>
    <row>
      <c>
        <is>
          <t>1573940</t>
        </is>
      </c>
      <c>
        <v>1</v>
      </c>
      <c>
        <is>
          <t>İZMİR</t>
        </is>
      </c>
      <c>
        <v>SEFERİHİSAR</v>
      </c>
      <c>
        <is>
          <t>L-28 35-14-L00028_956640716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02.11.2020 08:11:00</t>
        </is>
      </c>
      <c>
        <is>
          <t>03.11.2020 17:22:22</t>
        </is>
      </c>
      <c>
        <v>33.189444444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33.189444</v>
      </c>
    </row>
    <row>
      <c>
        <is>
          <t>1595353</t>
        </is>
      </c>
      <c>
        <v>1</v>
      </c>
      <c>
        <is>
          <t>İZMİR</t>
        </is>
      </c>
      <c>
        <v>KİRAZ</v>
      </c>
      <c>
        <is>
          <t>TR-22 35-31-L00022_956592296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23.11.2020 16:28:40</t>
        </is>
      </c>
      <c>
        <is>
          <t>23.11.2020 17:49:36</t>
        </is>
      </c>
      <c>
        <v>1.348888888</v>
      </c>
      <c>
        <v>0</v>
      </c>
      <c>
        <v>1</v>
      </c>
      <c>
        <v>0</v>
      </c>
      <c>
        <v>0</v>
      </c>
      <c>
        <v>0</v>
      </c>
      <c>
        <v>1.348889</v>
      </c>
      <c>
        <v>0</v>
      </c>
      <c>
        <v>0</v>
      </c>
    </row>
    <row>
      <c>
        <is>
          <t>1573808</t>
        </is>
      </c>
      <c>
        <v>1</v>
      </c>
      <c>
        <is>
          <t>İZMİR</t>
        </is>
      </c>
      <c>
        <v>KİRAZ</v>
      </c>
      <c>
        <is>
          <t>TR-22 35-31-L00022_47995469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01.11.2020 19:02:32</t>
        </is>
      </c>
      <c>
        <is>
          <t>01.11.2020 19:54:47</t>
        </is>
      </c>
      <c>
        <v>0.870833333</v>
      </c>
      <c>
        <v>0</v>
      </c>
      <c>
        <v>26</v>
      </c>
      <c>
        <v>0</v>
      </c>
      <c>
        <v>0</v>
      </c>
      <c>
        <v>0</v>
      </c>
      <c>
        <v>22.641667</v>
      </c>
      <c>
        <v>0</v>
      </c>
      <c>
        <v>0</v>
      </c>
    </row>
    <row>
      <c>
        <is>
          <t>1595853</t>
        </is>
      </c>
      <c>
        <v>1</v>
      </c>
      <c>
        <is>
          <t>İZMİR</t>
        </is>
      </c>
      <c>
        <v>KİRAZ</v>
      </c>
      <c>
        <is>
          <t>TR-11 35-31-L00011_956592376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24.11.2020 15:52:44</t>
        </is>
      </c>
      <c>
        <is>
          <t>24.11.2020 16:53:12</t>
        </is>
      </c>
      <c>
        <v>1.007777777</v>
      </c>
      <c>
        <v>0</v>
      </c>
      <c>
        <v>1</v>
      </c>
      <c>
        <v>0</v>
      </c>
      <c>
        <v>0</v>
      </c>
      <c>
        <v>0</v>
      </c>
      <c>
        <v>1.007778</v>
      </c>
      <c>
        <v>0</v>
      </c>
      <c>
        <v>0</v>
      </c>
    </row>
    <row>
      <c>
        <is>
          <t>1595901</t>
        </is>
      </c>
      <c>
        <v>1</v>
      </c>
      <c>
        <is>
          <t>İZMİR</t>
        </is>
      </c>
      <c>
        <v>KİRAZ</v>
      </c>
      <c>
        <is>
          <t>TR-11 35-31-L00011_956592375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24.11.2020 17:08:47</t>
        </is>
      </c>
      <c>
        <is>
          <t>24.11.2020 18:36:25</t>
        </is>
      </c>
      <c>
        <v>1.460555555</v>
      </c>
      <c>
        <v>0</v>
      </c>
      <c>
        <v>2</v>
      </c>
      <c>
        <v>0</v>
      </c>
      <c>
        <v>0</v>
      </c>
      <c>
        <v>0</v>
      </c>
      <c>
        <v>2.921111</v>
      </c>
      <c>
        <v>0</v>
      </c>
      <c>
        <v>0</v>
      </c>
    </row>
    <row>
      <c>
        <is>
          <t>1584300</t>
        </is>
      </c>
      <c>
        <v>1</v>
      </c>
      <c>
        <is>
          <t>İZMİR</t>
        </is>
      </c>
      <c>
        <v>SEFERİHİSAR</v>
      </c>
      <c>
        <is>
          <t>L-94 ULAMIŞ OVA SULAMA 35-14-L00094_35-14-L00094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21.11.2020 10:39:54</t>
        </is>
      </c>
      <c>
        <is>
          <t>21.11.2020 12:35:00</t>
        </is>
      </c>
      <c>
        <v>1.918333333</v>
      </c>
      <c>
        <v>0</v>
      </c>
      <c>
        <v>0</v>
      </c>
      <c>
        <v>0</v>
      </c>
      <c>
        <v>6</v>
      </c>
      <c>
        <v>0</v>
      </c>
      <c>
        <v>0</v>
      </c>
      <c>
        <v>0</v>
      </c>
      <c>
        <v>11.51</v>
      </c>
    </row>
    <row>
      <c>
        <is>
          <t>1574123</t>
        </is>
      </c>
      <c>
        <v>1</v>
      </c>
      <c>
        <is>
          <t>İZMİR</t>
        </is>
      </c>
      <c>
        <v>SEFERİHİSAR</v>
      </c>
      <c>
        <is>
          <t>L-157 YEŞİLKENT 35-14-L00157_95000524753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02.11.2020 12:15:06</t>
        </is>
      </c>
      <c>
        <is>
          <t>02.11.2020 14:04:11</t>
        </is>
      </c>
      <c>
        <v>1.818055555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1.818056</v>
      </c>
    </row>
    <row>
      <c>
        <is>
          <t>1597887</t>
        </is>
      </c>
      <c>
        <v>1</v>
      </c>
      <c>
        <is>
          <t>İZMİR</t>
        </is>
      </c>
      <c>
        <v>ÇİĞLİ</v>
      </c>
      <c>
        <is>
          <t>M-1950 35-09-M01950_912418367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28.11.2020 17:05:47</t>
        </is>
      </c>
      <c>
        <is>
          <t>28.11.2020 20:00:08</t>
        </is>
      </c>
      <c>
        <v>2.905833333</v>
      </c>
      <c>
        <v>0</v>
      </c>
      <c>
        <v>7</v>
      </c>
      <c>
        <v>0</v>
      </c>
      <c>
        <v>0</v>
      </c>
      <c>
        <v>0</v>
      </c>
      <c>
        <v>20.340833</v>
      </c>
      <c>
        <v>0</v>
      </c>
      <c>
        <v>0</v>
      </c>
    </row>
    <row>
      <c>
        <is>
          <t>1574946</t>
        </is>
      </c>
      <c>
        <v>1</v>
      </c>
      <c>
        <is>
          <t>İZMİR</t>
        </is>
      </c>
      <c>
        <v>ÇİĞLİ</v>
      </c>
      <c>
        <is>
          <t>M-257 35-09-M00257_912341765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03.11.2020 20:30:40</t>
        </is>
      </c>
      <c>
        <is>
          <t>03.11.2020 22:27:40</t>
        </is>
      </c>
      <c>
        <v>1.95</v>
      </c>
      <c>
        <v>0</v>
      </c>
      <c>
        <v>2</v>
      </c>
      <c>
        <v>0</v>
      </c>
      <c>
        <v>0</v>
      </c>
      <c>
        <v>0</v>
      </c>
      <c>
        <v>3.9</v>
      </c>
      <c>
        <v>0</v>
      </c>
      <c>
        <v>0</v>
      </c>
    </row>
    <row>
      <c>
        <is>
          <t>1579103</t>
        </is>
      </c>
      <c>
        <v>1</v>
      </c>
      <c>
        <is>
          <t>İZMİR</t>
        </is>
      </c>
      <c>
        <v>ÇİĞLİ</v>
      </c>
      <c>
        <is>
          <t>M-1401 35-09-M01401_97810420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11.11.2020 13:21:36</t>
        </is>
      </c>
      <c>
        <is>
          <t>11.11.2020 20:56:52</t>
        </is>
      </c>
      <c>
        <v>7.587777777</v>
      </c>
      <c>
        <v>0</v>
      </c>
      <c>
        <v>1</v>
      </c>
      <c>
        <v>0</v>
      </c>
      <c>
        <v>0</v>
      </c>
      <c>
        <v>0</v>
      </c>
      <c>
        <v>7.587778</v>
      </c>
      <c>
        <v>0</v>
      </c>
      <c>
        <v>0</v>
      </c>
    </row>
    <row>
      <c>
        <is>
          <t>1574040</t>
        </is>
      </c>
      <c>
        <v>1</v>
      </c>
      <c>
        <is>
          <t>İZMİR</t>
        </is>
      </c>
      <c>
        <v>ÇEŞME</v>
      </c>
      <c>
        <is>
          <t>L-393 YENİ OKUL 35-18-L00393_950448793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02.11.2020 10:31:52</t>
        </is>
      </c>
      <c>
        <is>
          <t>02.11.2020 23:19:16</t>
        </is>
      </c>
      <c>
        <v>12.79</v>
      </c>
      <c>
        <v>0</v>
      </c>
      <c>
        <v>1</v>
      </c>
      <c>
        <v>0</v>
      </c>
      <c>
        <v>0</v>
      </c>
      <c>
        <v>0</v>
      </c>
      <c>
        <v>12.79</v>
      </c>
      <c>
        <v>0</v>
      </c>
      <c>
        <v>0</v>
      </c>
    </row>
    <row>
      <c>
        <is>
          <t>1576519</t>
        </is>
      </c>
      <c>
        <v>1</v>
      </c>
      <c>
        <is>
          <t>İZMİR</t>
        </is>
      </c>
      <c>
        <v>ÇEŞME</v>
      </c>
      <c>
        <is>
          <t>L-297 35-18-L00297_10438044 E02/1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06.11.2020 14:10:42</t>
        </is>
      </c>
      <c>
        <is>
          <t>06.11.2020 19:42:19</t>
        </is>
      </c>
      <c>
        <v>5.526944444</v>
      </c>
      <c>
        <v>0</v>
      </c>
      <c>
        <v>7</v>
      </c>
      <c>
        <v>0</v>
      </c>
      <c>
        <v>0</v>
      </c>
      <c>
        <v>0</v>
      </c>
      <c>
        <v>38.688611</v>
      </c>
      <c>
        <v>0</v>
      </c>
      <c>
        <v>0</v>
      </c>
    </row>
    <row>
      <c>
        <is>
          <t>1576131</t>
        </is>
      </c>
      <c>
        <v>1</v>
      </c>
      <c>
        <is>
          <t>İZMİR</t>
        </is>
      </c>
      <c>
        <v>KİRAZ</v>
      </c>
      <c>
        <is>
          <t>SULUDERE KÖK 35-31-L00057_KELETEPE -L07 L07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06.11.2020 07:43:11</t>
        </is>
      </c>
      <c>
        <is>
          <t>06.11.2020 07:58:00</t>
        </is>
      </c>
      <c>
        <v>0.246944444</v>
      </c>
      <c>
        <v>0</v>
      </c>
      <c>
        <v>0</v>
      </c>
      <c>
        <v>85</v>
      </c>
      <c>
        <v>1818</v>
      </c>
      <c>
        <v>0</v>
      </c>
      <c>
        <v>0</v>
      </c>
      <c>
        <v>20.990278</v>
      </c>
      <c>
        <v>448.944999</v>
      </c>
    </row>
    <row>
      <c>
        <is>
          <t>1581852</t>
        </is>
      </c>
      <c>
        <v>1</v>
      </c>
      <c>
        <is>
          <t>İZMİR</t>
        </is>
      </c>
      <c>
        <v>KİRAZ</v>
      </c>
      <c>
        <is>
          <t>SULUDERE TR-13 35-31-L00392_956589391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17.11.2020 09:48:24</t>
        </is>
      </c>
      <c>
        <is>
          <t>17.11.2020 11:17:41</t>
        </is>
      </c>
      <c>
        <v>1.488055555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1.488056</v>
      </c>
    </row>
    <row>
      <c>
        <is>
          <t>1574110</t>
        </is>
      </c>
      <c>
        <v>1</v>
      </c>
      <c>
        <is>
          <t>İZMİR</t>
        </is>
      </c>
      <c>
        <v>ÇİĞLİ</v>
      </c>
      <c>
        <is>
          <t>K-1858 35-09-K01858_947399667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02.11.2020 12:08:00</t>
        </is>
      </c>
      <c>
        <is>
          <t>02.11.2020 19:29:50</t>
        </is>
      </c>
      <c>
        <v>7.363888888</v>
      </c>
      <c>
        <v>1</v>
      </c>
      <c>
        <v>0</v>
      </c>
      <c>
        <v>0</v>
      </c>
      <c>
        <v>0</v>
      </c>
      <c>
        <v>7.363889</v>
      </c>
      <c>
        <v>0</v>
      </c>
      <c>
        <v>0</v>
      </c>
      <c>
        <v>0</v>
      </c>
    </row>
    <row>
      <c>
        <is>
          <t>1581722</t>
        </is>
      </c>
      <c>
        <v>1</v>
      </c>
      <c>
        <is>
          <t>İZMİR</t>
        </is>
      </c>
      <c>
        <v>KİRAZ</v>
      </c>
      <c>
        <is>
          <t>KARABULU KÖK 35-31-L00227_İĞDELİ-L05 L05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17.11.2020 04:25:29</t>
        </is>
      </c>
      <c>
        <is>
          <t>17.11.2020 05:40:32</t>
        </is>
      </c>
      <c>
        <v>1.250833333</v>
      </c>
      <c>
        <v>0</v>
      </c>
      <c>
        <v>0</v>
      </c>
      <c>
        <v>13</v>
      </c>
      <c>
        <v>238</v>
      </c>
      <c>
        <v>0</v>
      </c>
      <c>
        <v>0</v>
      </c>
      <c>
        <v>16.260833</v>
      </c>
      <c>
        <v>297.698333</v>
      </c>
    </row>
    <row>
      <c>
        <is>
          <t>1581651</t>
        </is>
      </c>
      <c>
        <v>1</v>
      </c>
      <c>
        <is>
          <t>İZMİR</t>
        </is>
      </c>
      <c>
        <v>KİRAZ</v>
      </c>
      <c>
        <is>
          <t>SARISU TR-4 35-31-L00082_47816467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16.11.2020 17:49:38</t>
        </is>
      </c>
      <c>
        <is>
          <t>16.11.2020 20:18:17</t>
        </is>
      </c>
      <c>
        <v>2.4775</v>
      </c>
      <c>
        <v>0</v>
      </c>
      <c>
        <v>0</v>
      </c>
      <c>
        <v>0</v>
      </c>
      <c>
        <v>28</v>
      </c>
      <c>
        <v>0</v>
      </c>
      <c>
        <v>0</v>
      </c>
      <c>
        <v>0</v>
      </c>
      <c>
        <v>69.37</v>
      </c>
    </row>
    <row>
      <c>
        <is>
          <t>1596772</t>
        </is>
      </c>
      <c>
        <v>1</v>
      </c>
      <c>
        <is>
          <t>İZMİR</t>
        </is>
      </c>
      <c>
        <v>KİRAZ</v>
      </c>
      <c>
        <is>
          <t>SARISU TR-2 35-31-L00080_47816831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26.11.2020 12:24:18</t>
        </is>
      </c>
      <c>
        <is>
          <t>26.11.2020 14:28:45</t>
        </is>
      </c>
      <c>
        <v>2.074166666</v>
      </c>
      <c>
        <v>0</v>
      </c>
      <c>
        <v>0</v>
      </c>
      <c>
        <v>0</v>
      </c>
      <c>
        <v>23</v>
      </c>
      <c>
        <v>0</v>
      </c>
      <c>
        <v>0</v>
      </c>
      <c>
        <v>0</v>
      </c>
      <c>
        <v>47.705833</v>
      </c>
    </row>
    <row>
      <c>
        <is>
          <t>1596201</t>
        </is>
      </c>
      <c>
        <v>1</v>
      </c>
      <c>
        <is>
          <t>İZMİR</t>
        </is>
      </c>
      <c>
        <v>KİRAZ</v>
      </c>
      <c>
        <is>
          <t>SARISU TR-2 35-31-L00080_956577839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25.11.2020 11:04:21</t>
        </is>
      </c>
      <c>
        <is>
          <t>25.11.2020 15:14:28</t>
        </is>
      </c>
      <c>
        <v>4.168611111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4.168611</v>
      </c>
    </row>
    <row>
      <c>
        <is>
          <t>1575718</t>
        </is>
      </c>
      <c>
        <v>1</v>
      </c>
      <c>
        <is>
          <t>İZMİR</t>
        </is>
      </c>
      <c>
        <v>SEFERİHİSAR</v>
      </c>
      <c>
        <is>
          <t>PAYAMLI M-6 35-25-M00162_C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05.11.2020 11:47:00</t>
        </is>
      </c>
      <c>
        <is>
          <t>05.11.2020 12:53:21</t>
        </is>
      </c>
      <c>
        <v>1.105833333</v>
      </c>
      <c>
        <v>0</v>
      </c>
      <c>
        <v>65</v>
      </c>
      <c>
        <v>0</v>
      </c>
      <c>
        <v>0</v>
      </c>
      <c>
        <v>0</v>
      </c>
      <c>
        <v>71.879167</v>
      </c>
      <c>
        <v>0</v>
      </c>
      <c>
        <v>0</v>
      </c>
    </row>
    <row>
      <c>
        <is>
          <t>1580326</t>
        </is>
      </c>
      <c>
        <v>1</v>
      </c>
      <c>
        <is>
          <t>İZMİR</t>
        </is>
      </c>
      <c>
        <v>ÇİĞLİ</v>
      </c>
      <c>
        <is>
          <t>M-1401 35-09-M01401_97840408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13.11.2020 16:54:57</t>
        </is>
      </c>
      <c>
        <is>
          <t>13.11.2020 18:09:01</t>
        </is>
      </c>
      <c>
        <v>1.234444444</v>
      </c>
      <c>
        <v>0</v>
      </c>
      <c>
        <v>1</v>
      </c>
      <c>
        <v>0</v>
      </c>
      <c>
        <v>0</v>
      </c>
      <c>
        <v>0</v>
      </c>
      <c>
        <v>1.234444</v>
      </c>
      <c>
        <v>0</v>
      </c>
      <c>
        <v>0</v>
      </c>
    </row>
    <row>
      <c>
        <is>
          <t>1579719</t>
        </is>
      </c>
      <c>
        <v>1</v>
      </c>
      <c>
        <is>
          <t>İZMİR</t>
        </is>
      </c>
      <c>
        <v>ÇİĞLİ</v>
      </c>
      <c>
        <is>
          <t>M-1401 35-09-M01401_97840408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12.11.2020 15:51:00</t>
        </is>
      </c>
      <c>
        <is>
          <t>12.11.2020 18:18:37</t>
        </is>
      </c>
      <c>
        <v>2.460277777</v>
      </c>
      <c>
        <v>0</v>
      </c>
      <c>
        <v>1</v>
      </c>
      <c>
        <v>0</v>
      </c>
      <c>
        <v>0</v>
      </c>
      <c>
        <v>0</v>
      </c>
      <c>
        <v>2.460278</v>
      </c>
      <c>
        <v>0</v>
      </c>
      <c>
        <v>0</v>
      </c>
    </row>
    <row>
      <c>
        <is>
          <t>1578691</t>
        </is>
      </c>
      <c>
        <v>1</v>
      </c>
      <c>
        <is>
          <t>İZMİR</t>
        </is>
      </c>
      <c>
        <v>ÇİĞLİ</v>
      </c>
      <c>
        <is>
          <t>M-1401 35-09-M01401_97643456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10.11.2020 16:54:04</t>
        </is>
      </c>
      <c>
        <is>
          <t>10.11.2020 20:11:10</t>
        </is>
      </c>
      <c>
        <v>3.285</v>
      </c>
      <c>
        <v>0</v>
      </c>
      <c>
        <v>1</v>
      </c>
      <c>
        <v>0</v>
      </c>
      <c>
        <v>0</v>
      </c>
      <c>
        <v>0</v>
      </c>
      <c>
        <v>3.285</v>
      </c>
      <c>
        <v>0</v>
      </c>
      <c>
        <v>0</v>
      </c>
    </row>
    <row>
      <c>
        <is>
          <t>1595041</t>
        </is>
      </c>
      <c>
        <v>1</v>
      </c>
      <c>
        <is>
          <t>İZMİR</t>
        </is>
      </c>
      <c>
        <v>ÇİĞLİ</v>
      </c>
      <c>
        <is>
          <t>M-251 35-09-M00251_M-252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23.11.2020 08:46:26</t>
        </is>
      </c>
      <c>
        <is>
          <t>23.11.2020 09:44:44</t>
        </is>
      </c>
      <c>
        <v>0.971666666</v>
      </c>
      <c>
        <v>1</v>
      </c>
      <c>
        <v>0</v>
      </c>
      <c>
        <v>24</v>
      </c>
      <c>
        <v>605</v>
      </c>
      <c>
        <v>0.971667</v>
      </c>
      <c>
        <v>0</v>
      </c>
      <c>
        <v>23.32</v>
      </c>
      <c>
        <v>587.858333</v>
      </c>
    </row>
    <row>
      <c>
        <is>
          <t>1576885</t>
        </is>
      </c>
      <c>
        <v>1</v>
      </c>
      <c>
        <is>
          <t>İZMİR</t>
        </is>
      </c>
      <c>
        <v>ÇİĞLİ</v>
      </c>
      <c>
        <is>
          <t>M-251 35-09-M00251_M-263-M02 M02</t>
        </is>
      </c>
      <c>
        <v>OG Yeraltı Kablo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07.11.2020 06:49:00</t>
        </is>
      </c>
      <c>
        <is>
          <t>07.11.2020 08:15:24</t>
        </is>
      </c>
      <c>
        <v>1.44</v>
      </c>
      <c>
        <v>4</v>
      </c>
      <c>
        <v>223</v>
      </c>
      <c>
        <v>2</v>
      </c>
      <c>
        <v>1</v>
      </c>
      <c>
        <v>5.76</v>
      </c>
      <c>
        <v>321.12</v>
      </c>
      <c>
        <v>2.88</v>
      </c>
      <c>
        <v>1.44</v>
      </c>
    </row>
    <row>
      <c>
        <is>
          <t>1576883</t>
        </is>
      </c>
      <c>
        <v>1</v>
      </c>
      <c>
        <is>
          <t>İZMİR</t>
        </is>
      </c>
      <c>
        <v>ÇİĞLİ</v>
      </c>
      <c>
        <is>
          <t>M-251 35-09-M00251_M-1279-M01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07.11.2020 06:28:00</t>
        </is>
      </c>
      <c>
        <is>
          <t>07.11.2020 06:48:57</t>
        </is>
      </c>
      <c>
        <v>0.349166666</v>
      </c>
      <c>
        <v>5</v>
      </c>
      <c>
        <v>223</v>
      </c>
      <c>
        <v>27</v>
      </c>
      <c>
        <v>606</v>
      </c>
      <c>
        <v>1.745833</v>
      </c>
      <c>
        <v>77.864167</v>
      </c>
      <c>
        <v>9.4275</v>
      </c>
      <c>
        <v>211.595</v>
      </c>
    </row>
    <row>
      <c>
        <is>
          <t>1597251</t>
        </is>
      </c>
      <c>
        <v>1</v>
      </c>
      <c>
        <is>
          <t>İZMİR</t>
        </is>
      </c>
      <c>
        <v>ÇİĞLİ</v>
      </c>
      <c>
        <is>
          <t>M-251 35-09-M00251_M-1279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27.11.2020 11:16:24</t>
        </is>
      </c>
      <c>
        <is>
          <t>27.11.2020 12:26:44</t>
        </is>
      </c>
      <c>
        <v>1.172222222</v>
      </c>
      <c>
        <v>5</v>
      </c>
      <c>
        <v>223</v>
      </c>
      <c>
        <v>27</v>
      </c>
      <c>
        <v>606</v>
      </c>
      <c>
        <v>5.861111</v>
      </c>
      <c>
        <v>261.405556</v>
      </c>
      <c>
        <v>31.65</v>
      </c>
      <c>
        <v>710.366667</v>
      </c>
    </row>
    <row>
      <c>
        <is>
          <t>1596903</t>
        </is>
      </c>
      <c>
        <v>1</v>
      </c>
      <c>
        <is>
          <t>İZMİR</t>
        </is>
      </c>
      <c>
        <v>ÇEŞME</v>
      </c>
      <c>
        <is>
          <t>L-393 YENİ OKUL 35-18-L00393_95000022861</t>
        </is>
      </c>
      <c>
        <v>AG Box / Sdk Abone Çıkış Faz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26.11.2020 16:02:03</t>
        </is>
      </c>
      <c>
        <is>
          <t>26.11.2020 18:06:10</t>
        </is>
      </c>
      <c>
        <v>2.068611111</v>
      </c>
      <c>
        <v>0</v>
      </c>
      <c>
        <v>1</v>
      </c>
      <c>
        <v>0</v>
      </c>
      <c>
        <v>0</v>
      </c>
      <c>
        <v>0</v>
      </c>
      <c>
        <v>2.068611</v>
      </c>
      <c>
        <v>0</v>
      </c>
      <c>
        <v>0</v>
      </c>
    </row>
    <row>
      <c>
        <is>
          <t>1595608</t>
        </is>
      </c>
      <c>
        <v>1</v>
      </c>
      <c>
        <is>
          <t>İZMİR</t>
        </is>
      </c>
      <c>
        <v>ÇİĞLİ</v>
      </c>
      <c>
        <is>
          <t>K-2817 35-09-K02817_35-09-K02817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24.11.2020 09:52:31</t>
        </is>
      </c>
      <c>
        <is>
          <t>24.11.2020 13:30:38</t>
        </is>
      </c>
      <c>
        <v>3.635277777</v>
      </c>
      <c>
        <v>1</v>
      </c>
      <c>
        <v>384</v>
      </c>
      <c>
        <v>0</v>
      </c>
      <c>
        <v>0</v>
      </c>
      <c>
        <v>3.635278</v>
      </c>
      <c>
        <v>1395.946666</v>
      </c>
      <c>
        <v>0</v>
      </c>
      <c>
        <v>0</v>
      </c>
    </row>
    <row>
      <c>
        <is>
          <t>1580757</t>
        </is>
      </c>
      <c>
        <v>1</v>
      </c>
      <c>
        <is>
          <t>İZMİR</t>
        </is>
      </c>
      <c>
        <v>ÇİĞLİ</v>
      </c>
      <c>
        <is>
          <t>K-4095 35-09-K04095_A a1b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14.11.2020 15:54:12</t>
        </is>
      </c>
      <c>
        <is>
          <t>14.11.2020 20:07:35</t>
        </is>
      </c>
      <c>
        <v>4.223055555</v>
      </c>
      <c>
        <v>0</v>
      </c>
      <c>
        <v>92</v>
      </c>
      <c>
        <v>0</v>
      </c>
      <c>
        <v>0</v>
      </c>
      <c>
        <v>0</v>
      </c>
      <c>
        <v>388.521111</v>
      </c>
      <c>
        <v>0</v>
      </c>
      <c>
        <v>0</v>
      </c>
    </row>
    <row>
      <c>
        <is>
          <t>1576974</t>
        </is>
      </c>
      <c>
        <v>1</v>
      </c>
      <c>
        <is>
          <t>İZMİR</t>
        </is>
      </c>
      <c>
        <v>GAZİEMİR</v>
      </c>
      <c>
        <is>
          <t> 35-08-K03428_35-08-K03428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07.11.2020 09:28:18</t>
        </is>
      </c>
      <c>
        <is>
          <t>07.11.2020 16:10:50</t>
        </is>
      </c>
      <c>
        <v>6.708755555</v>
      </c>
      <c>
        <v>0</v>
      </c>
      <c>
        <v>1</v>
      </c>
      <c>
        <v>1</v>
      </c>
      <c>
        <v>5</v>
      </c>
      <c>
        <v>0</v>
      </c>
      <c>
        <v>6.708756</v>
      </c>
      <c>
        <v>6.708756</v>
      </c>
      <c>
        <v>33.543778</v>
      </c>
    </row>
    <row>
      <c>
        <is>
          <t>1580323</t>
        </is>
      </c>
      <c>
        <v>1</v>
      </c>
      <c>
        <is>
          <t>İZMİR</t>
        </is>
      </c>
      <c>
        <v>GAZİEMİR</v>
      </c>
      <c>
        <is>
          <t>K-1486 35-08-K01486_F f3b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13.11.2020 16:33:03</t>
        </is>
      </c>
      <c>
        <is>
          <t>13.11.2020 19:29:48</t>
        </is>
      </c>
      <c>
        <v>2.945833333</v>
      </c>
      <c>
        <v>0</v>
      </c>
      <c>
        <v>63</v>
      </c>
      <c>
        <v>0</v>
      </c>
      <c>
        <v>0</v>
      </c>
      <c>
        <v>0</v>
      </c>
      <c>
        <v>185.5875</v>
      </c>
      <c>
        <v>0</v>
      </c>
      <c>
        <v>0</v>
      </c>
    </row>
    <row>
      <c>
        <is>
          <t>1578717</t>
        </is>
      </c>
      <c>
        <v>1</v>
      </c>
      <c>
        <is>
          <t>İZMİR</t>
        </is>
      </c>
      <c>
        <v>ÇİĞLİ</v>
      </c>
      <c>
        <is>
          <t>K-4307 35-09-K04307_912340925</t>
        </is>
      </c>
      <c>
        <v>AG Direkten Kesme Açma</v>
      </c>
      <c>
        <is>
          <t>Dağıtım-AG</t>
        </is>
      </c>
      <c>
        <v>Uzun</v>
      </c>
      <c>
        <v>Güvenlik</v>
      </c>
      <c>
        <v>Bildirimsiz</v>
      </c>
      <c>
        <is>
          <t>10.11.2020 18:06:00</t>
        </is>
      </c>
      <c>
        <is>
          <t>21.11.2020 19:19:09</t>
        </is>
      </c>
      <c>
        <v>265.219166666</v>
      </c>
      <c>
        <v>0</v>
      </c>
      <c>
        <v>2</v>
      </c>
      <c>
        <v>0</v>
      </c>
      <c>
        <v>0</v>
      </c>
      <c>
        <v>0</v>
      </c>
      <c>
        <v>530.438333</v>
      </c>
      <c>
        <v>0</v>
      </c>
      <c>
        <v>0</v>
      </c>
    </row>
    <row>
      <c>
        <is>
          <t>1584311</t>
        </is>
      </c>
      <c>
        <v>1</v>
      </c>
      <c>
        <is>
          <t>İZMİR</t>
        </is>
      </c>
      <c>
        <v>ÇİĞLİ</v>
      </c>
      <c>
        <is>
          <t>K-1865 35-09-K01865_912371250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21.11.2020 11:11:24</t>
        </is>
      </c>
      <c>
        <is>
          <t>21.11.2020 17:37:44</t>
        </is>
      </c>
      <c>
        <v>6.438888888</v>
      </c>
      <c>
        <v>0</v>
      </c>
      <c>
        <v>5</v>
      </c>
      <c>
        <v>0</v>
      </c>
      <c>
        <v>0</v>
      </c>
      <c>
        <v>0</v>
      </c>
      <c>
        <v>32.194444</v>
      </c>
      <c>
        <v>0</v>
      </c>
      <c>
        <v>0</v>
      </c>
    </row>
    <row>
      <c>
        <is>
          <t>1574545</t>
        </is>
      </c>
      <c>
        <v>1</v>
      </c>
      <c>
        <is>
          <t>İZMİR</t>
        </is>
      </c>
      <c>
        <v>ÇİĞLİ</v>
      </c>
      <c>
        <is>
          <t>K-1865 35-09-K01865_I l1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03.11.2020 09:35:00</t>
        </is>
      </c>
      <c>
        <is>
          <t>03.11.2020 10:28:58</t>
        </is>
      </c>
      <c>
        <v>0.899444444</v>
      </c>
      <c>
        <v>0</v>
      </c>
      <c>
        <v>64</v>
      </c>
      <c>
        <v>0</v>
      </c>
      <c>
        <v>0</v>
      </c>
      <c>
        <v>0</v>
      </c>
      <c>
        <v>57.564444</v>
      </c>
      <c>
        <v>0</v>
      </c>
      <c>
        <v>0</v>
      </c>
    </row>
    <row>
      <c>
        <is>
          <t>1579597</t>
        </is>
      </c>
      <c>
        <v>1</v>
      </c>
      <c>
        <is>
          <t>İZMİR</t>
        </is>
      </c>
      <c>
        <v>ÇİĞLİ</v>
      </c>
      <c>
        <is>
          <t>K-1879 35-09-K01879_97714043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12.11.2020 11:54:20</t>
        </is>
      </c>
      <c>
        <is>
          <t>12.11.2020 17:06:29</t>
        </is>
      </c>
      <c>
        <v>5.2025</v>
      </c>
      <c>
        <v>0</v>
      </c>
      <c>
        <v>1</v>
      </c>
      <c>
        <v>0</v>
      </c>
      <c>
        <v>0</v>
      </c>
      <c>
        <v>0</v>
      </c>
      <c>
        <v>5.2025</v>
      </c>
      <c>
        <v>0</v>
      </c>
      <c>
        <v>0</v>
      </c>
    </row>
    <row>
      <c>
        <is>
          <t>1580589</t>
        </is>
      </c>
      <c>
        <v>1</v>
      </c>
      <c>
        <is>
          <t>İZMİR</t>
        </is>
      </c>
      <c>
        <v>ÇİĞLİ</v>
      </c>
      <c>
        <is>
          <t>K-1879 35-09-K01879_97815904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14.11.2020 09:59:30</t>
        </is>
      </c>
      <c>
        <is>
          <t>14.11.2020 11:37:05</t>
        </is>
      </c>
      <c>
        <v>1.626388888</v>
      </c>
      <c>
        <v>0</v>
      </c>
      <c>
        <v>3</v>
      </c>
      <c>
        <v>0</v>
      </c>
      <c>
        <v>0</v>
      </c>
      <c>
        <v>0</v>
      </c>
      <c>
        <v>4.879167</v>
      </c>
      <c>
        <v>0</v>
      </c>
      <c>
        <v>0</v>
      </c>
    </row>
    <row>
      <c>
        <is>
          <t>1597834</t>
        </is>
      </c>
      <c>
        <v>1</v>
      </c>
      <c>
        <is>
          <t>İZMİR</t>
        </is>
      </c>
      <c>
        <v>ALİAĞA</v>
      </c>
      <c>
        <is>
          <t>TR-61 35-17-M00061_950307595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28.11.2020 14:30:46</t>
        </is>
      </c>
      <c>
        <is>
          <t>28.11.2020 17:09:27</t>
        </is>
      </c>
      <c>
        <v>2.644722222</v>
      </c>
      <c>
        <v>0</v>
      </c>
      <c>
        <v>11</v>
      </c>
      <c>
        <v>0</v>
      </c>
      <c>
        <v>0</v>
      </c>
      <c>
        <v>0</v>
      </c>
      <c>
        <v>29.091944</v>
      </c>
      <c>
        <v>0</v>
      </c>
      <c>
        <v>0</v>
      </c>
    </row>
    <row>
      <c>
        <is>
          <t>1582235</t>
        </is>
      </c>
      <c>
        <v>1</v>
      </c>
      <c>
        <is>
          <t>İZMİR</t>
        </is>
      </c>
      <c>
        <v>ÇİĞLİ</v>
      </c>
      <c>
        <is>
          <t>K-1006 35-09-K01006_914533660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17.11.2020 20:56:05</t>
        </is>
      </c>
      <c>
        <is>
          <t>17.11.2020 21:44:04</t>
        </is>
      </c>
      <c>
        <v>0.799722222</v>
      </c>
      <c>
        <v>0</v>
      </c>
      <c>
        <v>49</v>
      </c>
      <c>
        <v>0</v>
      </c>
      <c>
        <v>0</v>
      </c>
      <c>
        <v>0</v>
      </c>
      <c>
        <v>39.186389</v>
      </c>
      <c>
        <v>0</v>
      </c>
      <c>
        <v>0</v>
      </c>
    </row>
    <row>
      <c>
        <is>
          <t>1579598</t>
        </is>
      </c>
      <c>
        <v>1</v>
      </c>
      <c>
        <is>
          <t>İZMİR</t>
        </is>
      </c>
      <c>
        <v>ÇİĞLİ</v>
      </c>
      <c>
        <is>
          <t>K-1958 35-09-K01958_B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12.11.2020 11:41:32</t>
        </is>
      </c>
      <c>
        <is>
          <t>12.11.2020 14:32:37</t>
        </is>
      </c>
      <c>
        <v>2.851388888</v>
      </c>
      <c>
        <v>0</v>
      </c>
      <c>
        <v>65</v>
      </c>
      <c>
        <v>0</v>
      </c>
      <c>
        <v>0</v>
      </c>
      <c>
        <v>0</v>
      </c>
      <c>
        <v>185.340278</v>
      </c>
      <c>
        <v>0</v>
      </c>
      <c>
        <v>0</v>
      </c>
    </row>
    <row>
      <c>
        <is>
          <t>1574854</t>
        </is>
      </c>
      <c>
        <v>1</v>
      </c>
      <c>
        <is>
          <t>İZMİR</t>
        </is>
      </c>
      <c>
        <v>ALİAĞA</v>
      </c>
      <c>
        <is>
          <t>YENİ ŞAKRAN TR-1 35-17-M00201_Ayırıcı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03.11.2020 16:59:42</t>
        </is>
      </c>
      <c>
        <is>
          <t>03.11.2020 17:36:57</t>
        </is>
      </c>
      <c>
        <v>0.620833333</v>
      </c>
      <c>
        <v>1</v>
      </c>
      <c>
        <v>433</v>
      </c>
      <c>
        <v>0</v>
      </c>
      <c>
        <v>6</v>
      </c>
      <c>
        <v>0.620833</v>
      </c>
      <c>
        <v>268.820833</v>
      </c>
      <c>
        <v>0</v>
      </c>
      <c>
        <v>3.725</v>
      </c>
    </row>
    <row>
      <c>
        <is>
          <t>1595623</t>
        </is>
      </c>
      <c>
        <v>1</v>
      </c>
      <c>
        <is>
          <t>İZMİR</t>
        </is>
      </c>
      <c>
        <v>ALİAĞA</v>
      </c>
      <c>
        <is>
          <t>YENİ ŞAKRAN TR-1 35-17-M00201_35-17-M00201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24.11.2020 10:21:49</t>
        </is>
      </c>
      <c>
        <is>
          <t>24.11.2020 11:17:47</t>
        </is>
      </c>
      <c>
        <v>0.932777777</v>
      </c>
      <c>
        <v>1</v>
      </c>
      <c>
        <v>433</v>
      </c>
      <c>
        <v>0</v>
      </c>
      <c>
        <v>6</v>
      </c>
      <c>
        <v>0.932778</v>
      </c>
      <c>
        <v>403.892777</v>
      </c>
      <c>
        <v>0</v>
      </c>
      <c>
        <v>5.596667</v>
      </c>
    </row>
    <row>
      <c>
        <is>
          <t>1577082</t>
        </is>
      </c>
      <c>
        <v>1</v>
      </c>
      <c>
        <is>
          <t>İZMİR</t>
        </is>
      </c>
      <c>
        <v>ALİAĞA</v>
      </c>
      <c>
        <is>
          <t>YENİ ŞAKRAN TR-14 35-17-M00214_950308804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07.11.2020 11:24:09</t>
        </is>
      </c>
      <c>
        <is>
          <t>07.11.2020 12:43:46</t>
        </is>
      </c>
      <c>
        <v>1.326944444</v>
      </c>
      <c>
        <v>0</v>
      </c>
      <c>
        <v>1</v>
      </c>
      <c>
        <v>0</v>
      </c>
      <c>
        <v>0</v>
      </c>
      <c>
        <v>0</v>
      </c>
      <c>
        <v>1.326944</v>
      </c>
      <c>
        <v>0</v>
      </c>
      <c>
        <v>0</v>
      </c>
    </row>
    <row>
      <c>
        <is>
          <t>1579646</t>
        </is>
      </c>
      <c>
        <v>1</v>
      </c>
      <c>
        <is>
          <t>İZMİR</t>
        </is>
      </c>
      <c>
        <v>ALİAĞA</v>
      </c>
      <c>
        <is>
          <t>TR-26 35-17-M00217_950308094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12.11.2020 13:36:48</t>
        </is>
      </c>
      <c>
        <is>
          <t>12.11.2020 14:49:15</t>
        </is>
      </c>
      <c>
        <v>1.2075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1.2075</v>
      </c>
    </row>
    <row>
      <c>
        <is>
          <t>1584125</t>
        </is>
      </c>
      <c>
        <v>1</v>
      </c>
      <c>
        <is>
          <t>İZMİR</t>
        </is>
      </c>
      <c>
        <v>ALİAĞA</v>
      </c>
      <c>
        <is>
          <t>YÜKSEKKÖY TR-1 35-17-M00184_950300016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20.11.2020 21:20:32</t>
        </is>
      </c>
      <c>
        <is>
          <t>21.11.2020 01:23:04</t>
        </is>
      </c>
      <c>
        <v>4.042222222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4.042222</v>
      </c>
    </row>
    <row>
      <c>
        <is>
          <t>1583891</t>
        </is>
      </c>
      <c>
        <v>1</v>
      </c>
      <c>
        <is>
          <t>İZMİR</t>
        </is>
      </c>
      <c>
        <v>ALİAĞA</v>
      </c>
      <c>
        <is>
          <t>YÜKSEKKÖY TR-1 35-17-M00184_950299995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20.11.2020 14:05:22</t>
        </is>
      </c>
      <c>
        <is>
          <t>21.11.2020 16:17:41</t>
        </is>
      </c>
      <c>
        <v>26.205277777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26.205278</v>
      </c>
    </row>
    <row>
      <c>
        <is>
          <t>1581643</t>
        </is>
      </c>
      <c>
        <v>1</v>
      </c>
      <c>
        <is>
          <t>İZMİR</t>
        </is>
      </c>
      <c>
        <v>BEYDAĞ</v>
      </c>
      <c>
        <is>
          <t>SARIKAYA MERKEZ TR-1 35-32-L00063_A</t>
        </is>
      </c>
      <c>
        <v>AG Klemens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16.11.2020 17:46:12</t>
        </is>
      </c>
      <c>
        <is>
          <t>16.11.2020 18:10:09</t>
        </is>
      </c>
      <c>
        <v>0.399166666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0.798333</v>
      </c>
    </row>
    <row>
      <c>
        <is>
          <t>1580558</t>
        </is>
      </c>
      <c>
        <v>1</v>
      </c>
      <c>
        <is>
          <t>İZMİR</t>
        </is>
      </c>
      <c>
        <v>ÇEŞME</v>
      </c>
      <c>
        <is>
          <t>ALAÇATI TM 35-18-A00005_URLA-1 M09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14.11.2020 09:39:37</t>
        </is>
      </c>
      <c>
        <is>
          <t>14.11.2020 09:43:34</t>
        </is>
      </c>
      <c>
        <v>0.066102777</v>
      </c>
      <c>
        <v>0</v>
      </c>
      <c>
        <v>0</v>
      </c>
      <c>
        <v>46</v>
      </c>
      <c>
        <v>333</v>
      </c>
      <c>
        <v>0</v>
      </c>
      <c>
        <v>0</v>
      </c>
      <c>
        <v>3.040728</v>
      </c>
      <c>
        <v>22.012225</v>
      </c>
    </row>
    <row>
      <c>
        <is>
          <t>1580113</t>
        </is>
      </c>
      <c>
        <v>1</v>
      </c>
      <c>
        <is>
          <t>İZMİR</t>
        </is>
      </c>
      <c>
        <v>ÇEŞME</v>
      </c>
      <c>
        <is>
          <t>L-300 DM 35-18-L00300_PETEK L11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13.11.2020 11:20:14</t>
        </is>
      </c>
      <c>
        <is>
          <t>13.11.2020 11:48:00</t>
        </is>
      </c>
      <c>
        <v>0.462777777</v>
      </c>
      <c>
        <v>12</v>
      </c>
      <c>
        <v>1118</v>
      </c>
      <c>
        <v>7</v>
      </c>
      <c>
        <v>29</v>
      </c>
      <c>
        <v>5.553333</v>
      </c>
      <c>
        <v>517.385555</v>
      </c>
      <c>
        <v>3.239444</v>
      </c>
      <c>
        <v>13.420556</v>
      </c>
    </row>
    <row>
      <c>
        <is>
          <t>1576783</t>
        </is>
      </c>
      <c>
        <v>1</v>
      </c>
      <c>
        <is>
          <t>İZMİR</t>
        </is>
      </c>
      <c>
        <v>ÇEŞME</v>
      </c>
      <c>
        <is>
          <t>L-400 35-18-L00400_DAĞITIM TRAFO L-400 L09</t>
        </is>
      </c>
      <c>
        <v>OG Kademe Ayarı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06.11.2020 20:00:00</t>
        </is>
      </c>
      <c>
        <is>
          <t>06.11.2020 20:34:18</t>
        </is>
      </c>
      <c>
        <v>0.571666666</v>
      </c>
      <c>
        <v>2</v>
      </c>
      <c>
        <v>297</v>
      </c>
      <c>
        <v>0</v>
      </c>
      <c>
        <v>0</v>
      </c>
      <c>
        <v>1.143333</v>
      </c>
      <c>
        <v>169.785</v>
      </c>
      <c>
        <v>0</v>
      </c>
      <c>
        <v>0</v>
      </c>
    </row>
    <row>
      <c>
        <is>
          <t>1582584</t>
        </is>
      </c>
      <c>
        <v>1</v>
      </c>
      <c>
        <is>
          <t>İZMİR</t>
        </is>
      </c>
      <c>
        <v>ÇEŞME</v>
      </c>
      <c>
        <is>
          <t>ALAÇATI İM 35-18-A00002_L-284 L16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18.11.2020 13:50:00</t>
        </is>
      </c>
      <c>
        <is>
          <t>18.11.2020 15:31:00</t>
        </is>
      </c>
      <c>
        <v>1.683333333</v>
      </c>
      <c>
        <v>10</v>
      </c>
      <c>
        <v>1357</v>
      </c>
      <c>
        <v>0</v>
      </c>
      <c>
        <v>0</v>
      </c>
      <c>
        <v>16.833333</v>
      </c>
      <c>
        <v>2284.283333</v>
      </c>
      <c>
        <v>0</v>
      </c>
      <c>
        <v>0</v>
      </c>
    </row>
    <row>
      <c>
        <is>
          <t>1595484</t>
        </is>
      </c>
      <c>
        <v>1</v>
      </c>
      <c>
        <is>
          <t>İZMİR</t>
        </is>
      </c>
      <c>
        <v>ÇEŞME</v>
      </c>
      <c>
        <is>
          <t>L-309 35-18-L00309_-L01 L01</t>
        </is>
      </c>
      <c>
        <v>OG Kademe Ayarı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24.11.2020 01:44:47</t>
        </is>
      </c>
      <c>
        <is>
          <t>24.11.2020 01:48:00</t>
        </is>
      </c>
      <c>
        <v>0.053611111</v>
      </c>
      <c>
        <v>4</v>
      </c>
      <c>
        <v>522</v>
      </c>
      <c>
        <v>0</v>
      </c>
      <c>
        <v>11</v>
      </c>
      <c>
        <v>0.214444</v>
      </c>
      <c>
        <v>27.985</v>
      </c>
      <c>
        <v>0</v>
      </c>
      <c>
        <v>0.589722</v>
      </c>
    </row>
    <row>
      <c>
        <is>
          <t>1596227</t>
        </is>
      </c>
      <c>
        <v>1</v>
      </c>
      <c>
        <is>
          <t>İZMİR</t>
        </is>
      </c>
      <c>
        <v>ÇEŞME</v>
      </c>
      <c>
        <is>
          <t>L-454 KÖK 35-18-L00454_HatBaşıAyırıcı_53133979 L03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25.11.2020 10:43:58</t>
        </is>
      </c>
      <c>
        <is>
          <t>25.11.2020 14:18:10</t>
        </is>
      </c>
      <c>
        <v>3.57</v>
      </c>
      <c>
        <v>0</v>
      </c>
      <c>
        <v>0</v>
      </c>
      <c>
        <v>1</v>
      </c>
      <c>
        <v>0</v>
      </c>
      <c>
        <v>0</v>
      </c>
      <c>
        <v>0</v>
      </c>
      <c>
        <v>3.57</v>
      </c>
      <c>
        <v>0</v>
      </c>
    </row>
    <row>
      <c>
        <is>
          <t>1596327</t>
        </is>
      </c>
      <c>
        <v>1</v>
      </c>
      <c>
        <is>
          <t>İZMİR</t>
        </is>
      </c>
      <c>
        <v>ÇEŞME</v>
      </c>
      <c>
        <is>
          <t>L-300 DM 35-18-L00300_L-454-L10 L10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25.11.2020 13:29:32</t>
        </is>
      </c>
      <c>
        <is>
          <t>25.11.2020 14:17:00</t>
        </is>
      </c>
      <c>
        <v>0.791111111</v>
      </c>
      <c>
        <v>11</v>
      </c>
      <c>
        <v>344</v>
      </c>
      <c>
        <v>4</v>
      </c>
      <c>
        <v>0</v>
      </c>
      <c>
        <v>8.702222</v>
      </c>
      <c>
        <v>272.142222</v>
      </c>
      <c>
        <v>3.164444</v>
      </c>
      <c>
        <v>0</v>
      </c>
    </row>
    <row>
      <c>
        <is>
          <t>1596310</t>
        </is>
      </c>
      <c>
        <v>1</v>
      </c>
      <c>
        <is>
          <t>İZMİR</t>
        </is>
      </c>
      <c>
        <v>ÇEŞME</v>
      </c>
      <c>
        <is>
          <t>L-290 35-18-L00290_DAĞITIM TRAFO L-290 L01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25.11.2020 12:54:58</t>
        </is>
      </c>
      <c>
        <is>
          <t>25.11.2020 14:23:56</t>
        </is>
      </c>
      <c>
        <v>1.482777777</v>
      </c>
      <c>
        <v>2</v>
      </c>
      <c>
        <v>262</v>
      </c>
      <c>
        <v>0</v>
      </c>
      <c>
        <v>0</v>
      </c>
      <c>
        <v>2.965556</v>
      </c>
      <c>
        <v>388.487778</v>
      </c>
      <c>
        <v>0</v>
      </c>
      <c>
        <v>0</v>
      </c>
    </row>
    <row>
      <c>
        <is>
          <t>1595796</t>
        </is>
      </c>
      <c>
        <v>1</v>
      </c>
      <c>
        <is>
          <t>İZMİR</t>
        </is>
      </c>
      <c>
        <v>ÇEŞME</v>
      </c>
      <c>
        <is>
          <t>L-437 ŞEHİTLİK 35-18-L00437_L-295 L01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24.11.2020 14:19:40</t>
        </is>
      </c>
      <c>
        <is>
          <t>24.11.2020 18:17:00</t>
        </is>
      </c>
      <c>
        <v>3.955555555</v>
      </c>
      <c>
        <v>1</v>
      </c>
      <c>
        <v>11</v>
      </c>
      <c>
        <v>7</v>
      </c>
      <c>
        <v>29</v>
      </c>
      <c>
        <v>3.955556</v>
      </c>
      <c>
        <v>43.511111</v>
      </c>
      <c>
        <v>27.688889</v>
      </c>
      <c>
        <v>114.711111</v>
      </c>
    </row>
    <row>
      <c>
        <is>
          <t>1595753</t>
        </is>
      </c>
      <c>
        <v>1</v>
      </c>
      <c>
        <is>
          <t>İZMİR</t>
        </is>
      </c>
      <c>
        <v>ÇEŞME</v>
      </c>
      <c>
        <is>
          <t>L-437 ŞEHİTLİK 35-18-L00437_L-295 L01</t>
        </is>
      </c>
      <c>
        <v>OG Direk Yıkılması 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24.11.2020 13:49:21</t>
        </is>
      </c>
      <c>
        <is>
          <t>24.11.2020 14:14:00</t>
        </is>
      </c>
      <c>
        <v>0.410833333</v>
      </c>
      <c>
        <v>1</v>
      </c>
      <c>
        <v>11</v>
      </c>
      <c>
        <v>7</v>
      </c>
      <c>
        <v>29</v>
      </c>
      <c>
        <v>0.410833</v>
      </c>
      <c>
        <v>4.519167</v>
      </c>
      <c>
        <v>2.875833</v>
      </c>
      <c>
        <v>11.914167</v>
      </c>
    </row>
    <row>
      <c>
        <is>
          <t>1575637</t>
        </is>
      </c>
      <c>
        <v>1</v>
      </c>
      <c>
        <is>
          <t>İZMİR</t>
        </is>
      </c>
      <c>
        <v>ÇEŞME</v>
      </c>
      <c>
        <is>
          <t>L-455 35-18-L00455_950447242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05.11.2020 09:37:38</t>
        </is>
      </c>
      <c>
        <is>
          <t>05.11.2020 12:39:39</t>
        </is>
      </c>
      <c>
        <v>3.033611111</v>
      </c>
      <c>
        <v>0</v>
      </c>
      <c>
        <v>1</v>
      </c>
      <c>
        <v>0</v>
      </c>
      <c>
        <v>0</v>
      </c>
      <c>
        <v>0</v>
      </c>
      <c>
        <v>3.033611</v>
      </c>
      <c>
        <v>0</v>
      </c>
      <c>
        <v>0</v>
      </c>
    </row>
    <row>
      <c>
        <is>
          <t>1594800</t>
        </is>
      </c>
      <c>
        <v>1</v>
      </c>
      <c>
        <is>
          <t>İZMİR</t>
        </is>
      </c>
      <c>
        <v>ÇEŞME</v>
      </c>
      <c>
        <is>
          <t>L-268 BOZDOĞAN MARKET TRAFO 35-18-L00268_950452376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22.11.2020 13:07:10</t>
        </is>
      </c>
      <c>
        <is>
          <t>22.11.2020 15:16:15</t>
        </is>
      </c>
      <c>
        <v>2.151388888</v>
      </c>
      <c>
        <v>0</v>
      </c>
      <c>
        <v>1</v>
      </c>
      <c>
        <v>0</v>
      </c>
      <c>
        <v>0</v>
      </c>
      <c>
        <v>0</v>
      </c>
      <c>
        <v>2.151389</v>
      </c>
      <c>
        <v>0</v>
      </c>
      <c>
        <v>0</v>
      </c>
    </row>
    <row>
      <c>
        <is>
          <t>1594748</t>
        </is>
      </c>
      <c>
        <v>1</v>
      </c>
      <c>
        <is>
          <t>İZMİR</t>
        </is>
      </c>
      <c>
        <v>ÇEŞME</v>
      </c>
      <c>
        <is>
          <t>L-287 SCOTCH PARK 35-18-L00287_8989607</t>
        </is>
      </c>
      <c>
        <v>AG Hatta Ağaç Kesimi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22.11.2020 11:22:57</t>
        </is>
      </c>
      <c>
        <is>
          <t>22.11.2020 12:08:48</t>
        </is>
      </c>
      <c>
        <v>0.764166666</v>
      </c>
      <c>
        <v>0</v>
      </c>
      <c>
        <v>124</v>
      </c>
      <c>
        <v>0</v>
      </c>
      <c>
        <v>0</v>
      </c>
      <c>
        <v>0</v>
      </c>
      <c>
        <v>94.756667</v>
      </c>
      <c>
        <v>0</v>
      </c>
      <c>
        <v>0</v>
      </c>
    </row>
    <row>
      <c>
        <is>
          <t>1594739</t>
        </is>
      </c>
      <c>
        <v>1</v>
      </c>
      <c>
        <is>
          <t>İZMİR</t>
        </is>
      </c>
      <c>
        <v>ÇEŞME</v>
      </c>
      <c>
        <is>
          <t>L-307 35-18-L00307_950446907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22.11.2020 10:58:10</t>
        </is>
      </c>
      <c>
        <is>
          <t>22.11.2020 13:25:01</t>
        </is>
      </c>
      <c>
        <v>2.4475</v>
      </c>
      <c>
        <v>0</v>
      </c>
      <c>
        <v>1</v>
      </c>
      <c>
        <v>0</v>
      </c>
      <c>
        <v>0</v>
      </c>
      <c>
        <v>0</v>
      </c>
      <c>
        <v>2.4475</v>
      </c>
      <c>
        <v>0</v>
      </c>
      <c>
        <v>0</v>
      </c>
    </row>
    <row>
      <c>
        <is>
          <t>1584024</t>
        </is>
      </c>
      <c>
        <v>1</v>
      </c>
      <c>
        <is>
          <t>İZMİR</t>
        </is>
      </c>
      <c>
        <v>ÇEŞME</v>
      </c>
      <c>
        <is>
          <t>L-431 HAPPY PARK 35-18-L00431_DAĞITIM TRAFO L-431 HAPPY PARK L01</t>
        </is>
      </c>
      <c>
        <v>OG Kademe Ayarı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20.11.2020 17:48:56</t>
        </is>
      </c>
      <c>
        <is>
          <t>20.11.2020 20:43:13</t>
        </is>
      </c>
      <c>
        <v>2.904722222</v>
      </c>
      <c>
        <v>2</v>
      </c>
      <c>
        <v>160</v>
      </c>
      <c>
        <v>0</v>
      </c>
      <c>
        <v>1</v>
      </c>
      <c>
        <v>5.809444</v>
      </c>
      <c>
        <v>464.755556</v>
      </c>
      <c>
        <v>0</v>
      </c>
      <c>
        <v>2.904722</v>
      </c>
    </row>
    <row>
      <c>
        <is>
          <t>1583204</t>
        </is>
      </c>
      <c>
        <v>1</v>
      </c>
      <c>
        <is>
          <t>İZMİR</t>
        </is>
      </c>
      <c>
        <v>ÇEŞME</v>
      </c>
      <c>
        <is>
          <t>L-400 35-18-L00400_9764228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19.11.2020 13:43:24</t>
        </is>
      </c>
      <c>
        <is>
          <t>19.11.2020 17:54:49</t>
        </is>
      </c>
      <c>
        <v>4.190277777</v>
      </c>
      <c>
        <v>0</v>
      </c>
      <c>
        <v>130</v>
      </c>
      <c>
        <v>0</v>
      </c>
      <c>
        <v>0</v>
      </c>
      <c>
        <v>0</v>
      </c>
      <c>
        <v>544.736111</v>
      </c>
      <c>
        <v>0</v>
      </c>
      <c>
        <v>0</v>
      </c>
    </row>
    <row>
      <c>
        <is>
          <t>1597939</t>
        </is>
      </c>
      <c>
        <v>1</v>
      </c>
      <c>
        <is>
          <t>İZMİR</t>
        </is>
      </c>
      <c>
        <v>ÇEŞME</v>
      </c>
      <c>
        <is>
          <t>L-268 BOZDOĞAN MARKET TRAFO 35-18-L00268_11331095</t>
        </is>
      </c>
      <c>
        <v>AG Atlama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28.11.2020 18:20:32</t>
        </is>
      </c>
      <c>
        <is>
          <t>28.11.2020 23:07:29</t>
        </is>
      </c>
      <c>
        <v>4.7825</v>
      </c>
      <c>
        <v>0</v>
      </c>
      <c>
        <v>57</v>
      </c>
      <c>
        <v>0</v>
      </c>
      <c>
        <v>0</v>
      </c>
      <c>
        <v>0</v>
      </c>
      <c>
        <v>272.6025</v>
      </c>
      <c>
        <v>0</v>
      </c>
      <c>
        <v>0</v>
      </c>
    </row>
    <row>
      <c>
        <is>
          <t>1583872</t>
        </is>
      </c>
      <c>
        <v>1</v>
      </c>
      <c>
        <is>
          <t>İZMİR</t>
        </is>
      </c>
      <c>
        <v>ÇEŞME</v>
      </c>
      <c>
        <is>
          <t>L-400 35-18-L00400_950451055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20.11.2020 13:51:33</t>
        </is>
      </c>
      <c>
        <is>
          <t>20.11.2020 15:30:06</t>
        </is>
      </c>
      <c>
        <v>1.6425</v>
      </c>
      <c>
        <v>0</v>
      </c>
      <c>
        <v>1</v>
      </c>
      <c>
        <v>0</v>
      </c>
      <c>
        <v>0</v>
      </c>
      <c>
        <v>0</v>
      </c>
      <c>
        <v>1.6425</v>
      </c>
      <c>
        <v>0</v>
      </c>
      <c>
        <v>0</v>
      </c>
    </row>
    <row>
      <c>
        <is>
          <t>1582685</t>
        </is>
      </c>
      <c>
        <v>1</v>
      </c>
      <c>
        <is>
          <t>İZMİR</t>
        </is>
      </c>
      <c>
        <v>ÇEŞME</v>
      </c>
      <c>
        <is>
          <t>L-287 SCOTCH PARK 35-18-L00287_950447146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18.11.2020 16:35:00</t>
        </is>
      </c>
      <c>
        <is>
          <t>18.11.2020 19:30:49</t>
        </is>
      </c>
      <c>
        <v>2.930277777</v>
      </c>
      <c>
        <v>0</v>
      </c>
      <c>
        <v>1</v>
      </c>
      <c>
        <v>0</v>
      </c>
      <c>
        <v>0</v>
      </c>
      <c>
        <v>0</v>
      </c>
      <c>
        <v>2.930278</v>
      </c>
      <c>
        <v>0</v>
      </c>
      <c>
        <v>0</v>
      </c>
    </row>
    <row>
      <c>
        <is>
          <t>1575015</t>
        </is>
      </c>
      <c>
        <v>1</v>
      </c>
      <c>
        <is>
          <t>İZMİR</t>
        </is>
      </c>
      <c>
        <v>ÇEŞME</v>
      </c>
      <c>
        <is>
          <t>L-306 35-18-L00306_950446522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04.11.2020 08:32:00</t>
        </is>
      </c>
      <c>
        <is>
          <t>04.11.2020 09:50:27</t>
        </is>
      </c>
      <c>
        <v>1.3075</v>
      </c>
      <c>
        <v>0</v>
      </c>
      <c>
        <v>1</v>
      </c>
      <c>
        <v>0</v>
      </c>
      <c>
        <v>0</v>
      </c>
      <c>
        <v>0</v>
      </c>
      <c>
        <v>1.3075</v>
      </c>
      <c>
        <v>0</v>
      </c>
      <c>
        <v>0</v>
      </c>
    </row>
    <row>
      <c>
        <is>
          <t>1579774</t>
        </is>
      </c>
      <c>
        <v>1</v>
      </c>
      <c>
        <is>
          <t>İZMİR</t>
        </is>
      </c>
      <c>
        <v>ÇEŞME</v>
      </c>
      <c>
        <is>
          <t>L-287 SCOTCH PARK 35-18-L00287_5715506</t>
        </is>
      </c>
      <c>
        <v>Ağaç Kesimi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12.11.2020 17:12:00</t>
        </is>
      </c>
      <c>
        <is>
          <t>12.11.2020 19:26:13</t>
        </is>
      </c>
      <c>
        <v>2.236944444</v>
      </c>
      <c>
        <v>0</v>
      </c>
      <c>
        <v>90</v>
      </c>
      <c>
        <v>0</v>
      </c>
      <c>
        <v>0</v>
      </c>
      <c>
        <v>0</v>
      </c>
      <c>
        <v>201.325</v>
      </c>
      <c>
        <v>0</v>
      </c>
      <c>
        <v>0</v>
      </c>
    </row>
    <row>
      <c>
        <is>
          <t>1584413</t>
        </is>
      </c>
      <c>
        <v>1</v>
      </c>
      <c>
        <is>
          <t>İZMİR</t>
        </is>
      </c>
      <c>
        <v>ÇEŞME</v>
      </c>
      <c>
        <is>
          <t>L-291 35-18-L00291_950453368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21.11.2020 14:32:45</t>
        </is>
      </c>
      <c>
        <is>
          <t>21.11.2020 17:04:02</t>
        </is>
      </c>
      <c>
        <v>2.521388888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2.521389</v>
      </c>
    </row>
    <row>
      <c>
        <is>
          <t>1581568</t>
        </is>
      </c>
      <c>
        <v>1</v>
      </c>
      <c>
        <is>
          <t>İZMİR</t>
        </is>
      </c>
      <c>
        <v>ÇİĞLİ</v>
      </c>
      <c>
        <is>
          <t>K-2817 35-09-K02817_A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16.11.2020 15:34:00</t>
        </is>
      </c>
      <c>
        <is>
          <t>16.11.2020 17:00:19</t>
        </is>
      </c>
      <c>
        <v>1.438611111</v>
      </c>
      <c>
        <v>0</v>
      </c>
      <c>
        <v>1</v>
      </c>
      <c>
        <v>0</v>
      </c>
      <c>
        <v>0</v>
      </c>
      <c>
        <v>0</v>
      </c>
      <c>
        <v>1.438611</v>
      </c>
      <c>
        <v>0</v>
      </c>
      <c>
        <v>0</v>
      </c>
    </row>
    <row>
      <c>
        <is>
          <t>1581383</t>
        </is>
      </c>
      <c>
        <v>1</v>
      </c>
      <c>
        <is>
          <t>İZMİR</t>
        </is>
      </c>
      <c>
        <v>ÇİĞLİ</v>
      </c>
      <c>
        <is>
          <t>K-2817 35-09-K02817_A</t>
        </is>
      </c>
      <c>
        <v>AG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16.11.2020 10:29:50</t>
        </is>
      </c>
      <c>
        <is>
          <t>16.11.2020 15:27:28</t>
        </is>
      </c>
      <c>
        <v>4.960555555</v>
      </c>
      <c>
        <v>0</v>
      </c>
      <c>
        <v>1</v>
      </c>
      <c>
        <v>0</v>
      </c>
      <c>
        <v>0</v>
      </c>
      <c>
        <v>0</v>
      </c>
      <c>
        <v>4.960556</v>
      </c>
      <c>
        <v>0</v>
      </c>
      <c>
        <v>0</v>
      </c>
    </row>
    <row>
      <c>
        <is>
          <t>1579165</t>
        </is>
      </c>
      <c>
        <v>1</v>
      </c>
      <c>
        <is>
          <t>İZMİR</t>
        </is>
      </c>
      <c>
        <v>ÇİĞLİ</v>
      </c>
      <c>
        <is>
          <t>K-2817 35-09-K02817_913367219</t>
        </is>
      </c>
      <c>
        <v>AG Direkten Kesme Açma</v>
      </c>
      <c>
        <is>
          <t>Dağıtım-AG</t>
        </is>
      </c>
      <c>
        <v>Uzun</v>
      </c>
      <c>
        <v>Güvenlik</v>
      </c>
      <c>
        <v>Bildirimsiz</v>
      </c>
      <c>
        <is>
          <t>11.11.2020 14:36:21</t>
        </is>
      </c>
      <c>
        <is>
          <t>22.11.2020 16:29:47</t>
        </is>
      </c>
      <c>
        <v>265.890555555</v>
      </c>
      <c>
        <v>0</v>
      </c>
      <c>
        <v>7</v>
      </c>
      <c>
        <v>0</v>
      </c>
      <c>
        <v>0</v>
      </c>
      <c>
        <v>0</v>
      </c>
      <c>
        <v>1861.233889</v>
      </c>
      <c>
        <v>0</v>
      </c>
      <c>
        <v>0</v>
      </c>
    </row>
    <row>
      <c>
        <is>
          <t>1578714</t>
        </is>
      </c>
      <c>
        <v>1</v>
      </c>
      <c>
        <is>
          <t>İZMİR</t>
        </is>
      </c>
      <c>
        <v>ÇİĞLİ</v>
      </c>
      <c>
        <is>
          <t>K-2817 35-09-K02817_913396623</t>
        </is>
      </c>
      <c>
        <v>AG Direkten Kesme Açma</v>
      </c>
      <c>
        <is>
          <t>Dağıtım-AG</t>
        </is>
      </c>
      <c>
        <v>Uzun</v>
      </c>
      <c>
        <v>Güvenlik</v>
      </c>
      <c>
        <v>Bildirimsiz</v>
      </c>
      <c>
        <is>
          <t>10.11.2020 18:01:00</t>
        </is>
      </c>
      <c>
        <is>
          <t>21.11.2020 19:02:34</t>
        </is>
      </c>
      <c>
        <v>265.026111111</v>
      </c>
      <c>
        <v>0</v>
      </c>
      <c>
        <v>11</v>
      </c>
      <c>
        <v>0</v>
      </c>
      <c>
        <v>0</v>
      </c>
      <c>
        <v>0</v>
      </c>
      <c>
        <v>2915.287222</v>
      </c>
      <c>
        <v>0</v>
      </c>
      <c>
        <v>0</v>
      </c>
    </row>
    <row>
      <c>
        <is>
          <t>1578703</t>
        </is>
      </c>
      <c>
        <v>1</v>
      </c>
      <c>
        <is>
          <t>İZMİR</t>
        </is>
      </c>
      <c>
        <v>ÇİĞLİ</v>
      </c>
      <c>
        <is>
          <t>K-2817 35-09-K02817_913247942</t>
        </is>
      </c>
      <c>
        <v>AG Direkten Kesme Açma</v>
      </c>
      <c>
        <is>
          <t>Dağıtım-AG</t>
        </is>
      </c>
      <c>
        <v>Uzun</v>
      </c>
      <c>
        <v>Güvenlik</v>
      </c>
      <c>
        <v>Bildirimsiz</v>
      </c>
      <c>
        <is>
          <t>10.11.2020 17:43:00</t>
        </is>
      </c>
      <c>
        <is>
          <t>21.11.2020 18:46:32</t>
        </is>
      </c>
      <c>
        <v>265.058888888</v>
      </c>
      <c>
        <v>0</v>
      </c>
      <c>
        <v>11</v>
      </c>
      <c>
        <v>0</v>
      </c>
      <c>
        <v>0</v>
      </c>
      <c>
        <v>0</v>
      </c>
      <c>
        <v>2915.647778</v>
      </c>
      <c>
        <v>0</v>
      </c>
      <c>
        <v>0</v>
      </c>
    </row>
    <row>
      <c>
        <is>
          <t>1578705</t>
        </is>
      </c>
      <c>
        <v>1</v>
      </c>
      <c>
        <is>
          <t>İZMİR</t>
        </is>
      </c>
      <c>
        <v>ÇİĞLİ</v>
      </c>
      <c>
        <is>
          <t>K-2817 35-09-K02817_913193141</t>
        </is>
      </c>
      <c>
        <v>AG Direkten Kesme Açma</v>
      </c>
      <c>
        <is>
          <t>Dağıtım-AG</t>
        </is>
      </c>
      <c>
        <v>Uzun</v>
      </c>
      <c>
        <v>Güvenlik</v>
      </c>
      <c>
        <v>Bildirimsiz</v>
      </c>
      <c>
        <is>
          <t>10.11.2020 17:50:00</t>
        </is>
      </c>
      <c>
        <is>
          <t>21.11.2020 19:01:02</t>
        </is>
      </c>
      <c>
        <v>265.183888888</v>
      </c>
      <c>
        <v>0</v>
      </c>
      <c>
        <v>11</v>
      </c>
      <c>
        <v>0</v>
      </c>
      <c>
        <v>0</v>
      </c>
      <c>
        <v>0</v>
      </c>
      <c>
        <v>2917.022778</v>
      </c>
      <c>
        <v>0</v>
      </c>
      <c>
        <v>0</v>
      </c>
    </row>
    <row>
      <c>
        <is>
          <t>1598006</t>
        </is>
      </c>
      <c>
        <v>1</v>
      </c>
      <c>
        <is>
          <t>İZMİR</t>
        </is>
      </c>
      <c>
        <v>ÇİĞLİ</v>
      </c>
      <c>
        <is>
          <t>K-2733 35-09-K02733_97719279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29.11.2020 03:24:16</t>
        </is>
      </c>
      <c>
        <is>
          <t>29.11.2020 03:48:01</t>
        </is>
      </c>
      <c>
        <v>0.395833333</v>
      </c>
      <c>
        <v>0</v>
      </c>
      <c>
        <v>3</v>
      </c>
      <c>
        <v>0</v>
      </c>
      <c>
        <v>0</v>
      </c>
      <c>
        <v>0</v>
      </c>
      <c>
        <v>1.1875</v>
      </c>
      <c>
        <v>0</v>
      </c>
      <c>
        <v>0</v>
      </c>
    </row>
    <row>
      <c>
        <is>
          <t>1595847</t>
        </is>
      </c>
      <c>
        <v>1</v>
      </c>
      <c>
        <is>
          <t>İZMİR</t>
        </is>
      </c>
      <c>
        <v>ÇİĞLİ</v>
      </c>
      <c>
        <is>
          <t>K-4282 35-09-K04282_97686744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24.11.2020 15:44:04</t>
        </is>
      </c>
      <c>
        <is>
          <t>24.11.2020 18:29:57</t>
        </is>
      </c>
      <c>
        <v>2.764722222</v>
      </c>
      <c>
        <v>0</v>
      </c>
      <c>
        <v>6</v>
      </c>
      <c>
        <v>0</v>
      </c>
      <c>
        <v>0</v>
      </c>
      <c>
        <v>0</v>
      </c>
      <c>
        <v>16.588333</v>
      </c>
      <c>
        <v>0</v>
      </c>
      <c>
        <v>0</v>
      </c>
    </row>
    <row>
      <c>
        <is>
          <t>1582783</t>
        </is>
      </c>
      <c>
        <v>1</v>
      </c>
      <c>
        <is>
          <t>İZMİR</t>
        </is>
      </c>
      <c>
        <v>GAZİEMİR</v>
      </c>
      <c>
        <is>
          <t>K-1395 35-08-K01395_E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18.11.2020 20:56:00</t>
        </is>
      </c>
      <c>
        <is>
          <t>18.11.2020 22:04:57</t>
        </is>
      </c>
      <c>
        <v>1.149166666</v>
      </c>
      <c>
        <v>0</v>
      </c>
      <c>
        <v>167</v>
      </c>
      <c>
        <v>0</v>
      </c>
      <c>
        <v>0</v>
      </c>
      <c>
        <v>0</v>
      </c>
      <c>
        <v>191.910833</v>
      </c>
      <c>
        <v>0</v>
      </c>
      <c>
        <v>0</v>
      </c>
    </row>
    <row>
      <c>
        <is>
          <t>1577895</t>
        </is>
      </c>
      <c>
        <v>1</v>
      </c>
      <c>
        <is>
          <t>İZMİR</t>
        </is>
      </c>
      <c>
        <v>GAZİEMİR</v>
      </c>
      <c>
        <is>
          <t>K-3924 35-08-K03924_C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09.11.2020 09:43:58</t>
        </is>
      </c>
      <c>
        <is>
          <t>09.11.2020 14:41:08</t>
        </is>
      </c>
      <c>
        <v>4.952688888</v>
      </c>
      <c>
        <v>0</v>
      </c>
      <c>
        <v>65</v>
      </c>
      <c>
        <v>0</v>
      </c>
      <c>
        <v>0</v>
      </c>
      <c>
        <v>0</v>
      </c>
      <c>
        <v>321.924778</v>
      </c>
      <c>
        <v>0</v>
      </c>
      <c>
        <v>0</v>
      </c>
    </row>
    <row>
      <c>
        <is>
          <t>1576336</t>
        </is>
      </c>
      <c>
        <v>1</v>
      </c>
      <c>
        <is>
          <t>İZMİR</t>
        </is>
      </c>
      <c>
        <v>GAZİEMİR</v>
      </c>
      <c>
        <is>
          <t>K-1131 35-08-K01131_97572453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06.11.2020 11:17:13</t>
        </is>
      </c>
      <c>
        <is>
          <t>06.11.2020 13:27:44</t>
        </is>
      </c>
      <c>
        <v>2.175277777</v>
      </c>
      <c>
        <v>0</v>
      </c>
      <c>
        <v>1</v>
      </c>
      <c>
        <v>0</v>
      </c>
      <c>
        <v>0</v>
      </c>
      <c>
        <v>0</v>
      </c>
      <c>
        <v>2.175278</v>
      </c>
      <c>
        <v>0</v>
      </c>
      <c>
        <v>0</v>
      </c>
    </row>
    <row>
      <c>
        <is>
          <t>1574206</t>
        </is>
      </c>
      <c>
        <v>1</v>
      </c>
      <c>
        <is>
          <t>İZMİR</t>
        </is>
      </c>
      <c>
        <v>GAZİEMİR</v>
      </c>
      <c>
        <is>
          <t>K-3901 35-08-K03901_97572053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02.11.2020 14:27:22</t>
        </is>
      </c>
      <c>
        <is>
          <t>02.11.2020 16:25:18</t>
        </is>
      </c>
      <c>
        <v>1.965555555</v>
      </c>
      <c>
        <v>0</v>
      </c>
      <c>
        <v>1</v>
      </c>
      <c>
        <v>0</v>
      </c>
      <c>
        <v>0</v>
      </c>
      <c>
        <v>0</v>
      </c>
      <c>
        <v>1.965556</v>
      </c>
      <c>
        <v>0</v>
      </c>
      <c>
        <v>0</v>
      </c>
    </row>
    <row>
      <c>
        <is>
          <t>1596346</t>
        </is>
      </c>
      <c>
        <v>1</v>
      </c>
      <c>
        <is>
          <t>İZMİR</t>
        </is>
      </c>
      <c>
        <v>ÇİĞLİ</v>
      </c>
      <c>
        <is>
          <t>K-3331 35-09-K03331_35-09-K03331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25.11.2020 14:13:18</t>
        </is>
      </c>
      <c>
        <is>
          <t>25.11.2020 14:59:11</t>
        </is>
      </c>
      <c>
        <v>0.764722222</v>
      </c>
      <c>
        <v>1</v>
      </c>
      <c>
        <v>501</v>
      </c>
      <c>
        <v>0</v>
      </c>
      <c>
        <v>0</v>
      </c>
      <c>
        <v>0.764722</v>
      </c>
      <c>
        <v>383.125833</v>
      </c>
      <c>
        <v>0</v>
      </c>
      <c>
        <v>0</v>
      </c>
    </row>
    <row>
      <c>
        <is>
          <t>1594937</t>
        </is>
      </c>
      <c>
        <v>1</v>
      </c>
      <c>
        <is>
          <t>İZMİR</t>
        </is>
      </c>
      <c>
        <v>ÇEŞME</v>
      </c>
      <c>
        <is>
          <t>L-336 REİSDERE 35-18-L00336_12264379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22.11.2020 19:29:09</t>
        </is>
      </c>
      <c>
        <is>
          <t>22.11.2020 21:28:36</t>
        </is>
      </c>
      <c>
        <v>1.990833333</v>
      </c>
      <c>
        <v>0</v>
      </c>
      <c>
        <v>194</v>
      </c>
      <c>
        <v>0</v>
      </c>
      <c>
        <v>0</v>
      </c>
      <c>
        <v>0</v>
      </c>
      <c>
        <v>386.221667</v>
      </c>
      <c>
        <v>0</v>
      </c>
      <c>
        <v>0</v>
      </c>
    </row>
    <row>
      <c>
        <is>
          <t>1577788</t>
        </is>
      </c>
      <c>
        <v>1</v>
      </c>
      <c>
        <is>
          <t>İZMİR</t>
        </is>
      </c>
      <c>
        <v>ÇEŞME</v>
      </c>
      <c>
        <is>
          <t>L-336 REİSDERE 35-18-L00336_950439113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08.11.2020 21:11:06</t>
        </is>
      </c>
      <c>
        <is>
          <t>08.11.2020 21:46:55</t>
        </is>
      </c>
      <c>
        <v>0.596944444</v>
      </c>
      <c>
        <v>0</v>
      </c>
      <c>
        <v>1</v>
      </c>
      <c>
        <v>0</v>
      </c>
      <c>
        <v>0</v>
      </c>
      <c>
        <v>0</v>
      </c>
      <c>
        <v>0.596944</v>
      </c>
      <c>
        <v>0</v>
      </c>
      <c>
        <v>0</v>
      </c>
    </row>
    <row>
      <c>
        <is>
          <t>1598635</t>
        </is>
      </c>
      <c>
        <v>1</v>
      </c>
      <c>
        <is>
          <t>İZMİR</t>
        </is>
      </c>
      <c>
        <v>ÇEŞME</v>
      </c>
      <c>
        <is>
          <t>L-336 REİSDERE 35-18-L00336_949854491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30.11.2020 11:10:45</t>
        </is>
      </c>
      <c>
        <is>
          <t>30.11.2020 20:13:38</t>
        </is>
      </c>
      <c>
        <v>9.048055555</v>
      </c>
      <c>
        <v>0</v>
      </c>
      <c>
        <v>4</v>
      </c>
      <c>
        <v>0</v>
      </c>
      <c>
        <v>0</v>
      </c>
      <c>
        <v>0</v>
      </c>
      <c>
        <v>36.192222</v>
      </c>
      <c>
        <v>0</v>
      </c>
      <c>
        <v>0</v>
      </c>
    </row>
    <row>
      <c>
        <is>
          <t>1595554</t>
        </is>
      </c>
      <c>
        <v>1</v>
      </c>
      <c>
        <is>
          <t>İZMİR</t>
        </is>
      </c>
      <c>
        <v>TORBALI</v>
      </c>
      <c>
        <is>
          <t>DM-2/4 35-26-M00826_956627632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24.11.2020 09:19:00</t>
        </is>
      </c>
      <c>
        <is>
          <t>24.11.2020 16:27:12</t>
        </is>
      </c>
      <c>
        <v>7.136666666</v>
      </c>
      <c>
        <v>0</v>
      </c>
      <c>
        <v>19</v>
      </c>
      <c>
        <v>0</v>
      </c>
      <c>
        <v>0</v>
      </c>
      <c>
        <v>0</v>
      </c>
      <c>
        <v>135.596667</v>
      </c>
      <c>
        <v>0</v>
      </c>
      <c>
        <v>0</v>
      </c>
    </row>
    <row>
      <c>
        <is>
          <t>1581183</t>
        </is>
      </c>
      <c>
        <v>1</v>
      </c>
      <c>
        <is>
          <t>İZMİR</t>
        </is>
      </c>
      <c>
        <v>SEFERİHİSAR</v>
      </c>
      <c>
        <is>
          <t>İM-1/TR-2 (TR-64) 35-14-M00308_956642609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15.11.2020 18:42:31</t>
        </is>
      </c>
      <c>
        <is>
          <t>15.11.2020 19:42:13</t>
        </is>
      </c>
      <c>
        <v>0.995</v>
      </c>
      <c>
        <v>0</v>
      </c>
      <c>
        <v>11</v>
      </c>
      <c>
        <v>0</v>
      </c>
      <c>
        <v>0</v>
      </c>
      <c>
        <v>0</v>
      </c>
      <c>
        <v>10.945</v>
      </c>
      <c>
        <v>0</v>
      </c>
      <c>
        <v>0</v>
      </c>
    </row>
    <row>
      <c>
        <is>
          <t>1595813</t>
        </is>
      </c>
      <c>
        <v>1</v>
      </c>
      <c>
        <is>
          <t>İZMİR</t>
        </is>
      </c>
      <c>
        <v>ÇİĞLİ</v>
      </c>
      <c>
        <is>
          <t>M-254 35-09-M00254_ST a1b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24.11.2020 14:44:01</t>
        </is>
      </c>
      <c>
        <is>
          <t>24.11.2020 17:30:43</t>
        </is>
      </c>
      <c>
        <v>2.778333333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13.891667</v>
      </c>
    </row>
    <row>
      <c>
        <is>
          <t>1581693</t>
        </is>
      </c>
      <c>
        <v>1</v>
      </c>
      <c>
        <is>
          <t>İZMİR</t>
        </is>
      </c>
      <c>
        <v>ÇİĞLİ</v>
      </c>
      <c>
        <is>
          <t>M-1387 35-09-M01387_913368939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16.11.2020 21:48:56</t>
        </is>
      </c>
      <c>
        <is>
          <t>16.11.2020 22:22:40</t>
        </is>
      </c>
      <c>
        <v>0.562222222</v>
      </c>
      <c>
        <v>0</v>
      </c>
      <c>
        <v>1</v>
      </c>
      <c>
        <v>0</v>
      </c>
      <c>
        <v>0</v>
      </c>
      <c>
        <v>0</v>
      </c>
      <c>
        <v>0.562222</v>
      </c>
      <c>
        <v>0</v>
      </c>
      <c>
        <v>0</v>
      </c>
    </row>
    <row>
      <c>
        <is>
          <t>1581505</t>
        </is>
      </c>
      <c>
        <v>1</v>
      </c>
      <c>
        <is>
          <t>İZMİR</t>
        </is>
      </c>
      <c>
        <v>ALİAĞA</v>
      </c>
      <c>
        <is>
          <t>M-645 35-17-M00645_TR-58-M01 M01</t>
        </is>
      </c>
      <c>
        <v>OG Yeraltı Kablo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16.11.2020 13:54:38</t>
        </is>
      </c>
      <c>
        <is>
          <t>16.11.2020 14:29:57</t>
        </is>
      </c>
      <c>
        <v>0.588611111</v>
      </c>
      <c>
        <v>2</v>
      </c>
      <c>
        <v>433</v>
      </c>
      <c>
        <v>0</v>
      </c>
      <c>
        <v>0</v>
      </c>
      <c>
        <v>1.177222</v>
      </c>
      <c>
        <v>254.868611</v>
      </c>
      <c>
        <v>0</v>
      </c>
      <c>
        <v>0</v>
      </c>
    </row>
    <row>
      <c>
        <is>
          <t>1578844</t>
        </is>
      </c>
      <c>
        <v>1</v>
      </c>
      <c>
        <is>
          <t>İZMİR</t>
        </is>
      </c>
      <c>
        <v>ÇEŞME</v>
      </c>
      <c>
        <is>
          <t>L-437 ŞEHİTLİK 35-18-L00437_950449116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11.11.2020 08:17:41</t>
        </is>
      </c>
      <c>
        <is>
          <t>11.11.2020 11:31:32</t>
        </is>
      </c>
      <c>
        <v>3.230833333</v>
      </c>
      <c>
        <v>0</v>
      </c>
      <c>
        <v>1</v>
      </c>
      <c>
        <v>0</v>
      </c>
      <c>
        <v>0</v>
      </c>
      <c>
        <v>0</v>
      </c>
      <c>
        <v>3.230833</v>
      </c>
      <c>
        <v>0</v>
      </c>
      <c>
        <v>0</v>
      </c>
    </row>
    <row>
      <c>
        <is>
          <t>1574693</t>
        </is>
      </c>
      <c>
        <v>1</v>
      </c>
      <c>
        <is>
          <t>İZMİR</t>
        </is>
      </c>
      <c>
        <v>ÇEŞME</v>
      </c>
      <c>
        <is>
          <t>L-492 (BALANBAKA-1) 35-18-L00492_950453266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03.11.2020 13:26:56</t>
        </is>
      </c>
      <c>
        <is>
          <t>03.11.2020 17:19:23</t>
        </is>
      </c>
      <c>
        <v>3.874166666</v>
      </c>
      <c>
        <v>0</v>
      </c>
      <c>
        <v>1</v>
      </c>
      <c>
        <v>0</v>
      </c>
      <c>
        <v>0</v>
      </c>
      <c>
        <v>0</v>
      </c>
      <c>
        <v>3.874167</v>
      </c>
      <c>
        <v>0</v>
      </c>
      <c>
        <v>0</v>
      </c>
    </row>
    <row>
      <c>
        <is>
          <t>1576606</t>
        </is>
      </c>
      <c>
        <v>1</v>
      </c>
      <c>
        <is>
          <t>İZMİR</t>
        </is>
      </c>
      <c>
        <v>ÇEŞME</v>
      </c>
      <c>
        <is>
          <t>L-493 (BALANBAKA-2) 35-18-L00493_950453290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06.11.2020 16:01:33</t>
        </is>
      </c>
      <c>
        <is>
          <t>06.11.2020 17:08:50</t>
        </is>
      </c>
      <c>
        <v>1.121388888</v>
      </c>
      <c>
        <v>0</v>
      </c>
      <c>
        <v>2</v>
      </c>
      <c>
        <v>0</v>
      </c>
      <c>
        <v>0</v>
      </c>
      <c>
        <v>0</v>
      </c>
      <c>
        <v>2.242778</v>
      </c>
      <c>
        <v>0</v>
      </c>
      <c>
        <v>0</v>
      </c>
    </row>
    <row>
      <c>
        <is>
          <t>1576093</t>
        </is>
      </c>
      <c>
        <v>1</v>
      </c>
      <c>
        <is>
          <t>İZMİR</t>
        </is>
      </c>
      <c>
        <v>ÇEŞME</v>
      </c>
      <c>
        <is>
          <t>L-493 (BALANBAKA-2) 35-18-L00493_E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06.11.2020 01:42:25</t>
        </is>
      </c>
      <c>
        <is>
          <t>06.11.2020 03:10:36</t>
        </is>
      </c>
      <c>
        <v>1.469722222</v>
      </c>
      <c>
        <v>0</v>
      </c>
      <c>
        <v>3</v>
      </c>
      <c>
        <v>0</v>
      </c>
      <c>
        <v>8</v>
      </c>
      <c>
        <v>0</v>
      </c>
      <c>
        <v>4.409167</v>
      </c>
      <c>
        <v>0</v>
      </c>
      <c>
        <v>11.757778</v>
      </c>
    </row>
    <row>
      <c>
        <is>
          <t>1595311</t>
        </is>
      </c>
      <c>
        <v>1</v>
      </c>
      <c>
        <is>
          <t>İZMİR</t>
        </is>
      </c>
      <c>
        <v>ÇEŞME</v>
      </c>
      <c>
        <is>
          <t>L-175 35-18-L00175_49990595 A01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23.11.2020 14:42:33</t>
        </is>
      </c>
      <c>
        <is>
          <t>23.11.2020 19:44:14</t>
        </is>
      </c>
      <c>
        <v>5.028055555</v>
      </c>
      <c>
        <v>0</v>
      </c>
      <c>
        <v>102</v>
      </c>
      <c>
        <v>0</v>
      </c>
      <c>
        <v>0</v>
      </c>
      <c>
        <v>0</v>
      </c>
      <c>
        <v>512.861667</v>
      </c>
      <c>
        <v>0</v>
      </c>
      <c>
        <v>0</v>
      </c>
    </row>
    <row>
      <c>
        <is>
          <t>1581780</t>
        </is>
      </c>
      <c>
        <v>1</v>
      </c>
      <c>
        <is>
          <t>İZMİR</t>
        </is>
      </c>
      <c>
        <v>ÇEŞME</v>
      </c>
      <c>
        <is>
          <t>L-182 35-18-L00182_6123177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17.11.2020 09:09:31</t>
        </is>
      </c>
      <c>
        <is>
          <t>17.11.2020 15:08:26</t>
        </is>
      </c>
      <c>
        <v>5.981709166</v>
      </c>
      <c>
        <v>0</v>
      </c>
      <c>
        <v>122</v>
      </c>
      <c>
        <v>0</v>
      </c>
      <c>
        <v>0</v>
      </c>
      <c>
        <v>0</v>
      </c>
      <c>
        <v>729.768518</v>
      </c>
      <c>
        <v>0</v>
      </c>
      <c>
        <v>0</v>
      </c>
    </row>
    <row>
      <c>
        <is>
          <t>1574935</t>
        </is>
      </c>
      <c>
        <v>1</v>
      </c>
      <c>
        <is>
          <t>İZMİR</t>
        </is>
      </c>
      <c>
        <v>KARABURUN</v>
      </c>
      <c>
        <is>
          <t>ARDIÇ MAHALLESİ TR-52 35-21-L00132_953366338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03.11.2020 19:57:15</t>
        </is>
      </c>
      <c>
        <is>
          <t>03.11.2020 23:57:00</t>
        </is>
      </c>
      <c>
        <v>3.995833333</v>
      </c>
      <c>
        <v>0</v>
      </c>
      <c>
        <v>1</v>
      </c>
      <c>
        <v>0</v>
      </c>
      <c>
        <v>0</v>
      </c>
      <c>
        <v>0</v>
      </c>
      <c>
        <v>3.995833</v>
      </c>
      <c>
        <v>0</v>
      </c>
      <c>
        <v>0</v>
      </c>
    </row>
    <row>
      <c>
        <is>
          <t>1581945</t>
        </is>
      </c>
      <c>
        <v>1</v>
      </c>
      <c>
        <is>
          <t>İZMİR</t>
        </is>
      </c>
      <c>
        <v>KARABURUN</v>
      </c>
      <c>
        <is>
          <t>ARDIÇ MAHALLESİ TR-9 35-21-L00130_D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17.11.2020 12:30:49</t>
        </is>
      </c>
      <c>
        <is>
          <t>17.11.2020 12:34:32</t>
        </is>
      </c>
      <c>
        <v>0.061944444</v>
      </c>
      <c>
        <v>0</v>
      </c>
      <c>
        <v>61</v>
      </c>
      <c>
        <v>0</v>
      </c>
      <c>
        <v>0</v>
      </c>
      <c>
        <v>0</v>
      </c>
      <c>
        <v>3.778611</v>
      </c>
      <c>
        <v>0</v>
      </c>
      <c>
        <v>0</v>
      </c>
    </row>
    <row>
      <c>
        <is>
          <t>1583969</t>
        </is>
      </c>
      <c>
        <v>1</v>
      </c>
      <c>
        <is>
          <t>İZMİR</t>
        </is>
      </c>
      <c>
        <v>ÇİĞLİ</v>
      </c>
      <c>
        <is>
          <t>K-1866 35-09-K01866_97758077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20.11.2020 16:39:10</t>
        </is>
      </c>
      <c>
        <is>
          <t>20.11.2020 18:59:14</t>
        </is>
      </c>
      <c>
        <v>2.334444444</v>
      </c>
      <c>
        <v>0</v>
      </c>
      <c>
        <v>5</v>
      </c>
      <c>
        <v>0</v>
      </c>
      <c>
        <v>0</v>
      </c>
      <c>
        <v>0</v>
      </c>
      <c>
        <v>11.672222</v>
      </c>
      <c>
        <v>0</v>
      </c>
      <c>
        <v>0</v>
      </c>
    </row>
    <row>
      <c>
        <is>
          <t>1575302</t>
        </is>
      </c>
      <c>
        <v>1</v>
      </c>
      <c>
        <is>
          <t>İZMİR</t>
        </is>
      </c>
      <c>
        <v>TORBALI</v>
      </c>
      <c>
        <is>
          <t>DM-4/TR-16 35-26-M01302_956619470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04.11.2020 15:32:16</t>
        </is>
      </c>
      <c>
        <is>
          <t>04.11.2020 17:50:16</t>
        </is>
      </c>
      <c>
        <v>2.3</v>
      </c>
      <c>
        <v>0</v>
      </c>
      <c>
        <v>13</v>
      </c>
      <c>
        <v>0</v>
      </c>
      <c>
        <v>0</v>
      </c>
      <c>
        <v>0</v>
      </c>
      <c>
        <v>29.9</v>
      </c>
      <c>
        <v>0</v>
      </c>
      <c>
        <v>0</v>
      </c>
    </row>
    <row>
      <c>
        <is>
          <t>1576400</t>
        </is>
      </c>
      <c>
        <v>1</v>
      </c>
      <c>
        <is>
          <t>İZMİR</t>
        </is>
      </c>
      <c>
        <v>TORBALI</v>
      </c>
      <c>
        <is>
          <t>DM-4/TR-16 35-26-M01302_956618779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06.11.2020 11:52:05</t>
        </is>
      </c>
      <c>
        <is>
          <t>06.11.2020 20:47:21</t>
        </is>
      </c>
      <c>
        <v>8.921111111</v>
      </c>
      <c>
        <v>0</v>
      </c>
      <c>
        <v>1</v>
      </c>
      <c>
        <v>0</v>
      </c>
      <c>
        <v>0</v>
      </c>
      <c>
        <v>0</v>
      </c>
      <c>
        <v>8.921111</v>
      </c>
      <c>
        <v>0</v>
      </c>
      <c>
        <v>0</v>
      </c>
    </row>
    <row>
      <c>
        <is>
          <t>1583585</t>
        </is>
      </c>
      <c>
        <v>1</v>
      </c>
      <c>
        <is>
          <t>İZMİR</t>
        </is>
      </c>
      <c>
        <v>SEFERİHİSAR</v>
      </c>
      <c>
        <is>
          <t>PAYAMLI M-27 (SAKIZAĞACI KÖK) 35-25-M00188_M-25/M-22/M-23/M-24/İZSU-M03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20.11.2020 04:16:02</t>
        </is>
      </c>
      <c>
        <is>
          <t>20.11.2020 04:55:00</t>
        </is>
      </c>
      <c>
        <v>0.649444444</v>
      </c>
      <c>
        <v>9</v>
      </c>
      <c>
        <v>699</v>
      </c>
      <c>
        <v>0</v>
      </c>
      <c>
        <v>61</v>
      </c>
      <c>
        <v>5.845</v>
      </c>
      <c>
        <v>453.961666</v>
      </c>
      <c>
        <v>0</v>
      </c>
      <c>
        <v>39.616111</v>
      </c>
    </row>
    <row>
      <c>
        <is>
          <t>1598089</t>
        </is>
      </c>
      <c>
        <v>1</v>
      </c>
      <c>
        <is>
          <t>İZMİR</t>
        </is>
      </c>
      <c>
        <v>ÇİĞLİ</v>
      </c>
      <c>
        <is>
          <t>K-1878 35-09-K01878_912447335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29.11.2020 10:33:10</t>
        </is>
      </c>
      <c>
        <is>
          <t>29.11.2020 12:14:17</t>
        </is>
      </c>
      <c>
        <v>1.685277777</v>
      </c>
      <c>
        <v>0</v>
      </c>
      <c>
        <v>1</v>
      </c>
      <c>
        <v>0</v>
      </c>
      <c>
        <v>0</v>
      </c>
      <c>
        <v>0</v>
      </c>
      <c>
        <v>1.685278</v>
      </c>
      <c>
        <v>0</v>
      </c>
      <c>
        <v>0</v>
      </c>
    </row>
    <row>
      <c>
        <is>
          <t>1575306</t>
        </is>
      </c>
      <c>
        <v>1</v>
      </c>
      <c>
        <is>
          <t>İZMİR</t>
        </is>
      </c>
      <c>
        <v>ÇEŞME</v>
      </c>
      <c>
        <is>
          <t>L-404 35-18-L00404_950448297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04.11.2020 15:44:37</t>
        </is>
      </c>
      <c>
        <is>
          <t>04.11.2020 19:46:49</t>
        </is>
      </c>
      <c>
        <v>4.036666666</v>
      </c>
      <c>
        <v>0</v>
      </c>
      <c>
        <v>2</v>
      </c>
      <c>
        <v>0</v>
      </c>
      <c>
        <v>0</v>
      </c>
      <c>
        <v>0</v>
      </c>
      <c>
        <v>8.073333</v>
      </c>
      <c>
        <v>0</v>
      </c>
      <c>
        <v>0</v>
      </c>
    </row>
    <row>
      <c>
        <is>
          <t>1575424</t>
        </is>
      </c>
      <c>
        <v>1</v>
      </c>
      <c>
        <is>
          <t>İZMİR</t>
        </is>
      </c>
      <c>
        <v>ÇİĞLİ</v>
      </c>
      <c>
        <is>
          <t>K-3314 35-09-K03314_35-09-K03314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04.11.2020 19:00:10</t>
        </is>
      </c>
      <c>
        <is>
          <t>04.11.2020 19:34:38</t>
        </is>
      </c>
      <c>
        <v>0.574444444</v>
      </c>
      <c>
        <v>1</v>
      </c>
      <c>
        <v>159</v>
      </c>
      <c>
        <v>0</v>
      </c>
      <c>
        <v>0</v>
      </c>
      <c>
        <v>0.574444</v>
      </c>
      <c>
        <v>91.336667</v>
      </c>
      <c>
        <v>0</v>
      </c>
      <c>
        <v>0</v>
      </c>
    </row>
    <row>
      <c>
        <is>
          <t>1583811</t>
        </is>
      </c>
      <c>
        <v>1</v>
      </c>
      <c>
        <is>
          <t>İZMİR</t>
        </is>
      </c>
      <c>
        <v>ÇİĞLİ</v>
      </c>
      <c>
        <is>
          <t>K-2817 35-09-K02817_A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20.11.2020 12:09:45</t>
        </is>
      </c>
      <c>
        <is>
          <t>20.11.2020 18:06:02</t>
        </is>
      </c>
      <c>
        <v>5.938055555</v>
      </c>
      <c>
        <v>0</v>
      </c>
      <c>
        <v>1</v>
      </c>
      <c>
        <v>0</v>
      </c>
      <c>
        <v>0</v>
      </c>
      <c>
        <v>0</v>
      </c>
      <c>
        <v>5.938056</v>
      </c>
      <c>
        <v>0</v>
      </c>
      <c>
        <v>0</v>
      </c>
    </row>
    <row>
      <c>
        <is>
          <t>1583100</t>
        </is>
      </c>
      <c>
        <v>1</v>
      </c>
      <c>
        <is>
          <t>İZMİR</t>
        </is>
      </c>
      <c>
        <v>ÇİĞLİ</v>
      </c>
      <c>
        <is>
          <t>K-2817 35-09-K02817_A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19.11.2020 11:53:22</t>
        </is>
      </c>
      <c>
        <is>
          <t>19.11.2020 13:42:13</t>
        </is>
      </c>
      <c>
        <v>1.814166666</v>
      </c>
      <c>
        <v>0</v>
      </c>
      <c>
        <v>1</v>
      </c>
      <c>
        <v>0</v>
      </c>
      <c>
        <v>0</v>
      </c>
      <c>
        <v>0</v>
      </c>
      <c>
        <v>1.814167</v>
      </c>
      <c>
        <v>0</v>
      </c>
      <c>
        <v>0</v>
      </c>
    </row>
    <row>
      <c>
        <is>
          <t>1576502</t>
        </is>
      </c>
      <c>
        <v>1</v>
      </c>
      <c>
        <is>
          <t>İZMİR</t>
        </is>
      </c>
      <c>
        <v>ÇİĞLİ</v>
      </c>
      <c>
        <is>
          <t>K-2730 35-09-K02730_E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06.11.2020 13:59:16</t>
        </is>
      </c>
      <c>
        <is>
          <t>06.11.2020 14:31:04</t>
        </is>
      </c>
      <c>
        <v>0.53</v>
      </c>
      <c>
        <v>0</v>
      </c>
      <c>
        <v>111</v>
      </c>
      <c>
        <v>0</v>
      </c>
      <c>
        <v>0</v>
      </c>
      <c>
        <v>0</v>
      </c>
      <c>
        <v>58.83</v>
      </c>
      <c>
        <v>0</v>
      </c>
      <c>
        <v>0</v>
      </c>
    </row>
    <row>
      <c>
        <is>
          <t>1575496</t>
        </is>
      </c>
      <c>
        <v>1</v>
      </c>
      <c>
        <is>
          <t>İZMİR</t>
        </is>
      </c>
      <c>
        <v>GAZİEMİR</v>
      </c>
      <c>
        <is>
          <t>K-3013 35-08-K03013_K-2741 K02</t>
        </is>
      </c>
      <c>
        <v>Manevra</v>
      </c>
      <c>
        <is>
          <t>Dağıtım-OG</t>
        </is>
      </c>
      <c>
        <v>Kısa</v>
      </c>
      <c>
        <v>Şebeke işletmecisi</v>
      </c>
      <c>
        <v>Bildirimsiz</v>
      </c>
      <c>
        <is>
          <t>05.11.2020 00:12:00</t>
        </is>
      </c>
      <c>
        <is>
          <t>05.11.2020 00:14:54</t>
        </is>
      </c>
      <c>
        <v>0.048333333</v>
      </c>
      <c>
        <v>5</v>
      </c>
      <c>
        <v>844</v>
      </c>
      <c>
        <v>0</v>
      </c>
      <c>
        <v>0</v>
      </c>
      <c>
        <v>0.241667</v>
      </c>
      <c>
        <v>40.793333</v>
      </c>
      <c>
        <v>0</v>
      </c>
      <c>
        <v>0</v>
      </c>
    </row>
    <row>
      <c>
        <is>
          <t>1574742</t>
        </is>
      </c>
      <c>
        <v>1</v>
      </c>
      <c>
        <is>
          <t>İZMİR</t>
        </is>
      </c>
      <c>
        <v>GAZİEMİR</v>
      </c>
      <c>
        <is>
          <t>K-3428 35-08-K03428_K-3411-K02 K02</t>
        </is>
      </c>
      <c>
        <v>Üçüncü Şahısların Vermiş Olduğu Hasarlar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03.11.2020 14:34:00</t>
        </is>
      </c>
      <c>
        <is>
          <t>03.11.2020 15:00:34</t>
        </is>
      </c>
      <c>
        <v>0.442777777</v>
      </c>
      <c>
        <v>4</v>
      </c>
      <c>
        <v>373</v>
      </c>
      <c>
        <v>0</v>
      </c>
      <c>
        <v>0</v>
      </c>
      <c>
        <v>1.771111</v>
      </c>
      <c>
        <v>165.156111</v>
      </c>
      <c>
        <v>0</v>
      </c>
      <c>
        <v>0</v>
      </c>
    </row>
    <row>
      <c>
        <is>
          <t>1598670</t>
        </is>
      </c>
      <c>
        <v>1</v>
      </c>
      <c>
        <is>
          <t>İZMİR</t>
        </is>
      </c>
      <c>
        <v>GAZİEMİR</v>
      </c>
      <c>
        <is>
          <t>M-1613 35-08-M01613_35-08-M01613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30.11.2020 13:55:39</t>
        </is>
      </c>
      <c>
        <is>
          <t>30.11.2020 15:21:18</t>
        </is>
      </c>
      <c>
        <v>1.427377777</v>
      </c>
      <c>
        <v>0</v>
      </c>
      <c>
        <v>146</v>
      </c>
      <c>
        <v>0</v>
      </c>
      <c>
        <v>0</v>
      </c>
      <c>
        <v>0</v>
      </c>
      <c>
        <v>208.397155</v>
      </c>
      <c>
        <v>0</v>
      </c>
      <c>
        <v>0</v>
      </c>
    </row>
    <row>
      <c>
        <is>
          <t>1598047</t>
        </is>
      </c>
      <c>
        <v>1</v>
      </c>
      <c>
        <is>
          <t>İZMİR</t>
        </is>
      </c>
      <c>
        <v>GAZİEMİR</v>
      </c>
      <c>
        <is>
          <t>K-2963 35-08-K02963_TRAFO-K02 K02</t>
        </is>
      </c>
      <c>
        <v>Trafo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29.11.2020 09:19:13</t>
        </is>
      </c>
      <c>
        <is>
          <t>29.11.2020 10:00:37</t>
        </is>
      </c>
      <c>
        <v>0.69</v>
      </c>
      <c>
        <v>1</v>
      </c>
      <c>
        <v>292</v>
      </c>
      <c>
        <v>0</v>
      </c>
      <c>
        <v>0</v>
      </c>
      <c>
        <v>0.69</v>
      </c>
      <c>
        <v>201.48</v>
      </c>
      <c>
        <v>0</v>
      </c>
      <c>
        <v>0</v>
      </c>
    </row>
    <row>
      <c>
        <is>
          <t>1582336</t>
        </is>
      </c>
      <c>
        <v>1</v>
      </c>
      <c>
        <is>
          <t>İZMİR</t>
        </is>
      </c>
      <c>
        <v>GAZİEMİR</v>
      </c>
      <c>
        <is>
          <t> 35-08-K00972_35-08-K00972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18.11.2020 09:17:25</t>
        </is>
      </c>
      <c>
        <is>
          <t>18.11.2020 14:55:00</t>
        </is>
      </c>
      <c>
        <v>5.626383333</v>
      </c>
      <c>
        <v>1</v>
      </c>
      <c>
        <v>548</v>
      </c>
      <c>
        <v>0</v>
      </c>
      <c>
        <v>0</v>
      </c>
      <c>
        <v>5.626383</v>
      </c>
      <c>
        <v>3083.258066</v>
      </c>
      <c>
        <v>0</v>
      </c>
      <c>
        <v>0</v>
      </c>
    </row>
    <row>
      <c>
        <is>
          <t>1595716</t>
        </is>
      </c>
      <c>
        <v>1</v>
      </c>
      <c>
        <is>
          <t>İZMİR</t>
        </is>
      </c>
      <c>
        <v>GAZİEMİR</v>
      </c>
      <c>
        <is>
          <t>K-3466 35-08-K03466_97682686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24.11.2020 12:36:53</t>
        </is>
      </c>
      <c>
        <is>
          <t>24.11.2020 14:31:19</t>
        </is>
      </c>
      <c>
        <v>1.907222222</v>
      </c>
      <c>
        <v>0</v>
      </c>
      <c>
        <v>2</v>
      </c>
      <c>
        <v>0</v>
      </c>
      <c>
        <v>0</v>
      </c>
      <c>
        <v>0</v>
      </c>
      <c>
        <v>3.814444</v>
      </c>
      <c>
        <v>0</v>
      </c>
      <c>
        <v>0</v>
      </c>
    </row>
    <row>
      <c>
        <is>
          <t>1595009</t>
        </is>
      </c>
      <c>
        <v>1</v>
      </c>
      <c>
        <is>
          <t>İZMİR</t>
        </is>
      </c>
      <c>
        <v>GAZİEMİR</v>
      </c>
      <c>
        <is>
          <t>K-3466 35-08-K03466_97682686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23.11.2020 08:05:31</t>
        </is>
      </c>
      <c>
        <is>
          <t>23.11.2020 13:51:04</t>
        </is>
      </c>
      <c>
        <v>5.759166666</v>
      </c>
      <c>
        <v>0</v>
      </c>
      <c>
        <v>2</v>
      </c>
      <c>
        <v>0</v>
      </c>
      <c>
        <v>0</v>
      </c>
      <c>
        <v>0</v>
      </c>
      <c>
        <v>11.518333</v>
      </c>
      <c>
        <v>0</v>
      </c>
      <c>
        <v>0</v>
      </c>
    </row>
    <row>
      <c>
        <is>
          <t>1574450</t>
        </is>
      </c>
      <c>
        <v>1</v>
      </c>
      <c>
        <is>
          <t>İZMİR</t>
        </is>
      </c>
      <c>
        <v>GAZİEMİR</v>
      </c>
      <c>
        <is>
          <t>K-971 35-08-K00971_E e1b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03.11.2020 00:09:43</t>
        </is>
      </c>
      <c>
        <is>
          <t>03.11.2020 02:02:42</t>
        </is>
      </c>
      <c>
        <v>1.883055555</v>
      </c>
      <c>
        <v>0</v>
      </c>
      <c>
        <v>107</v>
      </c>
      <c>
        <v>0</v>
      </c>
      <c>
        <v>0</v>
      </c>
      <c>
        <v>0</v>
      </c>
      <c>
        <v>201.486944</v>
      </c>
      <c>
        <v>0</v>
      </c>
      <c>
        <v>0</v>
      </c>
    </row>
    <row>
      <c>
        <is>
          <t>1575373</t>
        </is>
      </c>
      <c>
        <v>1</v>
      </c>
      <c>
        <is>
          <t>İZMİR</t>
        </is>
      </c>
      <c>
        <v>GAZİEMİR</v>
      </c>
      <c>
        <is>
          <t>K-3671 35-08-K03671_97680937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04.11.2020 17:36:33</t>
        </is>
      </c>
      <c>
        <is>
          <t>04.11.2020 22:34:55</t>
        </is>
      </c>
      <c>
        <v>4.972777777</v>
      </c>
      <c>
        <v>0</v>
      </c>
      <c>
        <v>1</v>
      </c>
      <c>
        <v>0</v>
      </c>
      <c>
        <v>0</v>
      </c>
      <c>
        <v>0</v>
      </c>
      <c>
        <v>4.972778</v>
      </c>
      <c>
        <v>0</v>
      </c>
      <c>
        <v>0</v>
      </c>
    </row>
    <row>
      <c>
        <is>
          <t>1582063</t>
        </is>
      </c>
      <c>
        <v>1</v>
      </c>
      <c>
        <is>
          <t>İZMİR</t>
        </is>
      </c>
      <c>
        <v>GAZİEMİR</v>
      </c>
      <c>
        <is>
          <t>K-3918 35-08-K03918_99060161</t>
        </is>
      </c>
      <c>
        <v>AG Direkten Kesme Açma</v>
      </c>
      <c>
        <is>
          <t>Dağıtım-AG</t>
        </is>
      </c>
      <c>
        <v>Uzun</v>
      </c>
      <c>
        <v>Güvenlik</v>
      </c>
      <c>
        <v>Bildirimsiz</v>
      </c>
      <c>
        <is>
          <t>17.11.2020 14:24:00</t>
        </is>
      </c>
      <c>
        <is>
          <t>17.11.2020 16:17:00</t>
        </is>
      </c>
      <c>
        <v>1.883333333</v>
      </c>
      <c>
        <v>0</v>
      </c>
      <c>
        <v>2</v>
      </c>
      <c>
        <v>0</v>
      </c>
      <c>
        <v>0</v>
      </c>
      <c>
        <v>0</v>
      </c>
      <c>
        <v>3.766667</v>
      </c>
      <c>
        <v>0</v>
      </c>
      <c>
        <v>0</v>
      </c>
    </row>
    <row>
      <c>
        <is>
          <t>1597720</t>
        </is>
      </c>
      <c>
        <v>1</v>
      </c>
      <c>
        <is>
          <t>İZMİR</t>
        </is>
      </c>
      <c>
        <v>GAZİEMİR</v>
      </c>
      <c>
        <is>
          <t>K-3098 35-08-K03098_A a5b</t>
        </is>
      </c>
      <c>
        <v>AG Klemens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28.11.2020 11:13:00</t>
        </is>
      </c>
      <c>
        <is>
          <t>28.11.2020 14:12:27</t>
        </is>
      </c>
      <c>
        <v>2.990833333</v>
      </c>
      <c>
        <v>0</v>
      </c>
      <c>
        <v>1</v>
      </c>
      <c>
        <v>0</v>
      </c>
      <c>
        <v>0</v>
      </c>
      <c>
        <v>0</v>
      </c>
      <c>
        <v>2.990833</v>
      </c>
      <c>
        <v>0</v>
      </c>
      <c>
        <v>0</v>
      </c>
    </row>
    <row>
      <c>
        <is>
          <t>1597678</t>
        </is>
      </c>
      <c>
        <v>1</v>
      </c>
      <c>
        <is>
          <t>İZMİR</t>
        </is>
      </c>
      <c>
        <v>GAZİEMİR</v>
      </c>
      <c>
        <is>
          <t> 35-08-K01749_35-08-K01749</t>
        </is>
      </c>
      <c>
        <v>AG Pano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28.11.2020 08:55:39</t>
        </is>
      </c>
      <c>
        <is>
          <t>28.11.2020 13:36:11</t>
        </is>
      </c>
      <c>
        <v>4.675555555</v>
      </c>
      <c>
        <v>1</v>
      </c>
      <c>
        <v>621</v>
      </c>
      <c>
        <v>0</v>
      </c>
      <c>
        <v>0</v>
      </c>
      <c>
        <v>4.675556</v>
      </c>
      <c>
        <v>2903.52</v>
      </c>
      <c>
        <v>0</v>
      </c>
      <c>
        <v>0</v>
      </c>
    </row>
    <row>
      <c>
        <is>
          <t>1575246</t>
        </is>
      </c>
      <c>
        <v>1</v>
      </c>
      <c>
        <is>
          <t>İZMİR</t>
        </is>
      </c>
      <c>
        <v>ÖDEMİŞ</v>
      </c>
      <c>
        <is>
          <t>OCAKLI TR-1 35-15-L00770_48853068</t>
        </is>
      </c>
      <c>
        <v>AG Atlama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04.11.2020 13:58:38</t>
        </is>
      </c>
      <c>
        <is>
          <t>04.11.2020 15:04:10</t>
        </is>
      </c>
      <c>
        <v>1.092222222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1.092222</v>
      </c>
    </row>
    <row>
      <c>
        <is>
          <t>1576387</t>
        </is>
      </c>
      <c>
        <v>1</v>
      </c>
      <c>
        <is>
          <t>İZMİR</t>
        </is>
      </c>
      <c>
        <v>ÇİĞLİ</v>
      </c>
      <c>
        <is>
          <t>K-2835 35-09-K02835_E e1b</t>
        </is>
      </c>
      <c>
        <v>AG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06.11.2020 12:01:15</t>
        </is>
      </c>
      <c>
        <is>
          <t>06.11.2020 14:08:16</t>
        </is>
      </c>
      <c>
        <v>2.116944444</v>
      </c>
      <c>
        <v>0</v>
      </c>
      <c>
        <v>162</v>
      </c>
      <c>
        <v>0</v>
      </c>
      <c>
        <v>0</v>
      </c>
      <c>
        <v>0</v>
      </c>
      <c>
        <v>342.945</v>
      </c>
      <c>
        <v>0</v>
      </c>
      <c>
        <v>0</v>
      </c>
    </row>
    <row>
      <c>
        <is>
          <t>1578414</t>
        </is>
      </c>
      <c>
        <v>1</v>
      </c>
      <c>
        <is>
          <t>İZMİR</t>
        </is>
      </c>
      <c>
        <v>ÇİĞLİ</v>
      </c>
      <c>
        <is>
          <t>M-2552 35-09-M02552_912264427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10.11.2020 10:20:55</t>
        </is>
      </c>
      <c>
        <is>
          <t>10.11.2020 15:49:14</t>
        </is>
      </c>
      <c>
        <v>5.471944444</v>
      </c>
      <c>
        <v>0</v>
      </c>
      <c>
        <v>4</v>
      </c>
      <c>
        <v>0</v>
      </c>
      <c>
        <v>0</v>
      </c>
      <c>
        <v>0</v>
      </c>
      <c>
        <v>21.887778</v>
      </c>
      <c>
        <v>0</v>
      </c>
      <c>
        <v>0</v>
      </c>
    </row>
    <row>
      <c>
        <is>
          <t>1577369</t>
        </is>
      </c>
      <c>
        <v>1</v>
      </c>
      <c>
        <is>
          <t>İZMİR</t>
        </is>
      </c>
      <c>
        <v>ÖDEMİŞ</v>
      </c>
      <c>
        <is>
          <t>GERELİ TR-2 35-15-L00670_B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07.11.2020 20:27:38</t>
        </is>
      </c>
      <c>
        <is>
          <t>07.11.2020 22:47:32</t>
        </is>
      </c>
      <c>
        <v>2.331666666</v>
      </c>
      <c>
        <v>0</v>
      </c>
      <c>
        <v>0</v>
      </c>
      <c>
        <v>0</v>
      </c>
      <c>
        <v>6</v>
      </c>
      <c>
        <v>0</v>
      </c>
      <c>
        <v>0</v>
      </c>
      <c>
        <v>0</v>
      </c>
      <c>
        <v>13.99</v>
      </c>
    </row>
    <row>
      <c>
        <is>
          <t>1577627</t>
        </is>
      </c>
      <c>
        <v>1</v>
      </c>
      <c>
        <is>
          <t>İZMİR</t>
        </is>
      </c>
      <c>
        <v>ÖDEMİŞ</v>
      </c>
      <c>
        <is>
          <t>GERELİ TR-2 35-15-L00670_C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08.11.2020 13:35:41</t>
        </is>
      </c>
      <c>
        <is>
          <t>08.11.2020 18:12:25</t>
        </is>
      </c>
      <c>
        <v>4.612222222</v>
      </c>
      <c>
        <v>0</v>
      </c>
      <c>
        <v>0</v>
      </c>
      <c>
        <v>0</v>
      </c>
      <c>
        <v>16</v>
      </c>
      <c>
        <v>0</v>
      </c>
      <c>
        <v>0</v>
      </c>
      <c>
        <v>0</v>
      </c>
      <c>
        <v>73.795556</v>
      </c>
    </row>
    <row>
      <c>
        <is>
          <t>1596349</t>
        </is>
      </c>
      <c>
        <v>1</v>
      </c>
      <c>
        <is>
          <t>İZMİR</t>
        </is>
      </c>
      <c>
        <v>ÖDEMİŞ</v>
      </c>
      <c>
        <is>
          <t>GERELİ KÖYÜ KÖPRÜ YANYI TR 3 35-15-M00220_A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25.11.2020 14:09:28</t>
        </is>
      </c>
      <c>
        <is>
          <t>25.11.2020 15:49:38</t>
        </is>
      </c>
      <c>
        <v>1.669444444</v>
      </c>
      <c>
        <v>0</v>
      </c>
      <c>
        <v>0</v>
      </c>
      <c>
        <v>0</v>
      </c>
      <c>
        <v>8</v>
      </c>
      <c>
        <v>0</v>
      </c>
      <c>
        <v>0</v>
      </c>
      <c>
        <v>0</v>
      </c>
      <c>
        <v>13.355556</v>
      </c>
    </row>
    <row>
      <c>
        <is>
          <t>1596420</t>
        </is>
      </c>
      <c>
        <v>1</v>
      </c>
      <c>
        <is>
          <t>İZMİR</t>
        </is>
      </c>
      <c>
        <v>ÖDEMİŞ</v>
      </c>
      <c>
        <is>
          <t>GERELİ TR-2 35-15-L00670_C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25.11.2020 16:52:11</t>
        </is>
      </c>
      <c>
        <is>
          <t>25.11.2020 18:51:38</t>
        </is>
      </c>
      <c>
        <v>1.990833333</v>
      </c>
      <c>
        <v>0</v>
      </c>
      <c>
        <v>0</v>
      </c>
      <c>
        <v>0</v>
      </c>
      <c>
        <v>16</v>
      </c>
      <c>
        <v>0</v>
      </c>
      <c>
        <v>0</v>
      </c>
      <c>
        <v>0</v>
      </c>
      <c>
        <v>31.853333</v>
      </c>
    </row>
    <row>
      <c>
        <is>
          <t>1583526</t>
        </is>
      </c>
      <c>
        <v>1</v>
      </c>
      <c>
        <is>
          <t>İZMİR</t>
        </is>
      </c>
      <c>
        <v>ÖDEMİŞ</v>
      </c>
      <c>
        <is>
          <t>GERELİ KÖYÜ KAVAKKUYU TR-6 35-15-M00223_35-15-M00223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19.11.2020 20:38:42</t>
        </is>
      </c>
      <c>
        <is>
          <t>19.11.2020 22:19:00</t>
        </is>
      </c>
      <c>
        <v>1.671666666</v>
      </c>
      <c>
        <v>0</v>
      </c>
      <c>
        <v>0</v>
      </c>
      <c>
        <v>1</v>
      </c>
      <c>
        <v>23</v>
      </c>
      <c>
        <v>0</v>
      </c>
      <c>
        <v>0</v>
      </c>
      <c>
        <v>1.671667</v>
      </c>
      <c>
        <v>38.448333</v>
      </c>
    </row>
    <row>
      <c>
        <is>
          <t>1595282</t>
        </is>
      </c>
      <c>
        <v>1</v>
      </c>
      <c>
        <is>
          <t>İZMİR</t>
        </is>
      </c>
      <c>
        <v>ÖDEMİŞ</v>
      </c>
      <c>
        <is>
          <t>YOLÜSTÜ TR-5 (ÜÇ DUTLAR MEVKİİ) 35-15-M00219_35-15-M00219</t>
        </is>
      </c>
      <c>
        <v>AG Hatta Ağaç Kesimi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23.11.2020 14:46:00</t>
        </is>
      </c>
      <c>
        <is>
          <t>23.11.2020 16:42:19</t>
        </is>
      </c>
      <c>
        <v>1.938611111</v>
      </c>
      <c>
        <v>0</v>
      </c>
      <c>
        <v>0</v>
      </c>
      <c>
        <v>1</v>
      </c>
      <c>
        <v>41</v>
      </c>
      <c>
        <v>0</v>
      </c>
      <c>
        <v>0</v>
      </c>
      <c>
        <v>1.938611</v>
      </c>
      <c>
        <v>79.483056</v>
      </c>
    </row>
    <row>
      <c>
        <is>
          <t>1584008</t>
        </is>
      </c>
      <c>
        <v>1</v>
      </c>
      <c>
        <is>
          <t>İZMİR</t>
        </is>
      </c>
      <c>
        <v>ÇİĞLİ</v>
      </c>
      <c>
        <is>
          <t>K-3331 35-09-K03331_A a1b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20.11.2020 17:33:11</t>
        </is>
      </c>
      <c>
        <is>
          <t>20.11.2020 20:41:58</t>
        </is>
      </c>
      <c>
        <v>3.146388888</v>
      </c>
      <c>
        <v>0</v>
      </c>
      <c>
        <v>182</v>
      </c>
      <c>
        <v>0</v>
      </c>
      <c>
        <v>0</v>
      </c>
      <c>
        <v>0</v>
      </c>
      <c>
        <v>572.642778</v>
      </c>
      <c>
        <v>0</v>
      </c>
      <c>
        <v>0</v>
      </c>
    </row>
    <row>
      <c>
        <is>
          <t>1584268</t>
        </is>
      </c>
      <c>
        <v>1</v>
      </c>
      <c>
        <is>
          <t>İZMİR</t>
        </is>
      </c>
      <c>
        <v>ÇİĞLİ</v>
      </c>
      <c>
        <is>
          <t>K-3331 35-09-K03331_910372703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21.11.2020 10:07:49</t>
        </is>
      </c>
      <c>
        <is>
          <t>21.11.2020 11:58:28</t>
        </is>
      </c>
      <c>
        <v>1.844166666</v>
      </c>
      <c>
        <v>0</v>
      </c>
      <c>
        <v>18</v>
      </c>
      <c>
        <v>0</v>
      </c>
      <c>
        <v>0</v>
      </c>
      <c>
        <v>0</v>
      </c>
      <c>
        <v>33.195</v>
      </c>
      <c>
        <v>0</v>
      </c>
      <c>
        <v>0</v>
      </c>
    </row>
    <row>
      <c>
        <is>
          <t>1581660</t>
        </is>
      </c>
      <c>
        <v>1</v>
      </c>
      <c>
        <is>
          <t>İZMİR</t>
        </is>
      </c>
      <c>
        <v>ALİAĞA</v>
      </c>
      <c>
        <is>
          <t>TR-56 35-17-M00056_56390049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16.11.2020 18:59:00</t>
        </is>
      </c>
      <c>
        <is>
          <t>16.11.2020 19:44:07</t>
        </is>
      </c>
      <c>
        <v>0.751944444</v>
      </c>
      <c>
        <v>0</v>
      </c>
      <c>
        <v>318</v>
      </c>
      <c>
        <v>0</v>
      </c>
      <c>
        <v>0</v>
      </c>
      <c>
        <v>0</v>
      </c>
      <c>
        <v>239.118333</v>
      </c>
      <c>
        <v>0</v>
      </c>
      <c>
        <v>0</v>
      </c>
    </row>
    <row>
      <c>
        <is>
          <t>1574679</t>
        </is>
      </c>
      <c>
        <v>1</v>
      </c>
      <c>
        <is>
          <t>İZMİR</t>
        </is>
      </c>
      <c>
        <v>ALİAĞA</v>
      </c>
      <c>
        <is>
          <t>ŞEHİT KEMAL KÖK 35-17-M00449_950300856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03.11.2020 12:51:19</t>
        </is>
      </c>
      <c>
        <is>
          <t>03.11.2020 15:08:46</t>
        </is>
      </c>
      <c>
        <v>2.290833333</v>
      </c>
      <c>
        <v>0</v>
      </c>
      <c>
        <v>2</v>
      </c>
      <c>
        <v>0</v>
      </c>
      <c>
        <v>0</v>
      </c>
      <c>
        <v>0</v>
      </c>
      <c>
        <v>4.581667</v>
      </c>
      <c>
        <v>0</v>
      </c>
      <c>
        <v>0</v>
      </c>
    </row>
    <row>
      <c>
        <is>
          <t>1579304</t>
        </is>
      </c>
      <c>
        <v>1</v>
      </c>
      <c>
        <is>
          <t>İZMİR</t>
        </is>
      </c>
      <c>
        <v>ALİAĞA</v>
      </c>
      <c>
        <is>
          <t>BARAJ KÖK 35-17-M00461_HatBaşıAyırıcı_72921882 M05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11.11.2020 19:23:00</t>
        </is>
      </c>
      <c>
        <is>
          <t>11.11.2020 19:50:00</t>
        </is>
      </c>
      <c>
        <v>0.45</v>
      </c>
      <c>
        <v>0</v>
      </c>
      <c>
        <v>0</v>
      </c>
      <c>
        <v>4</v>
      </c>
      <c>
        <v>293</v>
      </c>
      <c>
        <v>0</v>
      </c>
      <c>
        <v>0</v>
      </c>
      <c>
        <v>1.8</v>
      </c>
      <c>
        <v>131.85</v>
      </c>
    </row>
    <row>
      <c>
        <is>
          <t>1584110</t>
        </is>
      </c>
      <c>
        <v>1</v>
      </c>
      <c>
        <is>
          <t>İZMİR</t>
        </is>
      </c>
      <c>
        <v>GAZİEMİR</v>
      </c>
      <c>
        <is>
          <t>K-2586 35-08-K02586_914573973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20.11.2020 20:36:06</t>
        </is>
      </c>
      <c>
        <is>
          <t>21.11.2020 00:22:12</t>
        </is>
      </c>
      <c>
        <v>3.768333333</v>
      </c>
      <c>
        <v>0</v>
      </c>
      <c>
        <v>1</v>
      </c>
      <c>
        <v>0</v>
      </c>
      <c>
        <v>0</v>
      </c>
      <c>
        <v>0</v>
      </c>
      <c>
        <v>3.768333</v>
      </c>
      <c>
        <v>0</v>
      </c>
      <c>
        <v>0</v>
      </c>
    </row>
    <row>
      <c>
        <is>
          <t>1595785</t>
        </is>
      </c>
      <c>
        <v>1</v>
      </c>
      <c>
        <is>
          <t>İZMİR</t>
        </is>
      </c>
      <c>
        <v>ÇİĞLİ</v>
      </c>
      <c>
        <is>
          <t>K-2899 35-09-K02899_97707740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24.11.2020 14:13:17</t>
        </is>
      </c>
      <c>
        <is>
          <t>24.11.2020 21:04:50</t>
        </is>
      </c>
      <c>
        <v>6.859166666</v>
      </c>
      <c>
        <v>0</v>
      </c>
      <c>
        <v>3</v>
      </c>
      <c>
        <v>0</v>
      </c>
      <c>
        <v>0</v>
      </c>
      <c>
        <v>0</v>
      </c>
      <c>
        <v>20.5775</v>
      </c>
      <c>
        <v>0</v>
      </c>
      <c>
        <v>0</v>
      </c>
    </row>
    <row>
      <c>
        <is>
          <t>1584197</t>
        </is>
      </c>
      <c>
        <v>1</v>
      </c>
      <c>
        <is>
          <t>İZMİR</t>
        </is>
      </c>
      <c>
        <v>ÇİĞLİ</v>
      </c>
      <c>
        <is>
          <t>K-1860 35-09-K01860_966143768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21.11.2020 08:57:23</t>
        </is>
      </c>
      <c>
        <is>
          <t>21.11.2020 10:34:42</t>
        </is>
      </c>
      <c>
        <v>1.621944444</v>
      </c>
      <c>
        <v>0</v>
      </c>
      <c>
        <v>1</v>
      </c>
      <c>
        <v>0</v>
      </c>
      <c>
        <v>0</v>
      </c>
      <c>
        <v>0</v>
      </c>
      <c>
        <v>1.621944</v>
      </c>
      <c>
        <v>0</v>
      </c>
      <c>
        <v>0</v>
      </c>
    </row>
    <row>
      <c>
        <is>
          <t>1598644</t>
        </is>
      </c>
      <c>
        <v>1</v>
      </c>
      <c>
        <is>
          <t>İZMİR</t>
        </is>
      </c>
      <c>
        <v>ÇİĞLİ</v>
      </c>
      <c>
        <is>
          <t>M-210(DM-2/23) 35-09-M00210_B b2b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30.11.2020 12:59:07</t>
        </is>
      </c>
      <c>
        <is>
          <t>30.11.2020 14:02:42</t>
        </is>
      </c>
      <c>
        <v>1.059722222</v>
      </c>
      <c>
        <v>0</v>
      </c>
      <c>
        <v>152</v>
      </c>
      <c>
        <v>0</v>
      </c>
      <c>
        <v>0</v>
      </c>
      <c>
        <v>0</v>
      </c>
      <c>
        <v>161.077778</v>
      </c>
      <c>
        <v>0</v>
      </c>
      <c>
        <v>0</v>
      </c>
    </row>
    <row>
      <c>
        <is>
          <t>1583339</t>
        </is>
      </c>
      <c>
        <v>1</v>
      </c>
      <c>
        <is>
          <t>İZMİR</t>
        </is>
      </c>
      <c>
        <v>ÇİĞLİ</v>
      </c>
      <c>
        <is>
          <t>HARMANDALI DM-2 (M-200) 35-09-M00200_M-219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19.11.2020 16:09:20</t>
        </is>
      </c>
      <c>
        <is>
          <t>19.11.2020 17:26:46</t>
        </is>
      </c>
      <c>
        <v>1.290555555</v>
      </c>
      <c>
        <v>3</v>
      </c>
      <c>
        <v>0</v>
      </c>
      <c>
        <v>1</v>
      </c>
      <c>
        <v>0</v>
      </c>
      <c>
        <v>3.871667</v>
      </c>
      <c>
        <v>0</v>
      </c>
      <c>
        <v>1.290556</v>
      </c>
      <c>
        <v>0</v>
      </c>
    </row>
    <row>
      <c>
        <is>
          <t>1596289</t>
        </is>
      </c>
      <c>
        <v>1</v>
      </c>
      <c>
        <is>
          <t>İZMİR</t>
        </is>
      </c>
      <c>
        <v>ÇEŞME</v>
      </c>
      <c>
        <is>
          <t>L-428 35-18-L00428_7598394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25.11.2020 12:19:10</t>
        </is>
      </c>
      <c>
        <is>
          <t>25.11.2020 15:05:02</t>
        </is>
      </c>
      <c>
        <v>2.764444444</v>
      </c>
      <c>
        <v>0</v>
      </c>
      <c>
        <v>100</v>
      </c>
      <c>
        <v>0</v>
      </c>
      <c>
        <v>0</v>
      </c>
      <c>
        <v>0</v>
      </c>
      <c>
        <v>276.444444</v>
      </c>
      <c>
        <v>0</v>
      </c>
      <c>
        <v>0</v>
      </c>
    </row>
    <row>
      <c>
        <is>
          <t>1596057</t>
        </is>
      </c>
      <c>
        <v>1</v>
      </c>
      <c>
        <is>
          <t>İZMİR</t>
        </is>
      </c>
      <c>
        <v>ÇEŞME</v>
      </c>
      <c>
        <is>
          <t>L-428 35-18-L00428_7598394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25.11.2020 08:32:43</t>
        </is>
      </c>
      <c>
        <is>
          <t>25.11.2020 12:02:46</t>
        </is>
      </c>
      <c>
        <v>3.500833333</v>
      </c>
      <c>
        <v>0</v>
      </c>
      <c>
        <v>100</v>
      </c>
      <c>
        <v>0</v>
      </c>
      <c>
        <v>0</v>
      </c>
      <c>
        <v>0</v>
      </c>
      <c>
        <v>350.083333</v>
      </c>
      <c>
        <v>0</v>
      </c>
      <c>
        <v>0</v>
      </c>
    </row>
    <row>
      <c>
        <is>
          <t>1575187</t>
        </is>
      </c>
      <c>
        <v>1</v>
      </c>
      <c>
        <is>
          <t>İZMİR</t>
        </is>
      </c>
      <c>
        <v>ÇEŞME</v>
      </c>
      <c>
        <is>
          <t>L-286 35-18-L00286_950452391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04.11.2020 11:49:23</t>
        </is>
      </c>
      <c>
        <is>
          <t>04.11.2020 17:18:35</t>
        </is>
      </c>
      <c>
        <v>5.486666666</v>
      </c>
      <c>
        <v>0</v>
      </c>
      <c>
        <v>1</v>
      </c>
      <c>
        <v>0</v>
      </c>
      <c>
        <v>0</v>
      </c>
      <c>
        <v>0</v>
      </c>
      <c>
        <v>5.486667</v>
      </c>
      <c>
        <v>0</v>
      </c>
      <c>
        <v>0</v>
      </c>
    </row>
    <row>
      <c>
        <is>
          <t>1575202</t>
        </is>
      </c>
      <c>
        <v>1</v>
      </c>
      <c>
        <is>
          <t>İZMİR</t>
        </is>
      </c>
      <c>
        <v>ÇEŞME</v>
      </c>
      <c>
        <is>
          <t>L-286 35-18-L00286_95000157452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04.11.2020 12:45:58</t>
        </is>
      </c>
      <c>
        <is>
          <t>04.11.2020 18:09:34</t>
        </is>
      </c>
      <c>
        <v>5.393333333</v>
      </c>
      <c>
        <v>0</v>
      </c>
      <c>
        <v>1</v>
      </c>
      <c>
        <v>0</v>
      </c>
      <c>
        <v>0</v>
      </c>
      <c>
        <v>0</v>
      </c>
      <c>
        <v>5.393333</v>
      </c>
      <c>
        <v>0</v>
      </c>
      <c>
        <v>0</v>
      </c>
    </row>
    <row>
      <c>
        <is>
          <t>1575195</t>
        </is>
      </c>
      <c>
        <v>1</v>
      </c>
      <c>
        <is>
          <t>İZMİR</t>
        </is>
      </c>
      <c>
        <v>ÇEŞME</v>
      </c>
      <c>
        <is>
          <t>L-286 35-18-L00286_950452424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04.11.2020 12:33:25</t>
        </is>
      </c>
      <c>
        <is>
          <t>04.11.2020 17:51:04</t>
        </is>
      </c>
      <c>
        <v>5.294166666</v>
      </c>
      <c>
        <v>0</v>
      </c>
      <c>
        <v>1</v>
      </c>
      <c>
        <v>0</v>
      </c>
      <c>
        <v>0</v>
      </c>
      <c>
        <v>0</v>
      </c>
      <c>
        <v>5.294167</v>
      </c>
      <c>
        <v>0</v>
      </c>
      <c>
        <v>0</v>
      </c>
    </row>
    <row>
      <c>
        <is>
          <t>1581753</t>
        </is>
      </c>
      <c>
        <v>1</v>
      </c>
      <c>
        <is>
          <t>İZMİR</t>
        </is>
      </c>
      <c>
        <v>ÇEŞME</v>
      </c>
      <c>
        <is>
          <t>L-268 BOZDOĞAN MARKET TRAFO 35-18-L00268_950452821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17.11.2020 08:44:53</t>
        </is>
      </c>
      <c>
        <is>
          <t>17.11.2020 17:53:17</t>
        </is>
      </c>
      <c>
        <v>9.14</v>
      </c>
      <c>
        <v>0</v>
      </c>
      <c>
        <v>1</v>
      </c>
      <c>
        <v>0</v>
      </c>
      <c>
        <v>0</v>
      </c>
      <c>
        <v>0</v>
      </c>
      <c>
        <v>9.14</v>
      </c>
      <c>
        <v>0</v>
      </c>
      <c>
        <v>0</v>
      </c>
    </row>
    <row>
      <c>
        <is>
          <t>1595729</t>
        </is>
      </c>
      <c>
        <v>1</v>
      </c>
      <c>
        <is>
          <t>İZMİR</t>
        </is>
      </c>
      <c>
        <v>TORBALI</v>
      </c>
      <c>
        <is>
          <t>AYRANCILAR DM-5 35-26-M00807_956629306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24.11.2020 13:03:03</t>
        </is>
      </c>
      <c>
        <is>
          <t>24.11.2020 13:58:17</t>
        </is>
      </c>
      <c>
        <v>0.920555555</v>
      </c>
      <c>
        <v>0</v>
      </c>
      <c>
        <v>8</v>
      </c>
      <c>
        <v>0</v>
      </c>
      <c>
        <v>0</v>
      </c>
      <c>
        <v>0</v>
      </c>
      <c>
        <v>7.364444</v>
      </c>
      <c>
        <v>0</v>
      </c>
      <c>
        <v>0</v>
      </c>
    </row>
    <row>
      <c>
        <is>
          <t>1576251</t>
        </is>
      </c>
      <c>
        <v>1</v>
      </c>
      <c>
        <is>
          <t>İZMİR</t>
        </is>
      </c>
      <c>
        <v>BUCA</v>
      </c>
      <c>
        <is>
          <t>K-2701 35-03-K02701_910296531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06.11.2020 09:58:03</t>
        </is>
      </c>
      <c>
        <is>
          <t>06.11.2020 17:49:55</t>
        </is>
      </c>
      <c>
        <v>7.864444444</v>
      </c>
      <c>
        <v>0</v>
      </c>
      <c>
        <v>2</v>
      </c>
      <c>
        <v>0</v>
      </c>
      <c>
        <v>0</v>
      </c>
      <c>
        <v>0</v>
      </c>
      <c>
        <v>15.728889</v>
      </c>
      <c>
        <v>0</v>
      </c>
      <c>
        <v>0</v>
      </c>
    </row>
    <row>
      <c>
        <is>
          <t>1578768</t>
        </is>
      </c>
      <c>
        <v>1</v>
      </c>
      <c>
        <is>
          <t>İZMİR</t>
        </is>
      </c>
      <c>
        <v>ÇİĞLİ</v>
      </c>
      <c>
        <is>
          <t>M-212(DM-3/10) 35-09-M00212_M-213-M03 M03</t>
        </is>
      </c>
      <c>
        <v>OG Yeraltı Kablo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10.11.2020 20:14:00</t>
        </is>
      </c>
      <c>
        <is>
          <t>10.11.2020 20:52:58</t>
        </is>
      </c>
      <c>
        <v>0.649444444</v>
      </c>
      <c>
        <v>9</v>
      </c>
      <c>
        <v>1004</v>
      </c>
      <c>
        <v>0</v>
      </c>
      <c>
        <v>1</v>
      </c>
      <c>
        <v>5.845</v>
      </c>
      <c>
        <v>652.042222</v>
      </c>
      <c>
        <v>0</v>
      </c>
      <c>
        <v>0.649444</v>
      </c>
    </row>
    <row>
      <c>
        <is>
          <t>1575440</t>
        </is>
      </c>
      <c>
        <v>1</v>
      </c>
      <c>
        <is>
          <t>İZMİR</t>
        </is>
      </c>
      <c>
        <v>ÇEŞME</v>
      </c>
      <c>
        <is>
          <t>L-281 35-18-L00281_35-18-L00281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04.11.2020 20:07:52</t>
        </is>
      </c>
      <c>
        <is>
          <t>04.11.2020 23:58:00</t>
        </is>
      </c>
      <c>
        <v>3.835555555</v>
      </c>
      <c>
        <v>1</v>
      </c>
      <c>
        <v>233</v>
      </c>
      <c>
        <v>0</v>
      </c>
      <c>
        <v>0</v>
      </c>
      <c>
        <v>3.835556</v>
      </c>
      <c>
        <v>893.684444</v>
      </c>
      <c>
        <v>0</v>
      </c>
      <c>
        <v>0</v>
      </c>
    </row>
    <row>
      <c>
        <is>
          <t>1582088</t>
        </is>
      </c>
      <c>
        <v>1</v>
      </c>
      <c>
        <is>
          <t>İZMİR</t>
        </is>
      </c>
      <c>
        <v>ÇEŞME</v>
      </c>
      <c>
        <is>
          <t>M-180 DALYAN ARITMA DM 35-18-M00180_950442599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17.11.2020 15:04:57</t>
        </is>
      </c>
      <c>
        <is>
          <t>17.11.2020 17:24:11</t>
        </is>
      </c>
      <c>
        <v>2.320555555</v>
      </c>
      <c>
        <v>0</v>
      </c>
      <c>
        <v>2</v>
      </c>
      <c>
        <v>0</v>
      </c>
      <c>
        <v>0</v>
      </c>
      <c>
        <v>0</v>
      </c>
      <c>
        <v>4.641111</v>
      </c>
      <c>
        <v>0</v>
      </c>
      <c>
        <v>0</v>
      </c>
    </row>
    <row>
      <c>
        <is>
          <t>1598599</t>
        </is>
      </c>
      <c>
        <v>1</v>
      </c>
      <c>
        <is>
          <t>İZMİR</t>
        </is>
      </c>
      <c>
        <v>ÇEŞME</v>
      </c>
      <c>
        <is>
          <t>L-433 ATİLLA BAYIR TRAFO 35-18-L00433_950465288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30.11.2020 10:56:05</t>
        </is>
      </c>
      <c>
        <is>
          <t>30.11.2020 15:22:00</t>
        </is>
      </c>
      <c>
        <v>4.431944444</v>
      </c>
      <c>
        <v>0</v>
      </c>
      <c>
        <v>2</v>
      </c>
      <c>
        <v>0</v>
      </c>
      <c>
        <v>0</v>
      </c>
      <c>
        <v>0</v>
      </c>
      <c>
        <v>8.863889</v>
      </c>
      <c>
        <v>0</v>
      </c>
      <c>
        <v>0</v>
      </c>
    </row>
    <row>
      <c>
        <is>
          <t>1580408</t>
        </is>
      </c>
      <c>
        <v>1</v>
      </c>
      <c>
        <is>
          <t>İZMİR</t>
        </is>
      </c>
      <c>
        <v>ÇEŞME</v>
      </c>
      <c>
        <is>
          <t>L-258 35-18-L00258_950446862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13.11.2020 19:25:00</t>
        </is>
      </c>
      <c>
        <is>
          <t>13.11.2020 21:58:15</t>
        </is>
      </c>
      <c>
        <v>2.554166666</v>
      </c>
      <c>
        <v>0</v>
      </c>
      <c>
        <v>4</v>
      </c>
      <c>
        <v>0</v>
      </c>
      <c>
        <v>0</v>
      </c>
      <c>
        <v>0</v>
      </c>
      <c>
        <v>10.216667</v>
      </c>
      <c>
        <v>0</v>
      </c>
      <c>
        <v>0</v>
      </c>
    </row>
    <row>
      <c>
        <is>
          <t>1574221</t>
        </is>
      </c>
      <c>
        <v>1</v>
      </c>
      <c>
        <is>
          <t>İZMİR</t>
        </is>
      </c>
      <c>
        <v>ÇEŞME</v>
      </c>
      <c>
        <is>
          <t>L-288 MENDERES MAH. 35-18-L00288_950447589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02.11.2020 14:53:03</t>
        </is>
      </c>
      <c>
        <is>
          <t>03.11.2020 03:12:53</t>
        </is>
      </c>
      <c>
        <v>12.330555555</v>
      </c>
      <c>
        <v>0</v>
      </c>
      <c>
        <v>1</v>
      </c>
      <c>
        <v>0</v>
      </c>
      <c>
        <v>0</v>
      </c>
      <c>
        <v>0</v>
      </c>
      <c>
        <v>12.330556</v>
      </c>
      <c>
        <v>0</v>
      </c>
      <c>
        <v>0</v>
      </c>
    </row>
    <row>
      <c>
        <is>
          <t>1573991</t>
        </is>
      </c>
      <c>
        <v>1</v>
      </c>
      <c>
        <is>
          <t>İZMİR</t>
        </is>
      </c>
      <c>
        <v>ÇEŞME</v>
      </c>
      <c>
        <is>
          <t>L-425 BELLONA KABİN 35-18-L00425_950464536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02.11.2020 09:39:37</t>
        </is>
      </c>
      <c>
        <is>
          <t>02.11.2020 19:03:22</t>
        </is>
      </c>
      <c>
        <v>9.395833333</v>
      </c>
      <c>
        <v>0</v>
      </c>
      <c>
        <v>1</v>
      </c>
      <c>
        <v>0</v>
      </c>
      <c>
        <v>0</v>
      </c>
      <c>
        <v>0</v>
      </c>
      <c>
        <v>9.395833</v>
      </c>
      <c>
        <v>0</v>
      </c>
      <c>
        <v>0</v>
      </c>
    </row>
    <row>
      <c>
        <is>
          <t>1573594</t>
        </is>
      </c>
      <c>
        <v>1</v>
      </c>
      <c>
        <is>
          <t>İZMİR</t>
        </is>
      </c>
      <c>
        <v>ÇEŞME</v>
      </c>
      <c>
        <is>
          <t>L-424 AKTAŞ MARKET 35-18-L00424_950447092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01.11.2020 11:02:51</t>
        </is>
      </c>
      <c>
        <is>
          <t>01.11.2020 22:59:32</t>
        </is>
      </c>
      <c>
        <v>11.944722222</v>
      </c>
      <c>
        <v>0</v>
      </c>
      <c>
        <v>1</v>
      </c>
      <c>
        <v>0</v>
      </c>
      <c>
        <v>0</v>
      </c>
      <c>
        <v>0</v>
      </c>
      <c>
        <v>11.944722</v>
      </c>
      <c>
        <v>0</v>
      </c>
      <c>
        <v>0</v>
      </c>
    </row>
    <row>
      <c>
        <is>
          <t>1595421</t>
        </is>
      </c>
      <c>
        <v>1</v>
      </c>
      <c>
        <is>
          <t>İZMİR</t>
        </is>
      </c>
      <c>
        <v>ÇEŞME</v>
      </c>
      <c>
        <is>
          <t>L-424 AKTAŞ MARKET 35-18-L00424_950447076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23.11.2020 18:24:07</t>
        </is>
      </c>
      <c>
        <is>
          <t>23.11.2020 19:59:21</t>
        </is>
      </c>
      <c>
        <v>1.587222222</v>
      </c>
      <c>
        <v>0</v>
      </c>
      <c>
        <v>1</v>
      </c>
      <c>
        <v>0</v>
      </c>
      <c>
        <v>0</v>
      </c>
      <c>
        <v>0</v>
      </c>
      <c>
        <v>1.587222</v>
      </c>
      <c>
        <v>0</v>
      </c>
      <c>
        <v>0</v>
      </c>
    </row>
    <row>
      <c>
        <is>
          <t>1596078</t>
        </is>
      </c>
      <c>
        <v>1</v>
      </c>
      <c>
        <is>
          <t>İZMİR</t>
        </is>
      </c>
      <c>
        <v>ÇİĞLİ</v>
      </c>
      <c>
        <is>
          <t>M-1981 35-09-M01981_B</t>
        </is>
      </c>
      <c>
        <v>AG Atlama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25.11.2020 09:08:53</t>
        </is>
      </c>
      <c>
        <is>
          <t>25.11.2020 12:21:18</t>
        </is>
      </c>
      <c>
        <v>3.206944444</v>
      </c>
      <c>
        <v>0</v>
      </c>
      <c>
        <v>64</v>
      </c>
      <c>
        <v>0</v>
      </c>
      <c>
        <v>0</v>
      </c>
      <c>
        <v>0</v>
      </c>
      <c>
        <v>205.244444</v>
      </c>
      <c>
        <v>0</v>
      </c>
      <c>
        <v>0</v>
      </c>
    </row>
    <row>
      <c>
        <is>
          <t>1574282</t>
        </is>
      </c>
      <c>
        <v>1</v>
      </c>
      <c>
        <is>
          <t>İZMİR</t>
        </is>
      </c>
      <c>
        <v>ALİAĞA</v>
      </c>
      <c>
        <is>
          <t>M-583 (DM-6/15) 35-17-M00583_72410691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02.11.2020 16:48:00</t>
        </is>
      </c>
      <c>
        <is>
          <t>02.11.2020 17:28:41</t>
        </is>
      </c>
      <c>
        <v>0.678055555</v>
      </c>
      <c>
        <v>0</v>
      </c>
      <c>
        <v>17</v>
      </c>
      <c>
        <v>0</v>
      </c>
      <c>
        <v>0</v>
      </c>
      <c>
        <v>0</v>
      </c>
      <c>
        <v>11.526944</v>
      </c>
      <c>
        <v>0</v>
      </c>
      <c>
        <v>0</v>
      </c>
    </row>
    <row>
      <c>
        <is>
          <t>1581056</t>
        </is>
      </c>
      <c>
        <v>1</v>
      </c>
      <c>
        <is>
          <t>İZMİR</t>
        </is>
      </c>
      <c>
        <v>BUCA</v>
      </c>
      <c>
        <is>
          <t>K-2746 35-03-K02746_B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15.11.2020 12:18:16</t>
        </is>
      </c>
      <c>
        <is>
          <t>15.11.2020 13:41:47</t>
        </is>
      </c>
      <c>
        <v>1.391944444</v>
      </c>
      <c>
        <v>0</v>
      </c>
      <c>
        <v>260</v>
      </c>
      <c>
        <v>0</v>
      </c>
      <c>
        <v>0</v>
      </c>
      <c>
        <v>0</v>
      </c>
      <c>
        <v>361.905555</v>
      </c>
      <c>
        <v>0</v>
      </c>
      <c>
        <v>0</v>
      </c>
    </row>
    <row>
      <c>
        <is>
          <t>1577912</t>
        </is>
      </c>
      <c>
        <v>1</v>
      </c>
      <c>
        <is>
          <t>İZMİR</t>
        </is>
      </c>
      <c>
        <v>BUCA</v>
      </c>
      <c>
        <is>
          <t>K-826 35-03-K00826_A A1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09.11.2020 09:30:57</t>
        </is>
      </c>
      <c>
        <is>
          <t>09.11.2020 12:33:50</t>
        </is>
      </c>
      <c>
        <v>3.048055555</v>
      </c>
      <c>
        <v>0</v>
      </c>
      <c>
        <v>257</v>
      </c>
      <c>
        <v>0</v>
      </c>
      <c>
        <v>0</v>
      </c>
      <c>
        <v>0</v>
      </c>
      <c>
        <v>783.350278</v>
      </c>
      <c>
        <v>0</v>
      </c>
      <c>
        <v>0</v>
      </c>
    </row>
    <row>
      <c>
        <is>
          <t>1573685</t>
        </is>
      </c>
      <c>
        <v>1</v>
      </c>
      <c>
        <is>
          <t>İZMİR</t>
        </is>
      </c>
      <c>
        <v>BUCA</v>
      </c>
      <c>
        <is>
          <t>K-1465 35-03-K01465_G</t>
        </is>
      </c>
      <c>
        <v>AG Hatta Yabancı Cisim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01.11.2020 14:09:28</t>
        </is>
      </c>
      <c>
        <is>
          <t>01.11.2020 17:34:07</t>
        </is>
      </c>
      <c>
        <v>3.410833333</v>
      </c>
      <c>
        <v>0</v>
      </c>
      <c>
        <v>160</v>
      </c>
      <c>
        <v>0</v>
      </c>
      <c>
        <v>0</v>
      </c>
      <c>
        <v>0</v>
      </c>
      <c>
        <v>545.733333</v>
      </c>
      <c>
        <v>0</v>
      </c>
      <c>
        <v>0</v>
      </c>
    </row>
    <row>
      <c>
        <is>
          <t>1573750</t>
        </is>
      </c>
      <c>
        <v>1</v>
      </c>
      <c>
        <is>
          <t>İZMİR</t>
        </is>
      </c>
      <c>
        <v>BUCA</v>
      </c>
      <c>
        <is>
          <t>K-1127 35-03-K01127_D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01.11.2020 15:28:53</t>
        </is>
      </c>
      <c>
        <is>
          <t>01.11.2020 17:37:00</t>
        </is>
      </c>
      <c>
        <v>2.135277777</v>
      </c>
      <c>
        <v>0</v>
      </c>
      <c>
        <v>6</v>
      </c>
      <c>
        <v>0</v>
      </c>
      <c>
        <v>0</v>
      </c>
      <c>
        <v>0</v>
      </c>
      <c>
        <v>12.811667</v>
      </c>
      <c>
        <v>0</v>
      </c>
      <c>
        <v>0</v>
      </c>
    </row>
    <row>
      <c>
        <is>
          <t>1598689</t>
        </is>
      </c>
      <c>
        <v>1</v>
      </c>
      <c>
        <is>
          <t>İZMİR</t>
        </is>
      </c>
      <c>
        <v>BUCA</v>
      </c>
      <c>
        <is>
          <t>K-1147 35-03-K01147_B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30.11.2020 13:55:21</t>
        </is>
      </c>
      <c>
        <is>
          <t>30.11.2020 17:29:36</t>
        </is>
      </c>
      <c>
        <v>3.570833333</v>
      </c>
      <c>
        <v>0</v>
      </c>
      <c>
        <v>256</v>
      </c>
      <c>
        <v>0</v>
      </c>
      <c>
        <v>0</v>
      </c>
      <c>
        <v>0</v>
      </c>
      <c>
        <v>914.133333</v>
      </c>
      <c>
        <v>0</v>
      </c>
      <c>
        <v>0</v>
      </c>
    </row>
    <row>
      <c>
        <is>
          <t>1595618</t>
        </is>
      </c>
      <c>
        <v>1</v>
      </c>
      <c>
        <is>
          <t>İZMİR</t>
        </is>
      </c>
      <c>
        <v>ÇEŞME</v>
      </c>
      <c>
        <is>
          <t>L-280 35-18-L00280_35-18-L00280</t>
        </is>
      </c>
      <c>
        <v>AG Direk Değişimi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24.11.2020 10:19:00</t>
        </is>
      </c>
      <c>
        <is>
          <t>24.11.2020 15:12:10</t>
        </is>
      </c>
      <c>
        <v>4.886111111</v>
      </c>
      <c>
        <v>1</v>
      </c>
      <c>
        <v>403</v>
      </c>
      <c>
        <v>0</v>
      </c>
      <c>
        <v>3</v>
      </c>
      <c>
        <v>4.886111</v>
      </c>
      <c>
        <v>1969.102778</v>
      </c>
      <c>
        <v>0</v>
      </c>
      <c>
        <v>14.658333</v>
      </c>
    </row>
    <row>
      <c>
        <is>
          <t>1573625</t>
        </is>
      </c>
      <c>
        <v>1</v>
      </c>
      <c>
        <is>
          <t>İZMİR</t>
        </is>
      </c>
      <c>
        <v>ÇEŞME</v>
      </c>
      <c>
        <is>
          <t>L-386 TARABYA EVLERİ 35-18-L00386_11824740 b2b</t>
        </is>
      </c>
      <c>
        <v>AG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01.11.2020 12:08:03</t>
        </is>
      </c>
      <c>
        <is>
          <t>01.11.2020 19:27:10</t>
        </is>
      </c>
      <c>
        <v>7.318611111</v>
      </c>
      <c>
        <v>0</v>
      </c>
      <c>
        <v>15</v>
      </c>
      <c>
        <v>0</v>
      </c>
      <c>
        <v>0</v>
      </c>
      <c>
        <v>0</v>
      </c>
      <c>
        <v>109.779167</v>
      </c>
      <c>
        <v>0</v>
      </c>
      <c>
        <v>0</v>
      </c>
    </row>
    <row>
      <c>
        <is>
          <t>1581080</t>
        </is>
      </c>
      <c>
        <v>1</v>
      </c>
      <c>
        <is>
          <t>İZMİR</t>
        </is>
      </c>
      <c>
        <v>GAZİEMİR</v>
      </c>
      <c>
        <is>
          <t>K-3291 35-08-K03291_B B4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15.11.2020 13:24:10</t>
        </is>
      </c>
      <c>
        <is>
          <t>15.11.2020 14:09:38</t>
        </is>
      </c>
      <c>
        <v>0.757777777</v>
      </c>
      <c>
        <v>0</v>
      </c>
      <c>
        <v>88</v>
      </c>
      <c>
        <v>0</v>
      </c>
      <c>
        <v>0</v>
      </c>
      <c>
        <v>0</v>
      </c>
      <c>
        <v>66.684444</v>
      </c>
      <c>
        <v>0</v>
      </c>
      <c>
        <v>0</v>
      </c>
    </row>
    <row>
      <c>
        <is>
          <t>1584462</t>
        </is>
      </c>
      <c>
        <v>1</v>
      </c>
      <c>
        <is>
          <t>İZMİR</t>
        </is>
      </c>
      <c>
        <v>GAZİEMİR</v>
      </c>
      <c>
        <is>
          <t>K-3291 35-08-K03291_99034719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21.11.2020 15:52:21</t>
        </is>
      </c>
      <c>
        <is>
          <t>21.11.2020 17:44:41</t>
        </is>
      </c>
      <c>
        <v>1.872222222</v>
      </c>
      <c>
        <v>0</v>
      </c>
      <c>
        <v>12</v>
      </c>
      <c>
        <v>0</v>
      </c>
      <c>
        <v>0</v>
      </c>
      <c>
        <v>0</v>
      </c>
      <c>
        <v>22.466667</v>
      </c>
      <c>
        <v>0</v>
      </c>
      <c>
        <v>0</v>
      </c>
    </row>
    <row>
      <c>
        <is>
          <t>1598116</t>
        </is>
      </c>
      <c>
        <v>1</v>
      </c>
      <c>
        <is>
          <t>İZMİR</t>
        </is>
      </c>
      <c>
        <v>GAZİEMİR</v>
      </c>
      <c>
        <is>
          <t>K-3752 35-08-K03752_K-3098-K01 K01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29.11.2020 12:00:37</t>
        </is>
      </c>
      <c>
        <is>
          <t>29.11.2020 12:16:07</t>
        </is>
      </c>
      <c>
        <v>0.258273888</v>
      </c>
      <c>
        <v>1</v>
      </c>
      <c>
        <v>13</v>
      </c>
      <c>
        <v>0</v>
      </c>
      <c>
        <v>0</v>
      </c>
      <c>
        <v>0.258274</v>
      </c>
      <c>
        <v>3.357561</v>
      </c>
      <c>
        <v>0</v>
      </c>
      <c>
        <v>0</v>
      </c>
    </row>
    <row>
      <c>
        <is>
          <t>1577905</t>
        </is>
      </c>
      <c>
        <v>1</v>
      </c>
      <c>
        <is>
          <t>İZMİR</t>
        </is>
      </c>
      <c>
        <v>GAZİEMİR</v>
      </c>
      <c>
        <is>
          <t>K-3638 35-08-K03638_D d1b</t>
        </is>
      </c>
      <c>
        <v>AG Direk Değişimi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09.11.2020 09:53:00</t>
        </is>
      </c>
      <c>
        <is>
          <t>09.11.2020 11:47:03</t>
        </is>
      </c>
      <c>
        <v>1.900833333</v>
      </c>
      <c>
        <v>0</v>
      </c>
      <c>
        <v>177</v>
      </c>
      <c>
        <v>0</v>
      </c>
      <c>
        <v>0</v>
      </c>
      <c>
        <v>0</v>
      </c>
      <c>
        <v>336.4475</v>
      </c>
      <c>
        <v>0</v>
      </c>
      <c>
        <v>0</v>
      </c>
    </row>
    <row>
      <c>
        <is>
          <t>1595159</t>
        </is>
      </c>
      <c>
        <v>1</v>
      </c>
      <c>
        <is>
          <t>İZMİR</t>
        </is>
      </c>
      <c>
        <v>ALİAĞA</v>
      </c>
      <c>
        <is>
          <t>TR-55 35-17-M00055_Ayırıcı H01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23.11.2020 11:33:25</t>
        </is>
      </c>
      <c>
        <is>
          <t>23.11.2020 15:55:00</t>
        </is>
      </c>
      <c>
        <v>4.359722222</v>
      </c>
      <c>
        <v>1</v>
      </c>
      <c>
        <v>126</v>
      </c>
      <c>
        <v>0</v>
      </c>
      <c>
        <v>0</v>
      </c>
      <c>
        <v>4.359722</v>
      </c>
      <c>
        <v>549.325</v>
      </c>
      <c>
        <v>0</v>
      </c>
      <c>
        <v>0</v>
      </c>
    </row>
    <row>
      <c>
        <is>
          <t>1577091</t>
        </is>
      </c>
      <c>
        <v>1</v>
      </c>
      <c>
        <is>
          <t>MANİSA</t>
        </is>
      </c>
      <c>
        <v>TURGUTLU</v>
      </c>
      <c>
        <is>
          <t>AVŞAR TR-5 45-83-L00353_45-83-L00353</t>
        </is>
      </c>
      <c>
        <v>AG Atlama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07.11.2020 11:51:08</t>
        </is>
      </c>
      <c>
        <is>
          <t>07.11.2020 12:19:26</t>
        </is>
      </c>
      <c>
        <v>0.471666666</v>
      </c>
      <c>
        <v>1</v>
      </c>
      <c>
        <v>279</v>
      </c>
      <c>
        <v>0</v>
      </c>
      <c>
        <v>0</v>
      </c>
      <c>
        <v>0.471667</v>
      </c>
      <c>
        <v>131.595</v>
      </c>
      <c>
        <v>0</v>
      </c>
      <c>
        <v>0</v>
      </c>
    </row>
    <row>
      <c>
        <is>
          <t>1583964</t>
        </is>
      </c>
      <c>
        <v>1</v>
      </c>
      <c>
        <is>
          <t>MANİSA</t>
        </is>
      </c>
      <c>
        <v>ŞEHZADELER</v>
      </c>
      <c>
        <is>
          <t>SARIALAN KÖYÜ TR 1 45-71-M01529_953203304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20.11.2020 16:40:47</t>
        </is>
      </c>
      <c>
        <is>
          <t>20.11.2020 21:54:09</t>
        </is>
      </c>
      <c>
        <v>5.222777777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5.222778</v>
      </c>
    </row>
    <row>
      <c>
        <is>
          <t>1575065</t>
        </is>
      </c>
      <c>
        <v>1</v>
      </c>
      <c>
        <is>
          <t>İZMİR</t>
        </is>
      </c>
      <c>
        <v>KEMALPAŞA</v>
      </c>
      <c>
        <is>
          <t>VİŞNELİ TR-1 35-27-M00952_35-27-M00952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04.11.2020 09:34:02</t>
        </is>
      </c>
      <c>
        <is>
          <t>04.11.2020 18:01:41</t>
        </is>
      </c>
      <c>
        <v>8.460833333</v>
      </c>
      <c>
        <v>0</v>
      </c>
      <c>
        <v>0</v>
      </c>
      <c>
        <v>1</v>
      </c>
      <c>
        <v>91</v>
      </c>
      <c>
        <v>0</v>
      </c>
      <c>
        <v>0</v>
      </c>
      <c>
        <v>8.460833</v>
      </c>
      <c>
        <v>769.935833</v>
      </c>
    </row>
    <row>
      <c>
        <is>
          <t>1577731</t>
        </is>
      </c>
      <c>
        <v>1</v>
      </c>
      <c>
        <is>
          <t>İZMİR</t>
        </is>
      </c>
      <c>
        <v>KEMALPAŞA</v>
      </c>
      <c>
        <is>
          <t>VİŞNELİ TR-3 35-27-M00953_A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08.11.2020 17:46:24</t>
        </is>
      </c>
      <c>
        <is>
          <t>08.11.2020 18:53:20</t>
        </is>
      </c>
      <c>
        <v>1.115555555</v>
      </c>
      <c>
        <v>0</v>
      </c>
      <c>
        <v>0</v>
      </c>
      <c>
        <v>0</v>
      </c>
      <c>
        <v>18</v>
      </c>
      <c>
        <v>0</v>
      </c>
      <c>
        <v>0</v>
      </c>
      <c>
        <v>0</v>
      </c>
      <c>
        <v>20.08</v>
      </c>
    </row>
    <row>
      <c>
        <is>
          <t>1578378</t>
        </is>
      </c>
      <c>
        <v>1</v>
      </c>
      <c>
        <is>
          <t>İZMİR</t>
        </is>
      </c>
      <c>
        <v>KEMALPAŞA</v>
      </c>
      <c>
        <is>
          <t>KARABEL KÖK(VİŞNELİ KÖK) 35-26-M01207_VİŞNELİ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10.11.2020 09:39:00</t>
        </is>
      </c>
      <c>
        <is>
          <t>10.11.2020 13:54:13</t>
        </is>
      </c>
      <c>
        <v>4.253611111</v>
      </c>
      <c>
        <v>0</v>
      </c>
      <c>
        <v>0</v>
      </c>
      <c>
        <v>11</v>
      </c>
      <c>
        <v>296</v>
      </c>
      <c>
        <v>0</v>
      </c>
      <c>
        <v>0</v>
      </c>
      <c>
        <v>46.789722</v>
      </c>
      <c>
        <v>1259.068889</v>
      </c>
    </row>
    <row>
      <c>
        <is>
          <t>1581404</t>
        </is>
      </c>
      <c>
        <v>1</v>
      </c>
      <c>
        <is>
          <t>İZMİR</t>
        </is>
      </c>
      <c>
        <v>KEMALPAŞA</v>
      </c>
      <c>
        <is>
          <t>KARABEL KÖK(VİŞNELİ KÖK) 35-26-M01207_DEREKÖY CUMALI-M05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16.11.2020 10:57:01</t>
        </is>
      </c>
      <c>
        <is>
          <t>16.11.2020 11:16:00</t>
        </is>
      </c>
      <c>
        <v>0.316388888</v>
      </c>
      <c>
        <v>0</v>
      </c>
      <c>
        <v>0</v>
      </c>
      <c>
        <v>49</v>
      </c>
      <c>
        <v>427</v>
      </c>
      <c>
        <v>0</v>
      </c>
      <c>
        <v>0</v>
      </c>
      <c>
        <v>15.503056</v>
      </c>
      <c>
        <v>135.098055</v>
      </c>
    </row>
    <row>
      <c>
        <is>
          <t>1583807</t>
        </is>
      </c>
      <c>
        <v>1</v>
      </c>
      <c>
        <is>
          <t>İZMİR</t>
        </is>
      </c>
      <c>
        <v>ÇİĞLİ</v>
      </c>
      <c>
        <is>
          <t>M-220 35-09-M00220_914674121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20.11.2020 12:12:00</t>
        </is>
      </c>
      <c>
        <is>
          <t>20.11.2020 18:25:04</t>
        </is>
      </c>
      <c>
        <v>6.217777777</v>
      </c>
      <c>
        <v>0</v>
      </c>
      <c>
        <v>24</v>
      </c>
      <c>
        <v>0</v>
      </c>
      <c>
        <v>0</v>
      </c>
      <c>
        <v>0</v>
      </c>
      <c>
        <v>149.226667</v>
      </c>
      <c>
        <v>0</v>
      </c>
      <c>
        <v>0</v>
      </c>
    </row>
    <row>
      <c>
        <is>
          <t>1577000</t>
        </is>
      </c>
      <c>
        <v>1</v>
      </c>
      <c>
        <is>
          <t>İZMİR</t>
        </is>
      </c>
      <c>
        <v>ÇİĞLİ</v>
      </c>
      <c>
        <is>
          <t>K-1866 35-09-K01866_912645263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07.11.2020 09:49:22</t>
        </is>
      </c>
      <c>
        <is>
          <t>07.11.2020 11:50:16</t>
        </is>
      </c>
      <c>
        <v>2.015</v>
      </c>
      <c>
        <v>0</v>
      </c>
      <c>
        <v>1</v>
      </c>
      <c>
        <v>0</v>
      </c>
      <c>
        <v>0</v>
      </c>
      <c>
        <v>0</v>
      </c>
      <c>
        <v>2.015</v>
      </c>
      <c>
        <v>0</v>
      </c>
      <c>
        <v>0</v>
      </c>
    </row>
    <row>
      <c>
        <is>
          <t>1583214</t>
        </is>
      </c>
      <c>
        <v>1</v>
      </c>
      <c>
        <is>
          <t>İZMİR</t>
        </is>
      </c>
      <c>
        <v>ÇİĞLİ</v>
      </c>
      <c>
        <is>
          <t>K-4123 35-09-K04123_912798638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19.11.2020 13:39:39</t>
        </is>
      </c>
      <c>
        <is>
          <t>19.11.2020 14:38:45</t>
        </is>
      </c>
      <c>
        <v>0.985</v>
      </c>
      <c>
        <v>0</v>
      </c>
      <c>
        <v>1</v>
      </c>
      <c>
        <v>0</v>
      </c>
      <c>
        <v>0</v>
      </c>
      <c>
        <v>0</v>
      </c>
      <c>
        <v>0.985</v>
      </c>
      <c>
        <v>0</v>
      </c>
      <c>
        <v>0</v>
      </c>
    </row>
    <row>
      <c>
        <is>
          <t>1583608</t>
        </is>
      </c>
      <c>
        <v>1</v>
      </c>
      <c>
        <is>
          <t>İZMİR</t>
        </is>
      </c>
      <c>
        <v>ÇİĞLİ</v>
      </c>
      <c>
        <is>
          <t>K-4123 35-09-K04123_912798638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20.11.2020 08:23:59</t>
        </is>
      </c>
      <c>
        <is>
          <t>20.11.2020 09:33:54</t>
        </is>
      </c>
      <c>
        <v>1.165277777</v>
      </c>
      <c>
        <v>0</v>
      </c>
      <c>
        <v>1</v>
      </c>
      <c>
        <v>0</v>
      </c>
      <c>
        <v>0</v>
      </c>
      <c>
        <v>0</v>
      </c>
      <c>
        <v>1.165278</v>
      </c>
      <c>
        <v>0</v>
      </c>
      <c>
        <v>0</v>
      </c>
    </row>
    <row>
      <c>
        <is>
          <t>1580029</t>
        </is>
      </c>
      <c>
        <v>1</v>
      </c>
      <c>
        <is>
          <t>İZMİR</t>
        </is>
      </c>
      <c>
        <v>ÇİĞLİ</v>
      </c>
      <c>
        <is>
          <t>M-2088 35-09-M02088_TRAFO-M03 M03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13.11.2020 09:23:00</t>
        </is>
      </c>
      <c>
        <is>
          <t>13.11.2020 14:30:38</t>
        </is>
      </c>
      <c>
        <v>5.127222222</v>
      </c>
      <c>
        <v>0</v>
      </c>
      <c>
        <v>318</v>
      </c>
      <c>
        <v>0</v>
      </c>
      <c>
        <v>0</v>
      </c>
      <c>
        <v>0</v>
      </c>
      <c>
        <v>1630.456667</v>
      </c>
      <c>
        <v>0</v>
      </c>
      <c>
        <v>0</v>
      </c>
    </row>
    <row>
      <c>
        <is>
          <t>1581246</t>
        </is>
      </c>
      <c>
        <v>1</v>
      </c>
      <c>
        <is>
          <t>İZMİR</t>
        </is>
      </c>
      <c>
        <v>ÇİĞLİ</v>
      </c>
      <c>
        <is>
          <t>K-3266 35-09-K03266_TRAFO K01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16.11.2020 01:22:36</t>
        </is>
      </c>
      <c>
        <is>
          <t>16.11.2020 01:54:29</t>
        </is>
      </c>
      <c>
        <v>0.531388888</v>
      </c>
      <c>
        <v>1</v>
      </c>
      <c>
        <v>274</v>
      </c>
      <c>
        <v>0</v>
      </c>
      <c>
        <v>0</v>
      </c>
      <c>
        <v>0.531389</v>
      </c>
      <c>
        <v>145.600555</v>
      </c>
      <c>
        <v>0</v>
      </c>
      <c>
        <v>0</v>
      </c>
    </row>
    <row>
      <c>
        <is>
          <t>1583680</t>
        </is>
      </c>
      <c>
        <v>1</v>
      </c>
      <c>
        <is>
          <t>İZMİR</t>
        </is>
      </c>
      <c>
        <v>ÇİĞLİ</v>
      </c>
      <c>
        <is>
          <t>K-3266 35-09-K03266_B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20.11.2020 09:43:02</t>
        </is>
      </c>
      <c>
        <is>
          <t>20.11.2020 12:25:37</t>
        </is>
      </c>
      <c>
        <v>2.709550833</v>
      </c>
      <c>
        <v>0</v>
      </c>
      <c>
        <v>73</v>
      </c>
      <c>
        <v>0</v>
      </c>
      <c>
        <v>0</v>
      </c>
      <c>
        <v>0</v>
      </c>
      <c>
        <v>197.797211</v>
      </c>
      <c>
        <v>0</v>
      </c>
      <c>
        <v>0</v>
      </c>
    </row>
    <row>
      <c>
        <is>
          <t>1583424</t>
        </is>
      </c>
      <c>
        <v>1</v>
      </c>
      <c>
        <is>
          <t>İZMİR</t>
        </is>
      </c>
      <c>
        <v>ÇİĞLİ</v>
      </c>
      <c>
        <is>
          <t>M-201(DM-2/1) 35-09-M00201_B a2b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19.11.2020 17:48:30</t>
        </is>
      </c>
      <c>
        <is>
          <t>19.11.2020 19:04:34</t>
        </is>
      </c>
      <c>
        <v>1.267777777</v>
      </c>
      <c>
        <v>0</v>
      </c>
      <c>
        <v>65</v>
      </c>
      <c>
        <v>0</v>
      </c>
      <c>
        <v>0</v>
      </c>
      <c>
        <v>0</v>
      </c>
      <c>
        <v>82.405556</v>
      </c>
      <c>
        <v>0</v>
      </c>
      <c>
        <v>0</v>
      </c>
    </row>
    <row>
      <c>
        <is>
          <t>1597171</t>
        </is>
      </c>
      <c>
        <v>1</v>
      </c>
      <c>
        <is>
          <t>İZMİR</t>
        </is>
      </c>
      <c>
        <v>ÇİĞLİ</v>
      </c>
      <c>
        <is>
          <t>K-3319 35-09-K03319_C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27.11.2020 09:57:11</t>
        </is>
      </c>
      <c>
        <is>
          <t>27.11.2020 10:20:57</t>
        </is>
      </c>
      <c>
        <v>0.395866666</v>
      </c>
      <c>
        <v>0</v>
      </c>
      <c>
        <v>131</v>
      </c>
      <c>
        <v>0</v>
      </c>
      <c>
        <v>0</v>
      </c>
      <c>
        <v>0</v>
      </c>
      <c>
        <v>51.858533</v>
      </c>
      <c>
        <v>0</v>
      </c>
      <c>
        <v>0</v>
      </c>
    </row>
    <row>
      <c>
        <is>
          <t>1573812</t>
        </is>
      </c>
      <c>
        <v>1</v>
      </c>
      <c>
        <is>
          <t>İZMİR</t>
        </is>
      </c>
      <c>
        <v>ALİAĞA</v>
      </c>
      <c>
        <is>
          <t>UZUNHASANLAR TR-1 35-17-M00471_6634808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01.11.2020 19:36:47</t>
        </is>
      </c>
      <c>
        <is>
          <t>01.11.2020 20:18:31</t>
        </is>
      </c>
      <c>
        <v>0.695555555</v>
      </c>
      <c>
        <v>0</v>
      </c>
      <c>
        <v>0</v>
      </c>
      <c>
        <v>0</v>
      </c>
      <c>
        <v>32</v>
      </c>
      <c>
        <v>0</v>
      </c>
      <c>
        <v>0</v>
      </c>
      <c>
        <v>0</v>
      </c>
      <c>
        <v>22.257778</v>
      </c>
    </row>
    <row>
      <c>
        <is>
          <t>1576012</t>
        </is>
      </c>
      <c>
        <v>1</v>
      </c>
      <c>
        <is>
          <t>İZMİR</t>
        </is>
      </c>
      <c>
        <v>ALİAĞA</v>
      </c>
      <c>
        <is>
          <t>İSKELE MAH. TR 35-16-M00655_950312707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05.11.2020 19:35:05</t>
        </is>
      </c>
      <c>
        <is>
          <t>05.11.2020 23:27:32</t>
        </is>
      </c>
      <c>
        <v>3.874166666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3.874167</v>
      </c>
    </row>
    <row>
      <c>
        <is>
          <t>1573496</t>
        </is>
      </c>
      <c>
        <v>1</v>
      </c>
      <c>
        <is>
          <t>İZMİR</t>
        </is>
      </c>
      <c>
        <v>ALİAĞA</v>
      </c>
      <c>
        <is>
          <t>ÇAMLIK DM 35-17-M00173_ZEYTİNDAĞ-1-M08 M08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01.11.2020 08:14:38</t>
        </is>
      </c>
      <c>
        <is>
          <t>01.11.2020 08:40:00</t>
        </is>
      </c>
      <c>
        <v>0.422777777</v>
      </c>
      <c>
        <v>9</v>
      </c>
      <c>
        <v>1230</v>
      </c>
      <c>
        <v>84</v>
      </c>
      <c>
        <v>1279</v>
      </c>
      <c>
        <v>3.805</v>
      </c>
      <c>
        <v>520.016666</v>
      </c>
      <c>
        <v>35.513333</v>
      </c>
      <c>
        <v>540.732777</v>
      </c>
    </row>
    <row>
      <c>
        <is>
          <t>1580644</t>
        </is>
      </c>
      <c>
        <v>1</v>
      </c>
      <c>
        <is>
          <t>İZMİR</t>
        </is>
      </c>
      <c>
        <v>ALİAĞA</v>
      </c>
      <c>
        <is>
          <t>ÇAMLIK DM 35-17-M00173_ZEYTİNDAĞ-1-M08 M08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14.11.2020 11:32:02</t>
        </is>
      </c>
      <c>
        <is>
          <t>14.11.2020 11:38:00</t>
        </is>
      </c>
      <c>
        <v>0.099444444</v>
      </c>
      <c>
        <v>9</v>
      </c>
      <c>
        <v>1230</v>
      </c>
      <c>
        <v>84</v>
      </c>
      <c>
        <v>1279</v>
      </c>
      <c>
        <v>0.895</v>
      </c>
      <c>
        <v>122.316666</v>
      </c>
      <c>
        <v>8.353333</v>
      </c>
      <c>
        <v>127.189444</v>
      </c>
    </row>
    <row>
      <c>
        <is>
          <t>1584173</t>
        </is>
      </c>
      <c>
        <v>1</v>
      </c>
      <c>
        <is>
          <t>İZMİR</t>
        </is>
      </c>
      <c>
        <v>ALİAĞA</v>
      </c>
      <c>
        <is>
          <t>YENİ ŞAKRAN TR-12 35-17-M00212_950315224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21.11.2020 08:37:29</t>
        </is>
      </c>
      <c>
        <is>
          <t>21.11.2020 10:47:03</t>
        </is>
      </c>
      <c>
        <v>2.159444444</v>
      </c>
      <c>
        <v>0</v>
      </c>
      <c>
        <v>1</v>
      </c>
      <c>
        <v>0</v>
      </c>
      <c>
        <v>0</v>
      </c>
      <c>
        <v>0</v>
      </c>
      <c>
        <v>2.159444</v>
      </c>
      <c>
        <v>0</v>
      </c>
      <c>
        <v>0</v>
      </c>
    </row>
    <row>
      <c>
        <is>
          <t>1582504</t>
        </is>
      </c>
      <c>
        <v>1</v>
      </c>
      <c>
        <is>
          <t>İZMİR</t>
        </is>
      </c>
      <c>
        <v>ALİAĞA</v>
      </c>
      <c>
        <is>
          <t>YENİ ŞAKRAN TR-12 35-17-M00212_95000547864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18.11.2020 12:07:22</t>
        </is>
      </c>
      <c>
        <is>
          <t>18.11.2020 14:08:31</t>
        </is>
      </c>
      <c>
        <v>2.019166666</v>
      </c>
      <c>
        <v>0</v>
      </c>
      <c>
        <v>5</v>
      </c>
      <c>
        <v>0</v>
      </c>
      <c>
        <v>0</v>
      </c>
      <c>
        <v>0</v>
      </c>
      <c>
        <v>10.095833</v>
      </c>
      <c>
        <v>0</v>
      </c>
      <c>
        <v>0</v>
      </c>
    </row>
    <row>
      <c>
        <is>
          <t>1584604</t>
        </is>
      </c>
      <c>
        <v>1</v>
      </c>
      <c>
        <is>
          <t>İZMİR</t>
        </is>
      </c>
      <c>
        <v>ALİAĞA</v>
      </c>
      <c>
        <is>
          <t>YENİ ŞAKRAN TR-2 35-17-M00202_5653954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21.11.2020 22:06:00</t>
        </is>
      </c>
      <c>
        <is>
          <t>21.11.2020 22:29:37</t>
        </is>
      </c>
      <c>
        <v>0.393611111</v>
      </c>
      <c>
        <v>0</v>
      </c>
      <c>
        <v>19</v>
      </c>
      <c>
        <v>0</v>
      </c>
      <c>
        <v>0</v>
      </c>
      <c>
        <v>0</v>
      </c>
      <c>
        <v>7.478611</v>
      </c>
      <c>
        <v>0</v>
      </c>
      <c>
        <v>0</v>
      </c>
    </row>
    <row>
      <c>
        <is>
          <t>1597729</t>
        </is>
      </c>
      <c>
        <v>1</v>
      </c>
      <c>
        <is>
          <t>İZMİR</t>
        </is>
      </c>
      <c>
        <v>ALİAĞA</v>
      </c>
      <c>
        <is>
          <t>YENİ ŞAKRAN TR-13 35-17-M00213_966497092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28.11.2020 11:14:38</t>
        </is>
      </c>
      <c>
        <is>
          <t>15.12.2020 19:34:59</t>
        </is>
      </c>
      <c>
        <v>416.339166666</v>
      </c>
      <c>
        <v>0</v>
      </c>
      <c>
        <v>1</v>
      </c>
      <c>
        <v>0</v>
      </c>
      <c>
        <v>0</v>
      </c>
      <c>
        <v>0</v>
      </c>
      <c>
        <v>416.339167</v>
      </c>
      <c>
        <v>0</v>
      </c>
      <c>
        <v>0</v>
      </c>
    </row>
    <row>
      <c>
        <is>
          <t>1581597</t>
        </is>
      </c>
      <c>
        <v>1</v>
      </c>
      <c>
        <is>
          <t>İZMİR</t>
        </is>
      </c>
      <c>
        <v>ALİAĞA</v>
      </c>
      <c>
        <is>
          <t>YENİ ŞAKRAN TR-11 35-17-M00211_950079206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16.11.2020 16:19:52</t>
        </is>
      </c>
      <c>
        <is>
          <t>16.11.2020 17:28:01</t>
        </is>
      </c>
      <c>
        <v>1.135833333</v>
      </c>
      <c>
        <v>0</v>
      </c>
      <c>
        <v>1</v>
      </c>
      <c>
        <v>0</v>
      </c>
      <c>
        <v>0</v>
      </c>
      <c>
        <v>0</v>
      </c>
      <c>
        <v>1.135833</v>
      </c>
      <c>
        <v>0</v>
      </c>
      <c>
        <v>0</v>
      </c>
    </row>
    <row>
      <c>
        <is>
          <t>1576355</t>
        </is>
      </c>
      <c>
        <v>1</v>
      </c>
      <c>
        <is>
          <t>İZMİR</t>
        </is>
      </c>
      <c>
        <v>ALİAĞA</v>
      </c>
      <c>
        <is>
          <t>YENİ ŞAKRAN TR-3 35-17-M00203_A</t>
        </is>
      </c>
      <c>
        <v>AG Atlama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06.11.2020 11:42:23</t>
        </is>
      </c>
      <c>
        <is>
          <t>06.11.2020 14:18:19</t>
        </is>
      </c>
      <c>
        <v>2.598888888</v>
      </c>
      <c>
        <v>0</v>
      </c>
      <c>
        <v>55</v>
      </c>
      <c>
        <v>0</v>
      </c>
      <c>
        <v>0</v>
      </c>
      <c>
        <v>0</v>
      </c>
      <c>
        <v>142.938889</v>
      </c>
      <c>
        <v>0</v>
      </c>
      <c>
        <v>0</v>
      </c>
    </row>
    <row>
      <c>
        <is>
          <t>1576878</t>
        </is>
      </c>
      <c>
        <v>1</v>
      </c>
      <c>
        <is>
          <t>İZMİR</t>
        </is>
      </c>
      <c>
        <v>ÇİĞLİ</v>
      </c>
      <c>
        <is>
          <t>M-1067 ÇİĞLİ KOÇTAŞ 35-09-M01067Ö_-M03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07.11.2020 05:12:43</t>
        </is>
      </c>
      <c>
        <is>
          <t>07.11.2020 05:54:36</t>
        </is>
      </c>
      <c>
        <v>0.698055555</v>
      </c>
      <c>
        <v>4</v>
      </c>
      <c>
        <v>395</v>
      </c>
      <c>
        <v>0</v>
      </c>
      <c>
        <v>0</v>
      </c>
      <c>
        <v>2.792222</v>
      </c>
      <c>
        <v>275.731944</v>
      </c>
      <c>
        <v>0</v>
      </c>
      <c>
        <v>0</v>
      </c>
    </row>
    <row>
      <c>
        <is>
          <t>1581453</t>
        </is>
      </c>
      <c>
        <v>1</v>
      </c>
      <c>
        <is>
          <t>İZMİR</t>
        </is>
      </c>
      <c>
        <v>ÇİĞLİ</v>
      </c>
      <c>
        <is>
          <t>M-347 35-09-M00347_97831113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16.11.2020 11:31:10</t>
        </is>
      </c>
      <c>
        <is>
          <t>16.11.2020 18:02:55</t>
        </is>
      </c>
      <c>
        <v>6.529166666</v>
      </c>
      <c>
        <v>0</v>
      </c>
      <c>
        <v>3</v>
      </c>
      <c>
        <v>0</v>
      </c>
      <c>
        <v>0</v>
      </c>
      <c>
        <v>0</v>
      </c>
      <c>
        <v>19.5875</v>
      </c>
      <c>
        <v>0</v>
      </c>
      <c>
        <v>0</v>
      </c>
    </row>
    <row>
      <c>
        <is>
          <t>1582505</t>
        </is>
      </c>
      <c>
        <v>1</v>
      </c>
      <c>
        <is>
          <t>İZMİR</t>
        </is>
      </c>
      <c>
        <v>ÇİĞLİ</v>
      </c>
      <c>
        <is>
          <t>M-347 35-09-M00347_97724880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18.11.2020 11:44:23</t>
        </is>
      </c>
      <c>
        <is>
          <t>18.11.2020 14:20:33</t>
        </is>
      </c>
      <c>
        <v>2.602777777</v>
      </c>
      <c>
        <v>0</v>
      </c>
      <c>
        <v>2</v>
      </c>
      <c>
        <v>0</v>
      </c>
      <c>
        <v>0</v>
      </c>
      <c>
        <v>0</v>
      </c>
      <c>
        <v>5.205556</v>
      </c>
      <c>
        <v>0</v>
      </c>
      <c>
        <v>0</v>
      </c>
    </row>
    <row>
      <c>
        <is>
          <t>1578724</t>
        </is>
      </c>
      <c>
        <v>1</v>
      </c>
      <c>
        <is>
          <t>İZMİR</t>
        </is>
      </c>
      <c>
        <v>ÇİĞLİ</v>
      </c>
      <c>
        <is>
          <t>K-2537 35-09-K02537_913244584</t>
        </is>
      </c>
      <c>
        <v>AG Box / Sdk Abone Çıkış Faz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10.11.2020 17:39:16</t>
        </is>
      </c>
      <c>
        <is>
          <t>10.11.2020 20:31:49</t>
        </is>
      </c>
      <c>
        <v>2.875833333</v>
      </c>
      <c>
        <v>0</v>
      </c>
      <c>
        <v>1</v>
      </c>
      <c>
        <v>0</v>
      </c>
      <c>
        <v>0</v>
      </c>
      <c>
        <v>0</v>
      </c>
      <c>
        <v>2.875833</v>
      </c>
      <c>
        <v>0</v>
      </c>
      <c>
        <v>0</v>
      </c>
    </row>
    <row>
      <c>
        <is>
          <t>1598442</t>
        </is>
      </c>
      <c>
        <v>1</v>
      </c>
      <c>
        <is>
          <t>İZMİR</t>
        </is>
      </c>
      <c>
        <v>ÇİĞLİ</v>
      </c>
      <c>
        <is>
          <t>K-4478 35-09-K04478_T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30.11.2020 09:15:38</t>
        </is>
      </c>
      <c>
        <is>
          <t>30.11.2020 11:05:38</t>
        </is>
      </c>
      <c>
        <v>1.833181388</v>
      </c>
      <c>
        <v>0</v>
      </c>
      <c>
        <v>3</v>
      </c>
      <c>
        <v>0</v>
      </c>
      <c>
        <v>0</v>
      </c>
      <c>
        <v>0</v>
      </c>
      <c>
        <v>5.499544</v>
      </c>
      <c>
        <v>0</v>
      </c>
      <c>
        <v>0</v>
      </c>
    </row>
    <row>
      <c>
        <is>
          <t>1577900</t>
        </is>
      </c>
      <c>
        <v>1</v>
      </c>
      <c>
        <is>
          <t>İZMİR</t>
        </is>
      </c>
      <c>
        <v>ÇİĞLİ</v>
      </c>
      <c>
        <is>
          <t>EBSO TM 35-09-A00001_EBSO-17 K41</t>
        </is>
      </c>
      <c>
        <v>Üçüncü Şahısların Vermiş Olduğu Hasarlar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09.11.2020 09:51:40</t>
        </is>
      </c>
      <c>
        <is>
          <t>09.11.2020 10:54:46</t>
        </is>
      </c>
      <c>
        <v>1.051666666</v>
      </c>
      <c>
        <v>16</v>
      </c>
      <c>
        <v>5785</v>
      </c>
      <c>
        <v>0</v>
      </c>
      <c>
        <v>0</v>
      </c>
      <c>
        <v>16.826667</v>
      </c>
      <c>
        <v>6083.891663</v>
      </c>
      <c>
        <v>0</v>
      </c>
      <c>
        <v>0</v>
      </c>
    </row>
    <row>
      <c>
        <is>
          <t>1598055</t>
        </is>
      </c>
      <c>
        <v>1</v>
      </c>
      <c>
        <is>
          <t>İZMİR</t>
        </is>
      </c>
      <c>
        <v>ÇEŞME</v>
      </c>
      <c>
        <is>
          <t>L-426 ESKİ GARAJ 35-18-L00426_950447993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29.11.2020 09:18:01</t>
        </is>
      </c>
      <c>
        <is>
          <t>29.11.2020 11:48:37</t>
        </is>
      </c>
      <c>
        <v>2.51</v>
      </c>
      <c>
        <v>0</v>
      </c>
      <c>
        <v>3</v>
      </c>
      <c>
        <v>0</v>
      </c>
      <c>
        <v>0</v>
      </c>
      <c>
        <v>0</v>
      </c>
      <c>
        <v>7.53</v>
      </c>
      <c>
        <v>0</v>
      </c>
      <c>
        <v>0</v>
      </c>
    </row>
    <row>
      <c>
        <is>
          <t>1596546</t>
        </is>
      </c>
      <c>
        <v>1</v>
      </c>
      <c>
        <is>
          <t>İZMİR</t>
        </is>
      </c>
      <c>
        <v>SEFERİHİSAR</v>
      </c>
      <c>
        <is>
          <t>L-223 35-14-L00223_35-14-L00223</t>
        </is>
      </c>
      <c>
        <v>AG Kademe Ayarı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26.11.2020 01:01:00</t>
        </is>
      </c>
      <c>
        <is>
          <t>26.11.2020 01:05:00</t>
        </is>
      </c>
      <c>
        <v>0.066666666</v>
      </c>
      <c>
        <v>2</v>
      </c>
      <c>
        <v>773</v>
      </c>
      <c>
        <v>0</v>
      </c>
      <c>
        <v>0</v>
      </c>
      <c>
        <v>0.133333</v>
      </c>
      <c>
        <v>51.533333</v>
      </c>
      <c>
        <v>0</v>
      </c>
      <c>
        <v>0</v>
      </c>
    </row>
    <row>
      <c>
        <is>
          <t>1598861</t>
        </is>
      </c>
      <c>
        <v>1</v>
      </c>
      <c>
        <is>
          <t>İZMİR</t>
        </is>
      </c>
      <c>
        <v>SEFERİHİSAR</v>
      </c>
      <c>
        <is>
          <t>TEPECİK KÖPRÜ DM 35-14-M00332_HatBaşıAyırıcı_53138337 M018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30.11.2020 20:59:43</t>
        </is>
      </c>
      <c>
        <is>
          <t>30.11.2020 21:29:00</t>
        </is>
      </c>
      <c>
        <v>0.488055555</v>
      </c>
      <c>
        <v>0</v>
      </c>
      <c>
        <v>27</v>
      </c>
      <c>
        <v>25</v>
      </c>
      <c>
        <v>1029</v>
      </c>
      <c>
        <v>0</v>
      </c>
      <c>
        <v>13.1775</v>
      </c>
      <c>
        <v>12.201389</v>
      </c>
      <c>
        <v>502.209166</v>
      </c>
    </row>
    <row>
      <c>
        <is>
          <t>1582437</t>
        </is>
      </c>
      <c>
        <v>1</v>
      </c>
      <c>
        <is>
          <t>İZMİR</t>
        </is>
      </c>
      <c>
        <v>SEFERİHİSAR</v>
      </c>
      <c>
        <is>
          <t>L-11 PTT ÖNÜ 35-14-L00011_956643592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18.11.2020 09:55:51</t>
        </is>
      </c>
      <c>
        <is>
          <t>18.11.2020 12:10:24</t>
        </is>
      </c>
      <c>
        <v>2.2425</v>
      </c>
      <c>
        <v>0</v>
      </c>
      <c>
        <v>1</v>
      </c>
      <c>
        <v>0</v>
      </c>
      <c>
        <v>0</v>
      </c>
      <c>
        <v>0</v>
      </c>
      <c>
        <v>2.2425</v>
      </c>
      <c>
        <v>0</v>
      </c>
      <c>
        <v>0</v>
      </c>
    </row>
    <row>
      <c>
        <is>
          <t>1574695</t>
        </is>
      </c>
      <c>
        <v>1</v>
      </c>
      <c>
        <is>
          <t>İZMİR</t>
        </is>
      </c>
      <c>
        <v>SEFERİHİSAR</v>
      </c>
      <c>
        <is>
          <t>DM-1/TR-21 35-14-M00303_956297108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03.11.2020 13:33:00</t>
        </is>
      </c>
      <c>
        <is>
          <t>03.11.2020 14:39:50</t>
        </is>
      </c>
      <c>
        <v>1.113888888</v>
      </c>
      <c>
        <v>0</v>
      </c>
      <c>
        <v>1</v>
      </c>
      <c>
        <v>0</v>
      </c>
      <c>
        <v>0</v>
      </c>
      <c>
        <v>0</v>
      </c>
      <c>
        <v>1.113889</v>
      </c>
      <c>
        <v>0</v>
      </c>
      <c>
        <v>0</v>
      </c>
    </row>
    <row>
      <c>
        <is>
          <t>1582744</t>
        </is>
      </c>
      <c>
        <v>1</v>
      </c>
      <c>
        <is>
          <t>İZMİR</t>
        </is>
      </c>
      <c>
        <v>SEFERİHİSAR</v>
      </c>
      <c>
        <is>
          <t>M-271 KARAKAYALAR DM 35-14-M00271_956658096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18.11.2020 18:45:00</t>
        </is>
      </c>
      <c>
        <is>
          <t>18.11.2020 21:37:24</t>
        </is>
      </c>
      <c>
        <v>2.873333333</v>
      </c>
      <c>
        <v>0</v>
      </c>
      <c>
        <v>1</v>
      </c>
      <c>
        <v>0</v>
      </c>
      <c>
        <v>0</v>
      </c>
      <c>
        <v>0</v>
      </c>
      <c>
        <v>2.873333</v>
      </c>
      <c>
        <v>0</v>
      </c>
      <c>
        <v>0</v>
      </c>
    </row>
    <row>
      <c>
        <is>
          <t>1584242</t>
        </is>
      </c>
      <c>
        <v>1</v>
      </c>
      <c>
        <is>
          <t>İZMİR</t>
        </is>
      </c>
      <c>
        <v>SEFERİHİSAR</v>
      </c>
      <c>
        <is>
          <t>SANAYİ TR-2 (DM-1/TR-28) 35-14-M00312_35-14-M00312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21.11.2020 09:51:00</t>
        </is>
      </c>
      <c>
        <is>
          <t>21.11.2020 15:54:00</t>
        </is>
      </c>
      <c>
        <v>6.05</v>
      </c>
      <c>
        <v>1</v>
      </c>
      <c>
        <v>295</v>
      </c>
      <c>
        <v>0</v>
      </c>
      <c>
        <v>0</v>
      </c>
      <c>
        <v>6.05</v>
      </c>
      <c>
        <v>1784.75</v>
      </c>
      <c>
        <v>0</v>
      </c>
      <c>
        <v>0</v>
      </c>
    </row>
    <row>
      <c>
        <is>
          <t>1583828</t>
        </is>
      </c>
      <c>
        <v>1</v>
      </c>
      <c>
        <is>
          <t>İZMİR</t>
        </is>
      </c>
      <c>
        <v>SEFERİHİSAR</v>
      </c>
      <c>
        <is>
          <t>L-6 İZMİR YOLU 35-14-L00006_956659350</t>
        </is>
      </c>
      <c>
        <v>AG Box / Sdk Abone Çıkış Faz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20.11.2020 12:36:11</t>
        </is>
      </c>
      <c>
        <is>
          <t>20.11.2020 15:17:02</t>
        </is>
      </c>
      <c>
        <v>2.680833333</v>
      </c>
      <c>
        <v>0</v>
      </c>
      <c>
        <v>1</v>
      </c>
      <c>
        <v>0</v>
      </c>
      <c>
        <v>0</v>
      </c>
      <c>
        <v>0</v>
      </c>
      <c>
        <v>2.680833</v>
      </c>
      <c>
        <v>0</v>
      </c>
      <c>
        <v>0</v>
      </c>
    </row>
    <row>
      <c>
        <is>
          <t>1597361</t>
        </is>
      </c>
      <c>
        <v>1</v>
      </c>
      <c>
        <is>
          <t>İZMİR</t>
        </is>
      </c>
      <c>
        <v>TORBALI</v>
      </c>
      <c>
        <is>
          <t>KUŞÇUBURUN-4 35-26-M00530_956630580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27.11.2020 14:53:41</t>
        </is>
      </c>
      <c>
        <is>
          <t>27.11.2020 15:43:20</t>
        </is>
      </c>
      <c>
        <v>0.8275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0.8275</v>
      </c>
    </row>
    <row>
      <c>
        <is>
          <t>1577605</t>
        </is>
      </c>
      <c>
        <v>1</v>
      </c>
      <c>
        <is>
          <t>İZMİR</t>
        </is>
      </c>
      <c>
        <v>TORBALI</v>
      </c>
      <c>
        <is>
          <t>KARAKUYU-6 35-26-M00445_95000159073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08.11.2020 11:57:02</t>
        </is>
      </c>
      <c>
        <is>
          <t>08.11.2020 13:58:01</t>
        </is>
      </c>
      <c>
        <v>2.016388888</v>
      </c>
      <c>
        <v>0</v>
      </c>
      <c>
        <v>1</v>
      </c>
      <c>
        <v>0</v>
      </c>
      <c>
        <v>0</v>
      </c>
      <c>
        <v>0</v>
      </c>
      <c>
        <v>2.016389</v>
      </c>
      <c>
        <v>0</v>
      </c>
      <c>
        <v>0</v>
      </c>
    </row>
    <row>
      <c>
        <is>
          <t>1576436</t>
        </is>
      </c>
      <c>
        <v>1</v>
      </c>
      <c>
        <is>
          <t>İZMİR</t>
        </is>
      </c>
      <c>
        <v>GAZİEMİR</v>
      </c>
      <c>
        <is>
          <t>K-4226 35-08-K04226_99070942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06.11.2020 12:50:51</t>
        </is>
      </c>
      <c>
        <is>
          <t>06.11.2020 14:19:25</t>
        </is>
      </c>
      <c>
        <v>1.476111111</v>
      </c>
      <c>
        <v>0</v>
      </c>
      <c>
        <v>23</v>
      </c>
      <c>
        <v>0</v>
      </c>
      <c>
        <v>0</v>
      </c>
      <c>
        <v>0</v>
      </c>
      <c>
        <v>33.950556</v>
      </c>
      <c>
        <v>0</v>
      </c>
      <c>
        <v>0</v>
      </c>
    </row>
    <row>
      <c>
        <is>
          <t>1578465</t>
        </is>
      </c>
      <c>
        <v>1</v>
      </c>
      <c>
        <is>
          <t>İZMİR</t>
        </is>
      </c>
      <c>
        <v>GAZİEMİR</v>
      </c>
      <c>
        <is>
          <t>K-4226 35-08-K04226_99070942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10.11.2020 10:46:04</t>
        </is>
      </c>
      <c>
        <is>
          <t>10.11.2020 13:06:31</t>
        </is>
      </c>
      <c>
        <v>2.340833333</v>
      </c>
      <c>
        <v>0</v>
      </c>
      <c>
        <v>23</v>
      </c>
      <c>
        <v>0</v>
      </c>
      <c>
        <v>0</v>
      </c>
      <c>
        <v>0</v>
      </c>
      <c>
        <v>53.839167</v>
      </c>
      <c>
        <v>0</v>
      </c>
      <c>
        <v>0</v>
      </c>
    </row>
    <row>
      <c>
        <is>
          <t>1580635</t>
        </is>
      </c>
      <c>
        <v>1</v>
      </c>
      <c>
        <is>
          <t>İZMİR</t>
        </is>
      </c>
      <c>
        <v>GAZİEMİR</v>
      </c>
      <c>
        <is>
          <t>M-1110 35-08-M01110_912302605</t>
        </is>
      </c>
      <c>
        <v>AG Direkten Kesme Açma</v>
      </c>
      <c>
        <is>
          <t>Dağıtım-AG</t>
        </is>
      </c>
      <c>
        <v>Uzun</v>
      </c>
      <c>
        <v>Güvenlik</v>
      </c>
      <c>
        <v>Bildirimsiz</v>
      </c>
      <c>
        <is>
          <t>14.11.2020 11:20:00</t>
        </is>
      </c>
      <c>
        <is>
          <t>14.11.2020 12:23:05</t>
        </is>
      </c>
      <c>
        <v>1.051388888</v>
      </c>
      <c>
        <v>0</v>
      </c>
      <c>
        <v>3</v>
      </c>
      <c>
        <v>0</v>
      </c>
      <c>
        <v>0</v>
      </c>
      <c>
        <v>0</v>
      </c>
      <c>
        <v>3.154167</v>
      </c>
      <c>
        <v>0</v>
      </c>
      <c>
        <v>0</v>
      </c>
    </row>
    <row>
      <c>
        <is>
          <t>1584532</t>
        </is>
      </c>
      <c>
        <v>1</v>
      </c>
      <c>
        <is>
          <t>İZMİR</t>
        </is>
      </c>
      <c>
        <v>ALİAĞA</v>
      </c>
      <c>
        <is>
          <t>YENİ ŞAKRAN TR-2 35-17-M00202_950308151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21.11.2020 18:15:12</t>
        </is>
      </c>
      <c>
        <is>
          <t>21.11.2020 22:27:23</t>
        </is>
      </c>
      <c>
        <v>4.203055555</v>
      </c>
      <c>
        <v>0</v>
      </c>
      <c>
        <v>1</v>
      </c>
      <c>
        <v>0</v>
      </c>
      <c>
        <v>0</v>
      </c>
      <c>
        <v>0</v>
      </c>
      <c>
        <v>4.203056</v>
      </c>
      <c>
        <v>0</v>
      </c>
      <c>
        <v>0</v>
      </c>
    </row>
    <row>
      <c>
        <is>
          <t>1578149</t>
        </is>
      </c>
      <c>
        <v>1</v>
      </c>
      <c>
        <is>
          <t>İZMİR</t>
        </is>
      </c>
      <c>
        <v>ALİAĞA</v>
      </c>
      <c>
        <is>
          <t>YENİ ŞAKRAN TR-6 35-17-M00206_56374656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09.11.2020 15:54:29</t>
        </is>
      </c>
      <c>
        <is>
          <t>09.11.2020 17:33:12</t>
        </is>
      </c>
      <c>
        <v>1.645277777</v>
      </c>
      <c>
        <v>0</v>
      </c>
      <c>
        <v>54</v>
      </c>
      <c>
        <v>0</v>
      </c>
      <c>
        <v>0</v>
      </c>
      <c>
        <v>0</v>
      </c>
      <c>
        <v>88.845</v>
      </c>
      <c>
        <v>0</v>
      </c>
      <c>
        <v>0</v>
      </c>
    </row>
    <row>
      <c>
        <is>
          <t>1575112</t>
        </is>
      </c>
      <c>
        <v>1</v>
      </c>
      <c>
        <is>
          <t>İZMİR</t>
        </is>
      </c>
      <c>
        <v>ÇİĞLİ</v>
      </c>
      <c>
        <is>
          <t>M-1460 35-09-M01460_C c1b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04.11.2020 10:38:08</t>
        </is>
      </c>
      <c>
        <is>
          <t>04.11.2020 12:37:00</t>
        </is>
      </c>
      <c>
        <v>1.981111111</v>
      </c>
      <c>
        <v>0</v>
      </c>
      <c>
        <v>40</v>
      </c>
      <c>
        <v>0</v>
      </c>
      <c>
        <v>0</v>
      </c>
      <c>
        <v>0</v>
      </c>
      <c>
        <v>79.244444</v>
      </c>
      <c>
        <v>0</v>
      </c>
      <c>
        <v>0</v>
      </c>
    </row>
    <row>
      <c>
        <is>
          <t>1583613</t>
        </is>
      </c>
      <c>
        <v>1</v>
      </c>
      <c>
        <is>
          <t>İZMİR</t>
        </is>
      </c>
      <c>
        <v>ÇEŞME</v>
      </c>
      <c>
        <is>
          <t>L-426 ESKİ GARAJ 35-18-L00426_950447881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20.11.2020 08:34:46</t>
        </is>
      </c>
      <c>
        <is>
          <t>20.11.2020 09:51:30</t>
        </is>
      </c>
      <c>
        <v>1.278888888</v>
      </c>
      <c>
        <v>0</v>
      </c>
      <c>
        <v>2</v>
      </c>
      <c>
        <v>0</v>
      </c>
      <c>
        <v>0</v>
      </c>
      <c>
        <v>0</v>
      </c>
      <c>
        <v>2.557778</v>
      </c>
      <c>
        <v>0</v>
      </c>
      <c>
        <v>0</v>
      </c>
    </row>
    <row>
      <c>
        <is>
          <t>1598737</t>
        </is>
      </c>
      <c>
        <v>1</v>
      </c>
      <c>
        <is>
          <t>İZMİR</t>
        </is>
      </c>
      <c>
        <v>ÇEŞME</v>
      </c>
      <c>
        <is>
          <t>L-426 ESKİ GARAJ 35-18-L00426_950448007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30.11.2020 15:09:59</t>
        </is>
      </c>
      <c>
        <is>
          <t>30.11.2020 18:39:51</t>
        </is>
      </c>
      <c>
        <v>3.497777777</v>
      </c>
      <c>
        <v>0</v>
      </c>
      <c>
        <v>1</v>
      </c>
      <c>
        <v>0</v>
      </c>
      <c>
        <v>0</v>
      </c>
      <c>
        <v>0</v>
      </c>
      <c>
        <v>3.497778</v>
      </c>
      <c>
        <v>0</v>
      </c>
      <c>
        <v>0</v>
      </c>
    </row>
    <row>
      <c>
        <is>
          <t>1581962</t>
        </is>
      </c>
      <c>
        <v>1</v>
      </c>
      <c>
        <is>
          <t>İZMİR</t>
        </is>
      </c>
      <c>
        <v>ÇEŞME</v>
      </c>
      <c>
        <is>
          <t>L-288 MENDERES MAH. 35-18-L00288_950447632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17.11.2020 11:59:26</t>
        </is>
      </c>
      <c>
        <is>
          <t>17.11.2020 13:03:50</t>
        </is>
      </c>
      <c>
        <v>1.073333333</v>
      </c>
      <c>
        <v>0</v>
      </c>
      <c>
        <v>1</v>
      </c>
      <c>
        <v>0</v>
      </c>
      <c>
        <v>0</v>
      </c>
      <c>
        <v>0</v>
      </c>
      <c>
        <v>1.073333</v>
      </c>
      <c>
        <v>0</v>
      </c>
      <c>
        <v>0</v>
      </c>
    </row>
    <row>
      <c>
        <is>
          <t>1597809</t>
        </is>
      </c>
      <c>
        <v>1</v>
      </c>
      <c>
        <is>
          <t>İZMİR</t>
        </is>
      </c>
      <c>
        <v>ÇEŞME</v>
      </c>
      <c>
        <is>
          <t>L-290 35-18-L00290_950448541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28.11.2020 13:48:20</t>
        </is>
      </c>
      <c>
        <is>
          <t>28.11.2020 17:26:52</t>
        </is>
      </c>
      <c>
        <v>3.642222222</v>
      </c>
      <c>
        <v>0</v>
      </c>
      <c>
        <v>1</v>
      </c>
      <c>
        <v>0</v>
      </c>
      <c>
        <v>0</v>
      </c>
      <c>
        <v>0</v>
      </c>
      <c>
        <v>3.642222</v>
      </c>
      <c>
        <v>0</v>
      </c>
      <c>
        <v>0</v>
      </c>
    </row>
    <row>
      <c>
        <is>
          <t>1578179</t>
        </is>
      </c>
      <c>
        <v>1</v>
      </c>
      <c>
        <is>
          <t>İZMİR</t>
        </is>
      </c>
      <c>
        <v>SEFERİHİSAR</v>
      </c>
      <c>
        <is>
          <t>L-15 BALLIKUYU BAHÇE ARKASI 35-14-L00015_8097350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09.11.2020 17:39:59</t>
        </is>
      </c>
      <c>
        <is>
          <t>09.11.2020 18:51:28</t>
        </is>
      </c>
      <c>
        <v>1.191388888</v>
      </c>
      <c>
        <v>0</v>
      </c>
      <c>
        <v>0</v>
      </c>
      <c>
        <v>0</v>
      </c>
      <c>
        <v>11</v>
      </c>
      <c>
        <v>0</v>
      </c>
      <c>
        <v>0</v>
      </c>
      <c>
        <v>0</v>
      </c>
      <c>
        <v>13.105278</v>
      </c>
    </row>
    <row>
      <c>
        <is>
          <t>1581913</t>
        </is>
      </c>
      <c>
        <v>1</v>
      </c>
      <c>
        <is>
          <t>İZMİR</t>
        </is>
      </c>
      <c>
        <v>ÇİĞLİ</v>
      </c>
      <c>
        <is>
          <t>K-1935 35-09-K01935_A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17.11.2020 11:25:16</t>
        </is>
      </c>
      <c>
        <is>
          <t>17.11.2020 14:08:20</t>
        </is>
      </c>
      <c>
        <v>2.717684166</v>
      </c>
      <c>
        <v>0</v>
      </c>
      <c>
        <v>101</v>
      </c>
      <c>
        <v>0</v>
      </c>
      <c>
        <v>0</v>
      </c>
      <c>
        <v>0</v>
      </c>
      <c>
        <v>274.486101</v>
      </c>
      <c>
        <v>0</v>
      </c>
      <c>
        <v>0</v>
      </c>
    </row>
    <row>
      <c>
        <is>
          <t>1575673</t>
        </is>
      </c>
      <c>
        <v>1</v>
      </c>
      <c>
        <is>
          <t>İZMİR</t>
        </is>
      </c>
      <c>
        <v>ÇİĞLİ</v>
      </c>
      <c>
        <is>
          <t>K-1934 35-09-K01934_A</t>
        </is>
      </c>
      <c>
        <v>AG Hatta Ağaç Kesimi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05.11.2020 10:36:00</t>
        </is>
      </c>
      <c>
        <is>
          <t>05.11.2020 11:01:01</t>
        </is>
      </c>
      <c>
        <v>0.416944444</v>
      </c>
      <c>
        <v>0</v>
      </c>
      <c>
        <v>144</v>
      </c>
      <c>
        <v>0</v>
      </c>
      <c>
        <v>0</v>
      </c>
      <c>
        <v>0</v>
      </c>
      <c>
        <v>60.04</v>
      </c>
      <c>
        <v>0</v>
      </c>
      <c>
        <v>0</v>
      </c>
    </row>
    <row>
      <c>
        <is>
          <t>1598440</t>
        </is>
      </c>
      <c>
        <v>1</v>
      </c>
      <c>
        <is>
          <t>İZMİR</t>
        </is>
      </c>
      <c>
        <v>ÇİĞLİ</v>
      </c>
      <c>
        <is>
          <t>K-1935 35-09-K01935_A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30.11.2020 09:13:30</t>
        </is>
      </c>
      <c>
        <is>
          <t>30.11.2020 11:22:04</t>
        </is>
      </c>
      <c>
        <v>2.142625833</v>
      </c>
      <c>
        <v>0</v>
      </c>
      <c>
        <v>101</v>
      </c>
      <c>
        <v>0</v>
      </c>
      <c>
        <v>0</v>
      </c>
      <c>
        <v>0</v>
      </c>
      <c>
        <v>216.405209</v>
      </c>
      <c>
        <v>0</v>
      </c>
      <c>
        <v>0</v>
      </c>
    </row>
    <row>
      <c>
        <is>
          <t>1574537</t>
        </is>
      </c>
      <c>
        <v>1</v>
      </c>
      <c>
        <is>
          <t>İZMİR</t>
        </is>
      </c>
      <c>
        <v>GAZİEMİR</v>
      </c>
      <c>
        <is>
          <t> 35-08-K02722_35-08-K02722</t>
        </is>
      </c>
      <c>
        <v>AG Kablo Başlığı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03.11.2020 09:51:44</t>
        </is>
      </c>
      <c>
        <is>
          <t>03.11.2020 12:23:25</t>
        </is>
      </c>
      <c>
        <v>2.528055555</v>
      </c>
      <c>
        <v>1</v>
      </c>
      <c>
        <v>283</v>
      </c>
      <c>
        <v>0</v>
      </c>
      <c>
        <v>0</v>
      </c>
      <c>
        <v>2.528056</v>
      </c>
      <c>
        <v>715.439722</v>
      </c>
      <c>
        <v>0</v>
      </c>
      <c>
        <v>0</v>
      </c>
    </row>
    <row>
      <c>
        <is>
          <t>1580226</t>
        </is>
      </c>
      <c>
        <v>1</v>
      </c>
      <c>
        <is>
          <t>İZMİR</t>
        </is>
      </c>
      <c>
        <v>ÇEŞME</v>
      </c>
      <c>
        <is>
          <t>L-437 ŞEHİTLİK 35-18-L00437_L-295 L01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13.11.2020 14:10:24</t>
        </is>
      </c>
      <c>
        <is>
          <t>13.11.2020 15:33:50</t>
        </is>
      </c>
      <c>
        <v>1.390555555</v>
      </c>
      <c>
        <v>1</v>
      </c>
      <c>
        <v>11</v>
      </c>
      <c>
        <v>7</v>
      </c>
      <c>
        <v>29</v>
      </c>
      <c>
        <v>1.390556</v>
      </c>
      <c>
        <v>15.296111</v>
      </c>
      <c>
        <v>9.733889</v>
      </c>
      <c>
        <v>40.326111</v>
      </c>
    </row>
    <row>
      <c>
        <is>
          <t>1576957</t>
        </is>
      </c>
      <c>
        <v>1</v>
      </c>
      <c>
        <is>
          <t>İZMİR</t>
        </is>
      </c>
      <c>
        <v>ÇİĞLİ</v>
      </c>
      <c>
        <is>
          <t>M-540 35-09-M00540_913014356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07.11.2020 08:56:41</t>
        </is>
      </c>
      <c>
        <is>
          <t>07.11.2020 10:31:42</t>
        </is>
      </c>
      <c>
        <v>1.583611111</v>
      </c>
      <c>
        <v>0</v>
      </c>
      <c>
        <v>1</v>
      </c>
      <c>
        <v>0</v>
      </c>
      <c>
        <v>0</v>
      </c>
      <c>
        <v>0</v>
      </c>
      <c>
        <v>1.583611</v>
      </c>
      <c>
        <v>0</v>
      </c>
      <c>
        <v>0</v>
      </c>
    </row>
    <row>
      <c>
        <is>
          <t>1575455</t>
        </is>
      </c>
      <c>
        <v>1</v>
      </c>
      <c>
        <is>
          <t>İZMİR</t>
        </is>
      </c>
      <c>
        <v>ÇEŞME</v>
      </c>
      <c>
        <is>
          <t>L-286 35-18-L00286_950452564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04.11.2020 21:01:44</t>
        </is>
      </c>
      <c>
        <is>
          <t>05.11.2020 01:06:22</t>
        </is>
      </c>
      <c>
        <v>4.077222222</v>
      </c>
      <c>
        <v>0</v>
      </c>
      <c>
        <v>1</v>
      </c>
      <c>
        <v>0</v>
      </c>
      <c>
        <v>0</v>
      </c>
      <c>
        <v>0</v>
      </c>
      <c>
        <v>4.077222</v>
      </c>
      <c>
        <v>0</v>
      </c>
      <c>
        <v>0</v>
      </c>
    </row>
    <row>
      <c>
        <is>
          <t>1575571</t>
        </is>
      </c>
      <c>
        <v>1</v>
      </c>
      <c>
        <is>
          <t>İZMİR</t>
        </is>
      </c>
      <c>
        <v>ÇEŞME</v>
      </c>
      <c>
        <is>
          <t>L-286 35-18-L00286_950452392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05.11.2020 08:36:31</t>
        </is>
      </c>
      <c>
        <is>
          <t>05.11.2020 19:38:16</t>
        </is>
      </c>
      <c>
        <v>11.029166666</v>
      </c>
      <c>
        <v>0</v>
      </c>
      <c>
        <v>1</v>
      </c>
      <c>
        <v>0</v>
      </c>
      <c>
        <v>0</v>
      </c>
      <c>
        <v>0</v>
      </c>
      <c>
        <v>11.029167</v>
      </c>
      <c>
        <v>0</v>
      </c>
      <c>
        <v>0</v>
      </c>
    </row>
    <row>
      <c>
        <is>
          <t>1575340</t>
        </is>
      </c>
      <c>
        <v>1</v>
      </c>
      <c>
        <is>
          <t>İZMİR</t>
        </is>
      </c>
      <c>
        <v>ÇEŞME</v>
      </c>
      <c>
        <is>
          <t>L-286 35-18-L00286_950452564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04.11.2020 16:48:25</t>
        </is>
      </c>
      <c>
        <is>
          <t>04.11.2020 20:26:19</t>
        </is>
      </c>
      <c>
        <v>3.631666666</v>
      </c>
      <c>
        <v>0</v>
      </c>
      <c>
        <v>1</v>
      </c>
      <c>
        <v>0</v>
      </c>
      <c>
        <v>0</v>
      </c>
      <c>
        <v>0</v>
      </c>
      <c>
        <v>3.631667</v>
      </c>
      <c>
        <v>0</v>
      </c>
      <c>
        <v>0</v>
      </c>
    </row>
    <row>
      <c>
        <is>
          <t>1576333</t>
        </is>
      </c>
      <c>
        <v>1</v>
      </c>
      <c>
        <is>
          <t>İZMİR</t>
        </is>
      </c>
      <c>
        <v>GAZİEMİR</v>
      </c>
      <c>
        <is>
          <t>K-3013 35-08-K03013_97770401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06.11.2020 11:21:31</t>
        </is>
      </c>
      <c>
        <is>
          <t>06.11.2020 12:43:19</t>
        </is>
      </c>
      <c>
        <v>1.363333333</v>
      </c>
      <c>
        <v>0</v>
      </c>
      <c>
        <v>1</v>
      </c>
      <c>
        <v>0</v>
      </c>
      <c>
        <v>0</v>
      </c>
      <c>
        <v>0</v>
      </c>
      <c>
        <v>1.363333</v>
      </c>
      <c>
        <v>0</v>
      </c>
      <c>
        <v>0</v>
      </c>
    </row>
    <row>
      <c>
        <is>
          <t>1574691</t>
        </is>
      </c>
      <c>
        <v>1</v>
      </c>
      <c>
        <is>
          <t>İZMİR</t>
        </is>
      </c>
      <c>
        <v>GAZİEMİR</v>
      </c>
      <c>
        <is>
          <t>K-4111 35-08-K04111_912817285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03.11.2020 13:23:04</t>
        </is>
      </c>
      <c>
        <is>
          <t>03.11.2020 15:43:23</t>
        </is>
      </c>
      <c>
        <v>2.338611111</v>
      </c>
      <c>
        <v>0</v>
      </c>
      <c>
        <v>14</v>
      </c>
      <c>
        <v>0</v>
      </c>
      <c>
        <v>0</v>
      </c>
      <c>
        <v>0</v>
      </c>
      <c>
        <v>32.740556</v>
      </c>
      <c>
        <v>0</v>
      </c>
      <c>
        <v>0</v>
      </c>
    </row>
    <row>
      <c>
        <is>
          <t>1576335</t>
        </is>
      </c>
      <c>
        <v>1</v>
      </c>
      <c>
        <is>
          <t>İZMİR</t>
        </is>
      </c>
      <c>
        <v>GAZİEMİR</v>
      </c>
      <c>
        <is>
          <t>K-1949 35-08-K01949_912035494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06.11.2020 11:21:08</t>
        </is>
      </c>
      <c>
        <is>
          <t>06.11.2020 12:18:50</t>
        </is>
      </c>
      <c>
        <v>0.961666666</v>
      </c>
      <c>
        <v>0</v>
      </c>
      <c>
        <v>2</v>
      </c>
      <c>
        <v>0</v>
      </c>
      <c>
        <v>0</v>
      </c>
      <c>
        <v>0</v>
      </c>
      <c>
        <v>1.923333</v>
      </c>
      <c>
        <v>0</v>
      </c>
      <c>
        <v>0</v>
      </c>
    </row>
    <row>
      <c>
        <is>
          <t>1575621</t>
        </is>
      </c>
      <c>
        <v>1</v>
      </c>
      <c>
        <is>
          <t>İZMİR</t>
        </is>
      </c>
      <c>
        <v>ALİAĞA</v>
      </c>
      <c>
        <is>
          <t>M-580 (DM-6/18) 35-17-M00580_TR-89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05.11.2020 09:10:50</t>
        </is>
      </c>
      <c>
        <is>
          <t>05.11.2020 09:59:12</t>
        </is>
      </c>
      <c>
        <v>0.806111111</v>
      </c>
      <c>
        <v>23</v>
      </c>
      <c>
        <v>2589</v>
      </c>
      <c>
        <v>2</v>
      </c>
      <c>
        <v>0</v>
      </c>
      <c>
        <v>18.540556</v>
      </c>
      <c>
        <v>2087.021666</v>
      </c>
      <c>
        <v>1.612222</v>
      </c>
      <c>
        <v>0</v>
      </c>
    </row>
    <row>
      <c>
        <is>
          <t>1575738</t>
        </is>
      </c>
      <c>
        <v>1</v>
      </c>
      <c>
        <is>
          <t>İZMİR</t>
        </is>
      </c>
      <c>
        <v>ALİAĞA</v>
      </c>
      <c>
        <is>
          <t>M-577 (DM-6/17) 35-17-M00577_C C02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05.11.2020 11:32:18</t>
        </is>
      </c>
      <c>
        <is>
          <t>05.11.2020 12:38:30</t>
        </is>
      </c>
      <c>
        <v>1.103333333</v>
      </c>
      <c>
        <v>0</v>
      </c>
      <c>
        <v>48</v>
      </c>
      <c>
        <v>0</v>
      </c>
      <c>
        <v>0</v>
      </c>
      <c>
        <v>0</v>
      </c>
      <c>
        <v>52.96</v>
      </c>
      <c>
        <v>0</v>
      </c>
      <c>
        <v>0</v>
      </c>
    </row>
    <row>
      <c>
        <is>
          <t>1574280</t>
        </is>
      </c>
      <c>
        <v>1</v>
      </c>
      <c>
        <is>
          <t>İZMİR</t>
        </is>
      </c>
      <c>
        <v>GAZİEMİR</v>
      </c>
      <c>
        <is>
          <t> 35-08-K02722_35-08-K02722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02.11.2020 16:38:33</t>
        </is>
      </c>
      <c>
        <is>
          <t>02.11.2020 20:53:58</t>
        </is>
      </c>
      <c>
        <v>4.256944444</v>
      </c>
      <c>
        <v>1</v>
      </c>
      <c>
        <v>283</v>
      </c>
      <c>
        <v>0</v>
      </c>
      <c>
        <v>0</v>
      </c>
      <c>
        <v>4.256944</v>
      </c>
      <c>
        <v>1204.715278</v>
      </c>
      <c>
        <v>0</v>
      </c>
      <c>
        <v>0</v>
      </c>
    </row>
    <row>
      <c>
        <is>
          <t>1575197</t>
        </is>
      </c>
      <c>
        <v>1</v>
      </c>
      <c>
        <is>
          <t>İZMİR</t>
        </is>
      </c>
      <c>
        <v>ALİAĞA</v>
      </c>
      <c>
        <is>
          <t>YENİ ŞAKRAN TR-10 35-17-M00210_950315146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04.11.2020 12:26:01</t>
        </is>
      </c>
      <c>
        <is>
          <t>05.11.2020 15:40:18</t>
        </is>
      </c>
      <c>
        <v>27.238055555</v>
      </c>
      <c>
        <v>0</v>
      </c>
      <c>
        <v>3</v>
      </c>
      <c>
        <v>0</v>
      </c>
      <c>
        <v>0</v>
      </c>
      <c>
        <v>0</v>
      </c>
      <c>
        <v>81.714167</v>
      </c>
      <c>
        <v>0</v>
      </c>
      <c>
        <v>0</v>
      </c>
    </row>
    <row>
      <c>
        <is>
          <t>1578852</t>
        </is>
      </c>
      <c>
        <v>1</v>
      </c>
      <c>
        <is>
          <t>İZMİR</t>
        </is>
      </c>
      <c>
        <v>ALİAĞA</v>
      </c>
      <c>
        <is>
          <t>YENİ ŞAKRAN TR-19 35-17-M00216_950309440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11.11.2020 08:36:47</t>
        </is>
      </c>
      <c>
        <is>
          <t>11.11.2020 18:09:44</t>
        </is>
      </c>
      <c>
        <v>9.549166666</v>
      </c>
      <c>
        <v>0</v>
      </c>
      <c>
        <v>1</v>
      </c>
      <c>
        <v>0</v>
      </c>
      <c>
        <v>0</v>
      </c>
      <c>
        <v>0</v>
      </c>
      <c>
        <v>9.549167</v>
      </c>
      <c>
        <v>0</v>
      </c>
      <c>
        <v>0</v>
      </c>
    </row>
    <row>
      <c>
        <is>
          <t>1580065</t>
        </is>
      </c>
      <c>
        <v>1</v>
      </c>
      <c>
        <is>
          <t>İZMİR</t>
        </is>
      </c>
      <c>
        <v>ÇİĞLİ</v>
      </c>
      <c>
        <is>
          <t>M-361 35-09-M00361_97762949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13.11.2020 09:32:13</t>
        </is>
      </c>
      <c>
        <is>
          <t>13.11.2020 11:38:24</t>
        </is>
      </c>
      <c>
        <v>2.103055555</v>
      </c>
      <c>
        <v>0</v>
      </c>
      <c>
        <v>3</v>
      </c>
      <c>
        <v>0</v>
      </c>
      <c>
        <v>0</v>
      </c>
      <c>
        <v>0</v>
      </c>
      <c>
        <v>6.309167</v>
      </c>
      <c>
        <v>0</v>
      </c>
      <c>
        <v>0</v>
      </c>
    </row>
    <row>
      <c>
        <is>
          <t>1596972</t>
        </is>
      </c>
      <c>
        <v>1</v>
      </c>
      <c>
        <is>
          <t>İZMİR</t>
        </is>
      </c>
      <c>
        <v>ÇİĞLİ</v>
      </c>
      <c>
        <is>
          <t>M-361 35-09-M00361_97762949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26.11.2020 17:52:13</t>
        </is>
      </c>
      <c>
        <is>
          <t>26.11.2020 21:33:32</t>
        </is>
      </c>
      <c>
        <v>3.688611111</v>
      </c>
      <c>
        <v>0</v>
      </c>
      <c>
        <v>3</v>
      </c>
      <c>
        <v>0</v>
      </c>
      <c>
        <v>0</v>
      </c>
      <c>
        <v>0</v>
      </c>
      <c>
        <v>11.065833</v>
      </c>
      <c>
        <v>0</v>
      </c>
      <c>
        <v>0</v>
      </c>
    </row>
    <row>
      <c>
        <is>
          <t>1576609</t>
        </is>
      </c>
      <c>
        <v>1</v>
      </c>
      <c>
        <is>
          <t>İZMİR</t>
        </is>
      </c>
      <c>
        <v>ÇİĞLİ</v>
      </c>
      <c>
        <is>
          <t>K-2817 35-09-K02817_B b1b</t>
        </is>
      </c>
      <c>
        <v>AG Box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06.11.2020 15:46:53</t>
        </is>
      </c>
      <c>
        <is>
          <t>06.11.2020 20:05:05</t>
        </is>
      </c>
      <c>
        <v>4.303333333</v>
      </c>
      <c>
        <v>0</v>
      </c>
      <c>
        <v>93</v>
      </c>
      <c>
        <v>0</v>
      </c>
      <c>
        <v>0</v>
      </c>
      <c>
        <v>0</v>
      </c>
      <c>
        <v>400.21</v>
      </c>
      <c>
        <v>0</v>
      </c>
      <c>
        <v>0</v>
      </c>
    </row>
    <row>
      <c>
        <is>
          <t>1596171</t>
        </is>
      </c>
      <c>
        <v>1</v>
      </c>
      <c>
        <is>
          <t>İZMİR</t>
        </is>
      </c>
      <c>
        <v>GAZİEMİR</v>
      </c>
      <c>
        <is>
          <t>K-3403 35-08-K03403_C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25.11.2020 10:45:00</t>
        </is>
      </c>
      <c>
        <is>
          <t>25.11.2020 12:40:40</t>
        </is>
      </c>
      <c>
        <v>1.927777777</v>
      </c>
      <c>
        <v>0</v>
      </c>
      <c>
        <v>18</v>
      </c>
      <c>
        <v>0</v>
      </c>
      <c>
        <v>0</v>
      </c>
      <c>
        <v>0</v>
      </c>
      <c>
        <v>34.7</v>
      </c>
      <c>
        <v>0</v>
      </c>
      <c>
        <v>0</v>
      </c>
    </row>
    <row>
      <c>
        <is>
          <t>1582252</t>
        </is>
      </c>
      <c>
        <v>1</v>
      </c>
      <c>
        <is>
          <t>İZMİR</t>
        </is>
      </c>
      <c>
        <v>ÇİĞLİ</v>
      </c>
      <c>
        <is>
          <t>K-1869 35-09-K01869_915158659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17.11.2020 22:49:02</t>
        </is>
      </c>
      <c>
        <is>
          <t>18.11.2020 02:57:50</t>
        </is>
      </c>
      <c>
        <v>4.146666666</v>
      </c>
      <c>
        <v>0</v>
      </c>
      <c>
        <v>6</v>
      </c>
      <c>
        <v>0</v>
      </c>
      <c>
        <v>0</v>
      </c>
      <c>
        <v>0</v>
      </c>
      <c>
        <v>24.88</v>
      </c>
      <c>
        <v>0</v>
      </c>
      <c>
        <v>0</v>
      </c>
    </row>
    <row>
      <c>
        <is>
          <t>1584236</t>
        </is>
      </c>
      <c>
        <v>1</v>
      </c>
      <c>
        <is>
          <t>İZMİR</t>
        </is>
      </c>
      <c>
        <v>GAZİEMİR</v>
      </c>
      <c>
        <is>
          <t>K-3681 35-08-K03681_35-08-K03681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21.11.2020 09:44:00</t>
        </is>
      </c>
      <c>
        <is>
          <t>21.11.2020 11:04:00</t>
        </is>
      </c>
      <c>
        <v>1.333333333</v>
      </c>
      <c>
        <v>1</v>
      </c>
      <c>
        <v>125</v>
      </c>
      <c>
        <v>0</v>
      </c>
      <c>
        <v>0</v>
      </c>
      <c>
        <v>1.333333</v>
      </c>
      <c>
        <v>166.666667</v>
      </c>
      <c>
        <v>0</v>
      </c>
      <c>
        <v>0</v>
      </c>
    </row>
    <row>
      <c>
        <is>
          <t>1584442</t>
        </is>
      </c>
      <c>
        <v>1</v>
      </c>
      <c>
        <is>
          <t>İZMİR</t>
        </is>
      </c>
      <c>
        <v>ÇİĞLİ</v>
      </c>
      <c>
        <is>
          <t>M-1983 35-09-M01983_97720874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21.11.2020 14:49:43</t>
        </is>
      </c>
      <c>
        <is>
          <t>21.11.2020 17:34:54</t>
        </is>
      </c>
      <c>
        <v>2.753055555</v>
      </c>
      <c>
        <v>0</v>
      </c>
      <c>
        <v>1</v>
      </c>
      <c>
        <v>0</v>
      </c>
      <c>
        <v>0</v>
      </c>
      <c>
        <v>0</v>
      </c>
      <c>
        <v>2.753056</v>
      </c>
      <c>
        <v>0</v>
      </c>
      <c>
        <v>0</v>
      </c>
    </row>
    <row>
      <c>
        <is>
          <t>1579014</t>
        </is>
      </c>
      <c>
        <v>1</v>
      </c>
      <c>
        <is>
          <t>İZMİR</t>
        </is>
      </c>
      <c>
        <v>ALİAĞA</v>
      </c>
      <c>
        <is>
          <t>YUKARI ŞEHİT KEMAL TR 35-17-M00358_950314769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11.11.2020 10:52:14</t>
        </is>
      </c>
      <c>
        <is>
          <t>11.11.2020 15:27:36</t>
        </is>
      </c>
      <c>
        <v>4.589444444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4.589444</v>
      </c>
    </row>
    <row>
      <c>
        <is>
          <t>1596661</t>
        </is>
      </c>
      <c>
        <v>1</v>
      </c>
      <c>
        <is>
          <t>İZMİR</t>
        </is>
      </c>
      <c>
        <v>ALİAĞA</v>
      </c>
      <c>
        <is>
          <t>SANAYİ SİTESİ TR-3 35-17-M00298_35-17-M00298</t>
        </is>
      </c>
      <c>
        <v>AG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26.11.2020 10:01:00</t>
        </is>
      </c>
      <c>
        <is>
          <t>26.11.2020 11:03:31</t>
        </is>
      </c>
      <c>
        <v>1.041944444</v>
      </c>
      <c>
        <v>0</v>
      </c>
      <c>
        <v>107</v>
      </c>
      <c>
        <v>0</v>
      </c>
      <c>
        <v>0</v>
      </c>
      <c>
        <v>0</v>
      </c>
      <c>
        <v>111.488056</v>
      </c>
      <c>
        <v>0</v>
      </c>
      <c>
        <v>0</v>
      </c>
    </row>
    <row>
      <c>
        <is>
          <t>1582594</t>
        </is>
      </c>
      <c>
        <v>1</v>
      </c>
      <c>
        <is>
          <t>İZMİR</t>
        </is>
      </c>
      <c>
        <v>ALİAĞA</v>
      </c>
      <c>
        <is>
          <t>ŞEHİT KEMAL KÖK 35-17-M00449_OMS METAL-M02 M02</t>
        </is>
      </c>
      <c>
        <v>OG İletken Kopması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18.11.2020 14:16:00</t>
        </is>
      </c>
      <c>
        <is>
          <t>18.11.2020 15:54:41</t>
        </is>
      </c>
      <c>
        <v>1.644722222</v>
      </c>
      <c>
        <v>5</v>
      </c>
      <c>
        <v>0</v>
      </c>
      <c>
        <v>17</v>
      </c>
      <c>
        <v>0</v>
      </c>
      <c>
        <v>8.223611</v>
      </c>
      <c>
        <v>0</v>
      </c>
      <c>
        <v>27.960278</v>
      </c>
      <c>
        <v>0</v>
      </c>
    </row>
    <row>
      <c>
        <is>
          <t>1580749</t>
        </is>
      </c>
      <c>
        <v>1</v>
      </c>
      <c>
        <is>
          <t>İZMİR</t>
        </is>
      </c>
      <c>
        <v>ALİAĞA</v>
      </c>
      <c>
        <is>
          <t>M-657 35-17-M00657_HatBaşıAyırıcı_73034576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14.11.2020 15:41:24</t>
        </is>
      </c>
      <c>
        <is>
          <t>14.11.2020 16:27:49</t>
        </is>
      </c>
      <c>
        <v>0.773611111</v>
      </c>
      <c>
        <v>0</v>
      </c>
      <c>
        <v>0</v>
      </c>
      <c>
        <v>2</v>
      </c>
      <c>
        <v>0</v>
      </c>
      <c>
        <v>0</v>
      </c>
      <c>
        <v>0</v>
      </c>
      <c>
        <v>1.547222</v>
      </c>
      <c>
        <v>0</v>
      </c>
    </row>
    <row>
      <c>
        <is>
          <t>1574445</t>
        </is>
      </c>
      <c>
        <v>1</v>
      </c>
      <c>
        <is>
          <t>İZMİR</t>
        </is>
      </c>
      <c>
        <v>ÇİĞLİ</v>
      </c>
      <c>
        <is>
          <t>M-1899 35-09-M01899_949777360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02.11.2020 22:57:48</t>
        </is>
      </c>
      <c>
        <is>
          <t>03.11.2020 00:25:47</t>
        </is>
      </c>
      <c>
        <v>1.466388888</v>
      </c>
      <c>
        <v>0</v>
      </c>
      <c>
        <v>9</v>
      </c>
      <c>
        <v>0</v>
      </c>
      <c>
        <v>0</v>
      </c>
      <c>
        <v>0</v>
      </c>
      <c>
        <v>13.1975</v>
      </c>
      <c>
        <v>0</v>
      </c>
      <c>
        <v>0</v>
      </c>
    </row>
    <row>
      <c>
        <is>
          <t>1574093</t>
        </is>
      </c>
      <c>
        <v>1</v>
      </c>
      <c>
        <is>
          <t>İZMİR</t>
        </is>
      </c>
      <c>
        <v>GAZİEMİR</v>
      </c>
      <c>
        <is>
          <t>K-2872 35-08-K02872_914579221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02.11.2020 11:55:35</t>
        </is>
      </c>
      <c>
        <is>
          <t>02.11.2020 13:45:51</t>
        </is>
      </c>
      <c>
        <v>1.837777777</v>
      </c>
      <c>
        <v>0</v>
      </c>
      <c>
        <v>2</v>
      </c>
      <c>
        <v>0</v>
      </c>
      <c>
        <v>0</v>
      </c>
      <c>
        <v>0</v>
      </c>
      <c>
        <v>3.675556</v>
      </c>
      <c>
        <v>0</v>
      </c>
      <c>
        <v>0</v>
      </c>
    </row>
    <row>
      <c>
        <is>
          <t>1574710</t>
        </is>
      </c>
      <c>
        <v>1</v>
      </c>
      <c>
        <is>
          <t>İZMİR</t>
        </is>
      </c>
      <c>
        <v>GAZİEMİR</v>
      </c>
      <c>
        <is>
          <t>SARNIÇ İM 35-08-A00005_SARNIÇ-2-K02 K02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03.11.2020 13:55:30</t>
        </is>
      </c>
      <c>
        <is>
          <t>03.11.2020 14:32:31</t>
        </is>
      </c>
      <c>
        <v>0.616944444</v>
      </c>
      <c>
        <v>27</v>
      </c>
      <c>
        <v>415</v>
      </c>
      <c>
        <v>1</v>
      </c>
      <c>
        <v>5</v>
      </c>
      <c>
        <v>16.6575</v>
      </c>
      <c>
        <v>256.031944</v>
      </c>
      <c>
        <v>0.616944</v>
      </c>
      <c>
        <v>3.084722</v>
      </c>
    </row>
    <row>
      <c>
        <is>
          <t>1580977</t>
        </is>
      </c>
      <c>
        <v>1</v>
      </c>
      <c>
        <is>
          <t>İZMİR</t>
        </is>
      </c>
      <c>
        <v>GAZİEMİR</v>
      </c>
      <c>
        <is>
          <t> 35-08-K03998_35-08-K03998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15.11.2020 09:13:22</t>
        </is>
      </c>
      <c>
        <is>
          <t>15.11.2020 12:51:44</t>
        </is>
      </c>
      <c>
        <v>3.639172222</v>
      </c>
      <c>
        <v>2</v>
      </c>
      <c>
        <v>1</v>
      </c>
      <c>
        <v>0</v>
      </c>
      <c>
        <v>0</v>
      </c>
      <c>
        <v>7.278344</v>
      </c>
      <c>
        <v>3.639172</v>
      </c>
      <c>
        <v>0</v>
      </c>
      <c>
        <v>0</v>
      </c>
    </row>
    <row>
      <c>
        <is>
          <t>1597552</t>
        </is>
      </c>
      <c>
        <v>1</v>
      </c>
      <c>
        <is>
          <t>İZMİR</t>
        </is>
      </c>
      <c>
        <v>ÇİĞLİ</v>
      </c>
      <c>
        <is>
          <t>K-4306 35-09-K04306_97787944</t>
        </is>
      </c>
      <c>
        <v>AG Box / Sdk Abone Çıkış Faz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27.11.2020 22:54:32</t>
        </is>
      </c>
      <c>
        <is>
          <t>28.11.2020 00:11:13</t>
        </is>
      </c>
      <c>
        <v>1.278055555</v>
      </c>
      <c>
        <v>0</v>
      </c>
      <c>
        <v>10</v>
      </c>
      <c>
        <v>0</v>
      </c>
      <c>
        <v>0</v>
      </c>
      <c>
        <v>0</v>
      </c>
      <c>
        <v>12.780556</v>
      </c>
      <c>
        <v>0</v>
      </c>
      <c>
        <v>0</v>
      </c>
    </row>
    <row>
      <c>
        <is>
          <t>1576230</t>
        </is>
      </c>
      <c>
        <v>1</v>
      </c>
      <c>
        <is>
          <t>İZMİR</t>
        </is>
      </c>
      <c>
        <v>KARABAĞLAR</v>
      </c>
      <c>
        <is>
          <t>M-1396 35-01-M01396_B</t>
        </is>
      </c>
      <c>
        <v>Ağaç Kesimi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06.11.2020 09:26:00</t>
        </is>
      </c>
      <c>
        <is>
          <t>06.11.2020 10:12:18</t>
        </is>
      </c>
      <c>
        <v>0.771666666</v>
      </c>
      <c>
        <v>0</v>
      </c>
      <c>
        <v>181</v>
      </c>
      <c>
        <v>0</v>
      </c>
      <c>
        <v>0</v>
      </c>
      <c>
        <v>0</v>
      </c>
      <c>
        <v>139.671667</v>
      </c>
      <c>
        <v>0</v>
      </c>
      <c>
        <v>0</v>
      </c>
    </row>
    <row>
      <c>
        <is>
          <t>1597481</t>
        </is>
      </c>
      <c>
        <v>1</v>
      </c>
      <c>
        <is>
          <t>İZMİR</t>
        </is>
      </c>
      <c>
        <v>GÜZELBAHÇE</v>
      </c>
      <c>
        <is>
          <t>M-1199 35-10-M01199_C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27.11.2020 18:26:38</t>
        </is>
      </c>
      <c>
        <is>
          <t>27.11.2020 19:11:30</t>
        </is>
      </c>
      <c>
        <v>0.747777777</v>
      </c>
      <c>
        <v>0</v>
      </c>
      <c>
        <v>10</v>
      </c>
      <c>
        <v>0</v>
      </c>
      <c>
        <v>18</v>
      </c>
      <c>
        <v>0</v>
      </c>
      <c>
        <v>7.477778</v>
      </c>
      <c>
        <v>0</v>
      </c>
      <c>
        <v>13.46</v>
      </c>
    </row>
    <row>
      <c>
        <is>
          <t>1595369</t>
        </is>
      </c>
      <c>
        <v>1</v>
      </c>
      <c>
        <is>
          <t>İZMİR</t>
        </is>
      </c>
      <c>
        <v>GÜZELBAHÇE</v>
      </c>
      <c>
        <is>
          <t>K-3427 35-10-K03427_TRAFO-K01 K01</t>
        </is>
      </c>
      <c>
        <v>OG Kademe Ayarı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23.11.2020 17:07:56</t>
        </is>
      </c>
      <c>
        <is>
          <t>23.11.2020 17:13:00</t>
        </is>
      </c>
      <c>
        <v>0.084444444</v>
      </c>
      <c>
        <v>1</v>
      </c>
      <c>
        <v>90</v>
      </c>
      <c>
        <v>0</v>
      </c>
      <c>
        <v>0</v>
      </c>
      <c>
        <v>0.084444</v>
      </c>
      <c>
        <v>7.6</v>
      </c>
      <c>
        <v>0</v>
      </c>
      <c>
        <v>0</v>
      </c>
    </row>
    <row>
      <c>
        <is>
          <t>1597237</t>
        </is>
      </c>
      <c>
        <v>1</v>
      </c>
      <c>
        <is>
          <t>İZMİR</t>
        </is>
      </c>
      <c>
        <v>GAZİEMİR</v>
      </c>
      <c>
        <is>
          <t>K-3286 35-08-K03286_A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27.11.2020 10:47:29</t>
        </is>
      </c>
      <c>
        <is>
          <t>27.11.2020 13:57:12</t>
        </is>
      </c>
      <c>
        <v>3.161944444</v>
      </c>
      <c>
        <v>0</v>
      </c>
      <c>
        <v>132</v>
      </c>
      <c>
        <v>0</v>
      </c>
      <c>
        <v>0</v>
      </c>
      <c>
        <v>0</v>
      </c>
      <c>
        <v>417.376667</v>
      </c>
      <c>
        <v>0</v>
      </c>
      <c>
        <v>0</v>
      </c>
    </row>
    <row>
      <c>
        <is>
          <t>1598647</t>
        </is>
      </c>
      <c>
        <v>1</v>
      </c>
      <c>
        <is>
          <t>İZMİR</t>
        </is>
      </c>
      <c>
        <v>GAZİEMİR</v>
      </c>
      <c>
        <is>
          <t>SEYDİKÖY İM 35-08-A00002_KÜLTÜR M27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30.11.2020 13:16:02</t>
        </is>
      </c>
      <c>
        <is>
          <t>30.11.2020 13:26:00</t>
        </is>
      </c>
      <c>
        <v>0.166111111</v>
      </c>
      <c>
        <v>41</v>
      </c>
      <c>
        <v>952</v>
      </c>
      <c>
        <v>10</v>
      </c>
      <c>
        <v>230</v>
      </c>
      <c>
        <v>6.810556</v>
      </c>
      <c>
        <v>158.137778</v>
      </c>
      <c>
        <v>1.661111</v>
      </c>
      <c>
        <v>38.205556</v>
      </c>
    </row>
    <row>
      <c>
        <is>
          <t>1578224</t>
        </is>
      </c>
      <c>
        <v>1</v>
      </c>
      <c>
        <is>
          <t>İZMİR</t>
        </is>
      </c>
      <c>
        <v>GAZİEMİR</v>
      </c>
      <c>
        <is>
          <t>SEYDİKÖY İM 35-08-A00002_UZUNDERE TM SEYDİKÖY GİRİŞ-M14 M14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09.11.2020 19:24:22</t>
        </is>
      </c>
      <c>
        <is>
          <t>09.11.2020 22:14:19</t>
        </is>
      </c>
      <c>
        <v>2.8325</v>
      </c>
      <c>
        <v>65</v>
      </c>
      <c>
        <v>10343</v>
      </c>
      <c>
        <v>1</v>
      </c>
      <c>
        <v>0</v>
      </c>
      <c>
        <v>184.1125</v>
      </c>
      <c>
        <v>29296.5475</v>
      </c>
      <c>
        <v>2.8325</v>
      </c>
      <c>
        <v>0</v>
      </c>
    </row>
    <row>
      <c>
        <is>
          <t>1584181</t>
        </is>
      </c>
      <c>
        <v>1</v>
      </c>
      <c>
        <is>
          <t>İZMİR</t>
        </is>
      </c>
      <c>
        <v>GAZİEMİR</v>
      </c>
      <c>
        <is>
          <t>SEYDİKÖY İM 35-08-A00002_KÜLTÜR M27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21.11.2020 08:51:27</t>
        </is>
      </c>
      <c>
        <is>
          <t>21.11.2020 09:27:41</t>
        </is>
      </c>
      <c>
        <v>0.603888888</v>
      </c>
      <c>
        <v>41</v>
      </c>
      <c>
        <v>946</v>
      </c>
      <c>
        <v>10</v>
      </c>
      <c>
        <v>230</v>
      </c>
      <c>
        <v>24.759444</v>
      </c>
      <c>
        <v>571.278888</v>
      </c>
      <c>
        <v>6.038889</v>
      </c>
      <c>
        <v>138.894444</v>
      </c>
    </row>
    <row>
      <c>
        <is>
          <t>1583272</t>
        </is>
      </c>
      <c>
        <v>1</v>
      </c>
      <c>
        <is>
          <t>İZMİR</t>
        </is>
      </c>
      <c>
        <v>GÜZELBAHÇE</v>
      </c>
      <c>
        <is>
          <t>K-1915 35-10-K01915_912651037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19.11.2020 15:13:18</t>
        </is>
      </c>
      <c>
        <is>
          <t>19.11.2020 16:42:18</t>
        </is>
      </c>
      <c>
        <v>1.483333333</v>
      </c>
      <c>
        <v>0</v>
      </c>
      <c>
        <v>3</v>
      </c>
      <c>
        <v>0</v>
      </c>
      <c>
        <v>0</v>
      </c>
      <c>
        <v>0</v>
      </c>
      <c>
        <v>4.45</v>
      </c>
      <c>
        <v>0</v>
      </c>
      <c>
        <v>0</v>
      </c>
    </row>
    <row>
      <c>
        <is>
          <t>1598519</t>
        </is>
      </c>
      <c>
        <v>1</v>
      </c>
      <c>
        <is>
          <t>İZMİR</t>
        </is>
      </c>
      <c>
        <v>GAZİEMİR</v>
      </c>
      <c>
        <is>
          <t>K-1620 35-08-K01620_TRAFO-K04 K04</t>
        </is>
      </c>
      <c>
        <v>Trafo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30.11.2020 09:26:00</t>
        </is>
      </c>
      <c>
        <is>
          <t>30.11.2020 10:35:28</t>
        </is>
      </c>
      <c>
        <v>1.157777777</v>
      </c>
      <c>
        <v>2</v>
      </c>
      <c>
        <v>152</v>
      </c>
      <c>
        <v>0</v>
      </c>
      <c>
        <v>0</v>
      </c>
      <c>
        <v>2.315556</v>
      </c>
      <c>
        <v>175.982222</v>
      </c>
      <c>
        <v>0</v>
      </c>
      <c>
        <v>0</v>
      </c>
    </row>
    <row>
      <c>
        <is>
          <t>1576448</t>
        </is>
      </c>
      <c>
        <v>1</v>
      </c>
      <c>
        <is>
          <t>İZMİR</t>
        </is>
      </c>
      <c>
        <v>GÜZELBAHÇE</v>
      </c>
      <c>
        <is>
          <t>K-2405 35-10-K02405_98060059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06.11.2020 13:08:00</t>
        </is>
      </c>
      <c>
        <is>
          <t>06.11.2020 14:19:19</t>
        </is>
      </c>
      <c>
        <v>1.188611111</v>
      </c>
      <c>
        <v>0</v>
      </c>
      <c>
        <v>1</v>
      </c>
      <c>
        <v>0</v>
      </c>
      <c>
        <v>0</v>
      </c>
      <c>
        <v>0</v>
      </c>
      <c>
        <v>1.188611</v>
      </c>
      <c>
        <v>0</v>
      </c>
      <c>
        <v>0</v>
      </c>
    </row>
    <row>
      <c>
        <is>
          <t>1581629</t>
        </is>
      </c>
      <c>
        <v>1</v>
      </c>
      <c>
        <is>
          <t>İZMİR</t>
        </is>
      </c>
      <c>
        <v>GÜZELBAHÇE</v>
      </c>
      <c>
        <is>
          <t>K-1915 35-10-K01915_97883060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16.11.2020 17:11:02</t>
        </is>
      </c>
      <c>
        <is>
          <t>16.11.2020 17:39:10</t>
        </is>
      </c>
      <c>
        <v>0.468888888</v>
      </c>
      <c>
        <v>0</v>
      </c>
      <c>
        <v>5</v>
      </c>
      <c>
        <v>0</v>
      </c>
      <c>
        <v>0</v>
      </c>
      <c>
        <v>0</v>
      </c>
      <c>
        <v>2.344444</v>
      </c>
      <c>
        <v>0</v>
      </c>
      <c>
        <v>0</v>
      </c>
    </row>
    <row>
      <c>
        <is>
          <t>1580658</t>
        </is>
      </c>
      <c>
        <v>1</v>
      </c>
      <c>
        <is>
          <t>İZMİR</t>
        </is>
      </c>
      <c>
        <v>GÜZELBAHÇE</v>
      </c>
      <c>
        <is>
          <t>K-1915 35-10-K01915_97999404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14.11.2020 12:01:47</t>
        </is>
      </c>
      <c>
        <is>
          <t>14.11.2020 14:18:10</t>
        </is>
      </c>
      <c>
        <v>2.273055555</v>
      </c>
      <c>
        <v>0</v>
      </c>
      <c>
        <v>1</v>
      </c>
      <c>
        <v>0</v>
      </c>
      <c>
        <v>0</v>
      </c>
      <c>
        <v>0</v>
      </c>
      <c>
        <v>2.273056</v>
      </c>
      <c>
        <v>0</v>
      </c>
      <c>
        <v>0</v>
      </c>
    </row>
    <row>
      <c>
        <is>
          <t>1598352</t>
        </is>
      </c>
      <c>
        <v>1</v>
      </c>
      <c>
        <is>
          <t>İZMİR</t>
        </is>
      </c>
      <c>
        <v>KARABAĞLAR</v>
      </c>
      <c>
        <is>
          <t>M-2702(YATIRIM REZERVE) 35-01-M02702_-M01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29.11.2020 22:18:55</t>
        </is>
      </c>
      <c>
        <is>
          <t>29.11.2020 23:15:00</t>
        </is>
      </c>
      <c>
        <v>0.934722222</v>
      </c>
      <c>
        <v>2</v>
      </c>
      <c>
        <v>942</v>
      </c>
      <c>
        <v>0</v>
      </c>
      <c>
        <v>0</v>
      </c>
      <c>
        <v>1.869444</v>
      </c>
      <c>
        <v>880.508333</v>
      </c>
      <c>
        <v>0</v>
      </c>
      <c>
        <v>0</v>
      </c>
    </row>
    <row>
      <c>
        <is>
          <t>1594945</t>
        </is>
      </c>
      <c>
        <v>1</v>
      </c>
      <c>
        <is>
          <t>İZMİR</t>
        </is>
      </c>
      <c>
        <v>KARABAĞLAR</v>
      </c>
      <c>
        <is>
          <t>K-1074 35-01-K01074_911368355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22.11.2020 19:38:17</t>
        </is>
      </c>
      <c>
        <is>
          <t>22.11.2020 20:44:21</t>
        </is>
      </c>
      <c>
        <v>1.101111111</v>
      </c>
      <c>
        <v>0</v>
      </c>
      <c>
        <v>1</v>
      </c>
      <c>
        <v>0</v>
      </c>
      <c>
        <v>0</v>
      </c>
      <c>
        <v>0</v>
      </c>
      <c>
        <v>1.101111</v>
      </c>
      <c>
        <v>0</v>
      </c>
      <c>
        <v>0</v>
      </c>
    </row>
    <row>
      <c>
        <is>
          <t>1583379</t>
        </is>
      </c>
      <c>
        <v>1</v>
      </c>
      <c>
        <is>
          <t>İZMİR</t>
        </is>
      </c>
      <c>
        <v>KARABAĞLAR</v>
      </c>
      <c>
        <is>
          <t>K-3593 35-01-K03593_911543071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19.11.2020 15:52:10</t>
        </is>
      </c>
      <c>
        <is>
          <t>19.11.2020 19:30:07</t>
        </is>
      </c>
      <c>
        <v>3.6325</v>
      </c>
      <c>
        <v>0</v>
      </c>
      <c>
        <v>2</v>
      </c>
      <c>
        <v>0</v>
      </c>
      <c>
        <v>0</v>
      </c>
      <c>
        <v>0</v>
      </c>
      <c>
        <v>7.265</v>
      </c>
      <c>
        <v>0</v>
      </c>
      <c>
        <v>0</v>
      </c>
    </row>
    <row>
      <c>
        <is>
          <t>1580254</t>
        </is>
      </c>
      <c>
        <v>1</v>
      </c>
      <c>
        <is>
          <t>İZMİR</t>
        </is>
      </c>
      <c>
        <v>KARABAĞLAR</v>
      </c>
      <c>
        <is>
          <t>K-1819 35-01-K01819_911860346</t>
        </is>
      </c>
      <c>
        <v>AG Direkten Kesme Açma</v>
      </c>
      <c>
        <is>
          <t>Dağıtım-AG</t>
        </is>
      </c>
      <c>
        <v>Uzun</v>
      </c>
      <c>
        <v>Güvenlik</v>
      </c>
      <c>
        <v>Bildirimsiz</v>
      </c>
      <c>
        <is>
          <t>13.11.2020 15:07:00</t>
        </is>
      </c>
      <c>
        <is>
          <t>13.11.2020 21:40:00</t>
        </is>
      </c>
      <c>
        <v>6.55</v>
      </c>
      <c>
        <v>0</v>
      </c>
      <c>
        <v>2</v>
      </c>
      <c>
        <v>0</v>
      </c>
      <c>
        <v>0</v>
      </c>
      <c>
        <v>0</v>
      </c>
      <c>
        <v>13.1</v>
      </c>
      <c>
        <v>0</v>
      </c>
      <c>
        <v>0</v>
      </c>
    </row>
    <row>
      <c>
        <is>
          <t>1578663</t>
        </is>
      </c>
      <c>
        <v>1</v>
      </c>
      <c>
        <is>
          <t>İZMİR</t>
        </is>
      </c>
      <c>
        <v>KARABAĞLAR</v>
      </c>
      <c>
        <is>
          <t>K-3264 35-01-K03264_912959896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10.11.2020 16:05:46</t>
        </is>
      </c>
      <c>
        <is>
          <t>10.11.2020 17:22:51</t>
        </is>
      </c>
      <c>
        <v>1.284722222</v>
      </c>
      <c>
        <v>0</v>
      </c>
      <c>
        <v>24</v>
      </c>
      <c>
        <v>0</v>
      </c>
      <c>
        <v>0</v>
      </c>
      <c>
        <v>0</v>
      </c>
      <c>
        <v>30.833333</v>
      </c>
      <c>
        <v>0</v>
      </c>
      <c>
        <v>0</v>
      </c>
    </row>
    <row>
      <c>
        <is>
          <t>1578882</t>
        </is>
      </c>
      <c>
        <v>1</v>
      </c>
      <c>
        <is>
          <t>İZMİR</t>
        </is>
      </c>
      <c>
        <v>KARABAĞLAR</v>
      </c>
      <c>
        <is>
          <t>K-1821 35-01-K01821_913477285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11.11.2020 09:09:00</t>
        </is>
      </c>
      <c>
        <is>
          <t>12.11.2020 14:14:20</t>
        </is>
      </c>
      <c>
        <v>29.088888888</v>
      </c>
      <c>
        <v>0</v>
      </c>
      <c>
        <v>1</v>
      </c>
      <c>
        <v>0</v>
      </c>
      <c>
        <v>0</v>
      </c>
      <c>
        <v>0</v>
      </c>
      <c>
        <v>29.088889</v>
      </c>
      <c>
        <v>0</v>
      </c>
      <c>
        <v>0</v>
      </c>
    </row>
    <row>
      <c>
        <is>
          <t>1595670</t>
        </is>
      </c>
      <c>
        <v>1</v>
      </c>
      <c>
        <is>
          <t>İZMİR</t>
        </is>
      </c>
      <c>
        <v>KARABAĞLAR</v>
      </c>
      <c>
        <is>
          <t>M-2752 (YATIRIM REZERVE) 35-01-M02752_912186941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24.11.2020 11:23:24</t>
        </is>
      </c>
      <c>
        <is>
          <t>24.11.2020 12:43:36</t>
        </is>
      </c>
      <c>
        <v>1.336666666</v>
      </c>
      <c>
        <v>0</v>
      </c>
      <c>
        <v>16</v>
      </c>
      <c>
        <v>0</v>
      </c>
      <c>
        <v>0</v>
      </c>
      <c>
        <v>0</v>
      </c>
      <c>
        <v>21.386667</v>
      </c>
      <c>
        <v>0</v>
      </c>
      <c>
        <v>0</v>
      </c>
    </row>
    <row>
      <c>
        <is>
          <t>1596603</t>
        </is>
      </c>
      <c>
        <v>1</v>
      </c>
      <c>
        <is>
          <t>İZMİR</t>
        </is>
      </c>
      <c>
        <v>KARABAĞLAR</v>
      </c>
      <c>
        <is>
          <t>K-1665 35-01-K01665_35-01-K01665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26.11.2020 09:12:59</t>
        </is>
      </c>
      <c>
        <is>
          <t>26.11.2020 12:33:33</t>
        </is>
      </c>
      <c>
        <v>3.342583333</v>
      </c>
      <c>
        <v>1</v>
      </c>
      <c>
        <v>861</v>
      </c>
      <c>
        <v>0</v>
      </c>
      <c>
        <v>0</v>
      </c>
      <c>
        <v>3.342583</v>
      </c>
      <c>
        <v>2877.96425</v>
      </c>
      <c>
        <v>0</v>
      </c>
      <c>
        <v>0</v>
      </c>
    </row>
    <row>
      <c>
        <is>
          <t>1596774</t>
        </is>
      </c>
      <c>
        <v>1</v>
      </c>
      <c>
        <is>
          <t>İZMİR</t>
        </is>
      </c>
      <c>
        <v>KARABAĞLAR</v>
      </c>
      <c>
        <is>
          <t>K-1665 35-01-K01665_72373212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26.11.2020 12:35:41</t>
        </is>
      </c>
      <c>
        <is>
          <t>26.11.2020 16:33:17</t>
        </is>
      </c>
      <c>
        <v>3.959997222</v>
      </c>
      <c>
        <v>0</v>
      </c>
      <c>
        <v>169</v>
      </c>
      <c>
        <v>0</v>
      </c>
      <c>
        <v>0</v>
      </c>
      <c>
        <v>0</v>
      </c>
      <c>
        <v>669.239531</v>
      </c>
      <c>
        <v>0</v>
      </c>
      <c>
        <v>0</v>
      </c>
    </row>
    <row>
      <c>
        <is>
          <t>1597404</t>
        </is>
      </c>
      <c>
        <v>1</v>
      </c>
      <c>
        <is>
          <t>İZMİR</t>
        </is>
      </c>
      <c>
        <v>ÇEŞME</v>
      </c>
      <c>
        <is>
          <t>L-513 REİSDERE 35-18-L00513_950460735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27.11.2020 15:37:15</t>
        </is>
      </c>
      <c>
        <is>
          <t>27.11.2020 18:50:18</t>
        </is>
      </c>
      <c>
        <v>3.2175</v>
      </c>
      <c>
        <v>0</v>
      </c>
      <c>
        <v>2</v>
      </c>
      <c>
        <v>0</v>
      </c>
      <c>
        <v>0</v>
      </c>
      <c>
        <v>0</v>
      </c>
      <c>
        <v>6.435</v>
      </c>
      <c>
        <v>0</v>
      </c>
      <c>
        <v>0</v>
      </c>
    </row>
    <row>
      <c>
        <is>
          <t>1597814</t>
        </is>
      </c>
      <c>
        <v>1</v>
      </c>
      <c>
        <is>
          <t>İZMİR</t>
        </is>
      </c>
      <c>
        <v>ÇEŞME</v>
      </c>
      <c>
        <is>
          <t>L-335 35-18-L00335_950439011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28.11.2020 14:07:16</t>
        </is>
      </c>
      <c>
        <is>
          <t>28.11.2020 20:50:01</t>
        </is>
      </c>
      <c>
        <v>6.7125</v>
      </c>
      <c>
        <v>0</v>
      </c>
      <c>
        <v>1</v>
      </c>
      <c>
        <v>0</v>
      </c>
      <c>
        <v>0</v>
      </c>
      <c>
        <v>0</v>
      </c>
      <c>
        <v>6.7125</v>
      </c>
      <c>
        <v>0</v>
      </c>
      <c>
        <v>0</v>
      </c>
    </row>
    <row>
      <c>
        <is>
          <t>1597295</t>
        </is>
      </c>
      <c>
        <v>1</v>
      </c>
      <c>
        <is>
          <t>İZMİR</t>
        </is>
      </c>
      <c>
        <v>ÇEŞME</v>
      </c>
      <c>
        <is>
          <t>L-126 35-18-L00126_950094982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27.11.2020 12:41:04</t>
        </is>
      </c>
      <c>
        <is>
          <t>27.11.2020 15:14:00</t>
        </is>
      </c>
      <c>
        <v>2.548888888</v>
      </c>
      <c>
        <v>0</v>
      </c>
      <c>
        <v>1</v>
      </c>
      <c>
        <v>0</v>
      </c>
      <c>
        <v>0</v>
      </c>
      <c>
        <v>0</v>
      </c>
      <c>
        <v>2.548889</v>
      </c>
      <c>
        <v>0</v>
      </c>
      <c>
        <v>0</v>
      </c>
    </row>
    <row>
      <c>
        <is>
          <t>1582352</t>
        </is>
      </c>
      <c>
        <v>1</v>
      </c>
      <c>
        <is>
          <t>İZMİR</t>
        </is>
      </c>
      <c>
        <v>ÇEŞME</v>
      </c>
      <c>
        <is>
          <t>L-197 (AYAYORGİ-2) 35-18-L00197_Ayırıcı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18.11.2020 09:31:02</t>
        </is>
      </c>
      <c>
        <is>
          <t>18.11.2020 10:26:35</t>
        </is>
      </c>
      <c>
        <v>0.925833333</v>
      </c>
      <c>
        <v>2</v>
      </c>
      <c>
        <v>6</v>
      </c>
      <c>
        <v>0</v>
      </c>
      <c>
        <v>0</v>
      </c>
      <c>
        <v>1.851667</v>
      </c>
      <c>
        <v>5.555</v>
      </c>
      <c>
        <v>0</v>
      </c>
      <c>
        <v>0</v>
      </c>
    </row>
    <row>
      <c>
        <is>
          <t>1578346</t>
        </is>
      </c>
      <c>
        <v>1</v>
      </c>
      <c>
        <is>
          <t>İZMİR</t>
        </is>
      </c>
      <c>
        <v>KARABAĞLAR</v>
      </c>
      <c>
        <is>
          <t>K-914 35-01-K00914_35-01-K00914</t>
        </is>
      </c>
      <c>
        <v>Ağaç Kesimi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10.11.2020 09:17:00</t>
        </is>
      </c>
      <c>
        <is>
          <t>10.11.2020 09:34:46</t>
        </is>
      </c>
      <c>
        <v>0.296111111</v>
      </c>
      <c>
        <v>1</v>
      </c>
      <c>
        <v>579</v>
      </c>
      <c>
        <v>0</v>
      </c>
      <c>
        <v>2</v>
      </c>
      <c>
        <v>0.296111</v>
      </c>
      <c>
        <v>171.448333</v>
      </c>
      <c>
        <v>0</v>
      </c>
      <c>
        <v>0.592222</v>
      </c>
    </row>
    <row>
      <c>
        <is>
          <t>1595137</t>
        </is>
      </c>
      <c>
        <v>1</v>
      </c>
      <c>
        <is>
          <t>İZMİR</t>
        </is>
      </c>
      <c>
        <v>ÇEŞME</v>
      </c>
      <c>
        <is>
          <t>L-225 35-18-L00225_950467724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23.11.2020 10:28:57</t>
        </is>
      </c>
      <c>
        <is>
          <t>25.11.2020 08:47:56</t>
        </is>
      </c>
      <c>
        <v>46.316388888</v>
      </c>
      <c>
        <v>0</v>
      </c>
      <c>
        <v>1</v>
      </c>
      <c>
        <v>0</v>
      </c>
      <c>
        <v>0</v>
      </c>
      <c>
        <v>0</v>
      </c>
      <c>
        <v>46.316389</v>
      </c>
      <c>
        <v>0</v>
      </c>
      <c>
        <v>0</v>
      </c>
    </row>
    <row>
      <c>
        <is>
          <t>1583768</t>
        </is>
      </c>
      <c>
        <v>1</v>
      </c>
      <c>
        <is>
          <t>İZMİR</t>
        </is>
      </c>
      <c>
        <v>ÇEŞME</v>
      </c>
      <c>
        <is>
          <t>L-200 35-18-L00200_950466335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20.11.2020 11:05:41</t>
        </is>
      </c>
      <c>
        <is>
          <t>20.11.2020 12:04:15</t>
        </is>
      </c>
      <c>
        <v>0.976111111</v>
      </c>
      <c>
        <v>0</v>
      </c>
      <c>
        <v>1</v>
      </c>
      <c>
        <v>0</v>
      </c>
      <c>
        <v>0</v>
      </c>
      <c>
        <v>0</v>
      </c>
      <c>
        <v>0.976111</v>
      </c>
      <c>
        <v>0</v>
      </c>
      <c>
        <v>0</v>
      </c>
    </row>
    <row>
      <c>
        <is>
          <t>1575643</t>
        </is>
      </c>
      <c>
        <v>1</v>
      </c>
      <c>
        <is>
          <t>İZMİR</t>
        </is>
      </c>
      <c>
        <v>ÇEŞME</v>
      </c>
      <c>
        <is>
          <t>L-242 35-18-L00242_8663856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05.11.2020 09:37:55</t>
        </is>
      </c>
      <c>
        <is>
          <t>05.11.2020 15:44:07</t>
        </is>
      </c>
      <c>
        <v>6.103333333</v>
      </c>
      <c>
        <v>0</v>
      </c>
      <c>
        <v>18</v>
      </c>
      <c>
        <v>0</v>
      </c>
      <c>
        <v>0</v>
      </c>
      <c>
        <v>0</v>
      </c>
      <c>
        <v>109.86</v>
      </c>
      <c>
        <v>0</v>
      </c>
      <c>
        <v>0</v>
      </c>
    </row>
    <row>
      <c>
        <is>
          <t>1596468</t>
        </is>
      </c>
      <c>
        <v>1</v>
      </c>
      <c>
        <is>
          <t>İZMİR</t>
        </is>
      </c>
      <c>
        <v>ÇEŞME</v>
      </c>
      <c>
        <is>
          <t>L-242 35-18-L00242_950441103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25.11.2020 18:14:22</t>
        </is>
      </c>
      <c>
        <is>
          <t>25.11.2020 19:00:33</t>
        </is>
      </c>
      <c>
        <v>0.769722222</v>
      </c>
      <c>
        <v>0</v>
      </c>
      <c>
        <v>1</v>
      </c>
      <c>
        <v>0</v>
      </c>
      <c>
        <v>0</v>
      </c>
      <c>
        <v>0</v>
      </c>
      <c>
        <v>0.769722</v>
      </c>
      <c>
        <v>0</v>
      </c>
      <c>
        <v>0</v>
      </c>
    </row>
    <row>
      <c>
        <is>
          <t>1580044</t>
        </is>
      </c>
      <c>
        <v>1</v>
      </c>
      <c>
        <is>
          <t>İZMİR</t>
        </is>
      </c>
      <c>
        <v>ÇEŞME</v>
      </c>
      <c>
        <is>
          <t>L-252 SİSSUS HASTANE 35-18-L00252_7108294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13.11.2020 11:05:14</t>
        </is>
      </c>
      <c>
        <is>
          <t>13.11.2020 17:08:30</t>
        </is>
      </c>
      <c>
        <v>6.054444444</v>
      </c>
      <c>
        <v>0</v>
      </c>
      <c>
        <v>33</v>
      </c>
      <c>
        <v>0</v>
      </c>
      <c>
        <v>0</v>
      </c>
      <c>
        <v>0</v>
      </c>
      <c>
        <v>199.796667</v>
      </c>
      <c>
        <v>0</v>
      </c>
      <c>
        <v>0</v>
      </c>
    </row>
    <row>
      <c>
        <is>
          <t>1580549</t>
        </is>
      </c>
      <c>
        <v>1</v>
      </c>
      <c>
        <is>
          <t>İZMİR</t>
        </is>
      </c>
      <c>
        <v>ÇEŞME</v>
      </c>
      <c>
        <is>
          <t>L-236 35-18-L00236_7404887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14.11.2020 09:27:36</t>
        </is>
      </c>
      <c>
        <is>
          <t>14.11.2020 11:21:59</t>
        </is>
      </c>
      <c>
        <v>1.90631</v>
      </c>
      <c>
        <v>0</v>
      </c>
      <c>
        <v>39</v>
      </c>
      <c>
        <v>0</v>
      </c>
      <c>
        <v>0</v>
      </c>
      <c>
        <v>0</v>
      </c>
      <c>
        <v>74.34609</v>
      </c>
      <c>
        <v>0</v>
      </c>
      <c>
        <v>0</v>
      </c>
    </row>
    <row>
      <c>
        <is>
          <t>1580543</t>
        </is>
      </c>
      <c>
        <v>1</v>
      </c>
      <c>
        <is>
          <t>İZMİR</t>
        </is>
      </c>
      <c>
        <v>ÇEŞME</v>
      </c>
      <c>
        <is>
          <t>L-236 35-18-L00236_6207176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14.11.2020 09:16:47</t>
        </is>
      </c>
      <c>
        <is>
          <t>14.11.2020 11:16:38</t>
        </is>
      </c>
      <c>
        <v>1.9975</v>
      </c>
      <c>
        <v>0</v>
      </c>
      <c>
        <v>62</v>
      </c>
      <c>
        <v>0</v>
      </c>
      <c>
        <v>0</v>
      </c>
      <c>
        <v>0</v>
      </c>
      <c>
        <v>123.845</v>
      </c>
      <c>
        <v>0</v>
      </c>
      <c>
        <v>0</v>
      </c>
    </row>
    <row>
      <c>
        <is>
          <t>1582721</t>
        </is>
      </c>
      <c>
        <v>1</v>
      </c>
      <c>
        <is>
          <t>İZMİR</t>
        </is>
      </c>
      <c>
        <v>ÇEŞME</v>
      </c>
      <c>
        <is>
          <t>L-247 35-18-L00247_950440800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18.11.2020 17:43:15</t>
        </is>
      </c>
      <c>
        <is>
          <t>18.11.2020 20:49:34</t>
        </is>
      </c>
      <c>
        <v>3.105277777</v>
      </c>
      <c>
        <v>0</v>
      </c>
      <c>
        <v>2</v>
      </c>
      <c>
        <v>0</v>
      </c>
      <c>
        <v>0</v>
      </c>
      <c>
        <v>0</v>
      </c>
      <c>
        <v>6.210556</v>
      </c>
      <c>
        <v>0</v>
      </c>
      <c>
        <v>0</v>
      </c>
    </row>
    <row>
      <c>
        <is>
          <t>1582509</t>
        </is>
      </c>
      <c>
        <v>1</v>
      </c>
      <c>
        <is>
          <t>İZMİR</t>
        </is>
      </c>
      <c>
        <v>ÇEŞME</v>
      </c>
      <c>
        <is>
          <t>L-236 35-18-L00236_950440764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18.11.2020 12:16:59</t>
        </is>
      </c>
      <c>
        <is>
          <t>18.11.2020 13:19:23</t>
        </is>
      </c>
      <c>
        <v>1.04</v>
      </c>
      <c>
        <v>0</v>
      </c>
      <c>
        <v>1</v>
      </c>
      <c>
        <v>0</v>
      </c>
      <c>
        <v>0</v>
      </c>
      <c>
        <v>0</v>
      </c>
      <c>
        <v>1.04</v>
      </c>
      <c>
        <v>0</v>
      </c>
      <c>
        <v>0</v>
      </c>
    </row>
    <row>
      <c>
        <is>
          <t>1574536</t>
        </is>
      </c>
      <c>
        <v>1</v>
      </c>
      <c>
        <is>
          <t>İZMİR</t>
        </is>
      </c>
      <c>
        <v>ÇEŞME</v>
      </c>
      <c>
        <is>
          <t>L-253 35-18-L00253_961395409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03.11.2020 09:30:24</t>
        </is>
      </c>
      <c>
        <is>
          <t>03.11.2020 11:31:40</t>
        </is>
      </c>
      <c>
        <v>2.021111111</v>
      </c>
      <c>
        <v>0</v>
      </c>
      <c>
        <v>1</v>
      </c>
      <c>
        <v>0</v>
      </c>
      <c>
        <v>0</v>
      </c>
      <c>
        <v>0</v>
      </c>
      <c>
        <v>2.021111</v>
      </c>
      <c>
        <v>0</v>
      </c>
      <c>
        <v>0</v>
      </c>
    </row>
    <row>
      <c>
        <is>
          <t>1575130</t>
        </is>
      </c>
      <c>
        <v>1</v>
      </c>
      <c>
        <is>
          <t>İZMİR</t>
        </is>
      </c>
      <c>
        <v>ÇEŞME</v>
      </c>
      <c>
        <is>
          <t>L-236 35-18-L00236_950441353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04.11.2020 11:04:04</t>
        </is>
      </c>
      <c>
        <is>
          <t>04.11.2020 15:27:23</t>
        </is>
      </c>
      <c>
        <v>4.388611111</v>
      </c>
      <c>
        <v>0</v>
      </c>
      <c>
        <v>1</v>
      </c>
      <c>
        <v>0</v>
      </c>
      <c>
        <v>0</v>
      </c>
      <c>
        <v>0</v>
      </c>
      <c>
        <v>4.388611</v>
      </c>
      <c>
        <v>0</v>
      </c>
      <c>
        <v>0</v>
      </c>
    </row>
    <row>
      <c>
        <is>
          <t>1598846</t>
        </is>
      </c>
      <c>
        <v>1</v>
      </c>
      <c>
        <is>
          <t>İZMİR</t>
        </is>
      </c>
      <c>
        <v>ÇEŞME</v>
      </c>
      <c>
        <is>
          <t>L-238 35-18-L00238_950459761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30.11.2020 20:03:17</t>
        </is>
      </c>
      <c>
        <is>
          <t>30.11.2020 22:31:46</t>
        </is>
      </c>
      <c>
        <v>2.474722222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2.474722</v>
      </c>
    </row>
    <row>
      <c>
        <is>
          <t>1597889</t>
        </is>
      </c>
      <c>
        <v>1</v>
      </c>
      <c>
        <is>
          <t>İZMİR</t>
        </is>
      </c>
      <c>
        <v>ÇEŞME</v>
      </c>
      <c>
        <is>
          <t>L-89 35-18-L00089_950439615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28.11.2020 17:01:26</t>
        </is>
      </c>
      <c>
        <is>
          <t>28.11.2020 21:38:28</t>
        </is>
      </c>
      <c>
        <v>4.617222222</v>
      </c>
      <c>
        <v>0</v>
      </c>
      <c>
        <v>7</v>
      </c>
      <c>
        <v>0</v>
      </c>
      <c>
        <v>0</v>
      </c>
      <c>
        <v>0</v>
      </c>
      <c>
        <v>32.320556</v>
      </c>
      <c>
        <v>0</v>
      </c>
      <c>
        <v>0</v>
      </c>
    </row>
    <row>
      <c>
        <is>
          <t>1575155</t>
        </is>
      </c>
      <c>
        <v>1</v>
      </c>
      <c>
        <is>
          <t>İZMİR</t>
        </is>
      </c>
      <c>
        <v>ÇEŞME</v>
      </c>
      <c>
        <is>
          <t>L-103 35-18-L00103_C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04.11.2020 09:34:20</t>
        </is>
      </c>
      <c>
        <is>
          <t>04.11.2020 13:27:00</t>
        </is>
      </c>
      <c>
        <v>3.877777777</v>
      </c>
      <c>
        <v>0</v>
      </c>
      <c>
        <v>213</v>
      </c>
      <c>
        <v>0</v>
      </c>
      <c>
        <v>0</v>
      </c>
      <c>
        <v>0</v>
      </c>
      <c>
        <v>825.966667</v>
      </c>
      <c>
        <v>0</v>
      </c>
      <c>
        <v>0</v>
      </c>
    </row>
    <row>
      <c>
        <is>
          <t>1574470</t>
        </is>
      </c>
      <c>
        <v>1</v>
      </c>
      <c>
        <is>
          <t>İZMİR</t>
        </is>
      </c>
      <c>
        <v>ÇEŞME</v>
      </c>
      <c>
        <is>
          <t>L-89 35-18-L00089_6347564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02.11.2020 22:58:21</t>
        </is>
      </c>
      <c>
        <is>
          <t>03.11.2020 05:23:23</t>
        </is>
      </c>
      <c>
        <v>6.417222222</v>
      </c>
      <c>
        <v>0</v>
      </c>
      <c>
        <v>151</v>
      </c>
      <c>
        <v>0</v>
      </c>
      <c>
        <v>0</v>
      </c>
      <c>
        <v>0</v>
      </c>
      <c>
        <v>969.000556</v>
      </c>
      <c>
        <v>0</v>
      </c>
      <c>
        <v>0</v>
      </c>
    </row>
    <row>
      <c>
        <is>
          <t>1578407</t>
        </is>
      </c>
      <c>
        <v>1</v>
      </c>
      <c>
        <is>
          <t>İZMİR</t>
        </is>
      </c>
      <c>
        <v>KARABAĞLAR</v>
      </c>
      <c>
        <is>
          <t>K-4269 35-01-K04269_35-01-K04269</t>
        </is>
      </c>
      <c>
        <v>Ağaç Kesimi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10.11.2020 10:18:00</t>
        </is>
      </c>
      <c>
        <is>
          <t>10.11.2020 10:35:08</t>
        </is>
      </c>
      <c>
        <v>0.285555555</v>
      </c>
      <c>
        <v>1</v>
      </c>
      <c>
        <v>520</v>
      </c>
      <c>
        <v>0</v>
      </c>
      <c>
        <v>0</v>
      </c>
      <c>
        <v>0.285556</v>
      </c>
      <c>
        <v>148.488889</v>
      </c>
      <c>
        <v>0</v>
      </c>
      <c>
        <v>0</v>
      </c>
    </row>
    <row>
      <c>
        <is>
          <t>1578437</t>
        </is>
      </c>
      <c>
        <v>1</v>
      </c>
      <c>
        <is>
          <t>İZMİR</t>
        </is>
      </c>
      <c>
        <v>KARABAĞLAR</v>
      </c>
      <c>
        <is>
          <t>K-914 35-01-K00914_35-01-K00914</t>
        </is>
      </c>
      <c>
        <v>Ağaç Kesimi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10.11.2020 10:49:00</t>
        </is>
      </c>
      <c>
        <is>
          <t>10.11.2020 11:04:27</t>
        </is>
      </c>
      <c>
        <v>0.2575</v>
      </c>
      <c>
        <v>1</v>
      </c>
      <c>
        <v>579</v>
      </c>
      <c>
        <v>0</v>
      </c>
      <c>
        <v>2</v>
      </c>
      <c>
        <v>0.2575</v>
      </c>
      <c>
        <v>149.0925</v>
      </c>
      <c>
        <v>0</v>
      </c>
      <c>
        <v>0.515</v>
      </c>
    </row>
    <row>
      <c>
        <is>
          <t>1578382</t>
        </is>
      </c>
      <c>
        <v>1</v>
      </c>
      <c>
        <is>
          <t>İZMİR</t>
        </is>
      </c>
      <c>
        <v>KARABAĞLAR</v>
      </c>
      <c>
        <is>
          <t>K-4346 35-01-K04346_35-01-K04346</t>
        </is>
      </c>
      <c>
        <v>Ağaç Kesimi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10.11.2020 09:46:00</t>
        </is>
      </c>
      <c>
        <is>
          <t>10.11.2020 10:08:34</t>
        </is>
      </c>
      <c>
        <v>0.376111111</v>
      </c>
      <c>
        <v>2</v>
      </c>
      <c>
        <v>200</v>
      </c>
      <c>
        <v>0</v>
      </c>
      <c>
        <v>0</v>
      </c>
      <c>
        <v>0.752222</v>
      </c>
      <c>
        <v>75.222222</v>
      </c>
      <c>
        <v>0</v>
      </c>
      <c>
        <v>0</v>
      </c>
    </row>
    <row>
      <c>
        <is>
          <t>1579829</t>
        </is>
      </c>
      <c>
        <v>1</v>
      </c>
      <c>
        <is>
          <t>İZMİR</t>
        </is>
      </c>
      <c>
        <v>KARABAĞLAR</v>
      </c>
      <c>
        <is>
          <t>K-914 35-01-K00914_912323213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12.11.2020 18:51:54</t>
        </is>
      </c>
      <c>
        <is>
          <t>12.11.2020 20:27:35</t>
        </is>
      </c>
      <c>
        <v>1.594722222</v>
      </c>
      <c>
        <v>0</v>
      </c>
      <c>
        <v>1</v>
      </c>
      <c>
        <v>0</v>
      </c>
      <c>
        <v>0</v>
      </c>
      <c>
        <v>0</v>
      </c>
      <c>
        <v>1.594722</v>
      </c>
      <c>
        <v>0</v>
      </c>
      <c>
        <v>0</v>
      </c>
    </row>
    <row>
      <c>
        <is>
          <t>1598560</t>
        </is>
      </c>
      <c>
        <v>1</v>
      </c>
      <c>
        <is>
          <t>İZMİR</t>
        </is>
      </c>
      <c>
        <v>KARABAĞLAR</v>
      </c>
      <c>
        <is>
          <t>BOZYAKA TM 35-01-A00007_BOZYAKA-4 K16</t>
        </is>
      </c>
      <c>
        <v>Üçüncü Şahısların Vermiş Olduğu Hasarlar</v>
      </c>
      <c>
        <is>
          <t>Dağıtım-OG</t>
        </is>
      </c>
      <c>
        <v>Uzun</v>
      </c>
      <c>
        <v>Dışsal</v>
      </c>
      <c>
        <v>Bildirimsiz</v>
      </c>
      <c>
        <is>
          <t>30.11.2020 11:12:02</t>
        </is>
      </c>
      <c>
        <is>
          <t>30.11.2020 13:11:00</t>
        </is>
      </c>
      <c>
        <v>1.982777777</v>
      </c>
      <c>
        <v>53</v>
      </c>
      <c>
        <v>21899</v>
      </c>
      <c>
        <v>0</v>
      </c>
      <c>
        <v>0</v>
      </c>
      <c>
        <v>105.087222</v>
      </c>
      <c>
        <v>43420.850539</v>
      </c>
      <c>
        <v>0</v>
      </c>
      <c>
        <v>0</v>
      </c>
    </row>
    <row>
      <c>
        <is>
          <t>1595491</t>
        </is>
      </c>
      <c>
        <v>1</v>
      </c>
      <c>
        <is>
          <t>İZMİR</t>
        </is>
      </c>
      <c>
        <v>KARABAĞLAR</v>
      </c>
      <c>
        <is>
          <t>BOZYAKA TM 35-01-A00007_BOZYAKA-5-K17 K17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24.11.2020 04:09:07</t>
        </is>
      </c>
      <c>
        <is>
          <t>24.11.2020 04:57:00</t>
        </is>
      </c>
      <c>
        <v>0.798055555</v>
      </c>
      <c>
        <v>9</v>
      </c>
      <c>
        <v>6413</v>
      </c>
      <c>
        <v>0</v>
      </c>
      <c>
        <v>0</v>
      </c>
      <c>
        <v>7.1825</v>
      </c>
      <c>
        <v>5117.930274</v>
      </c>
      <c>
        <v>0</v>
      </c>
      <c>
        <v>0</v>
      </c>
    </row>
    <row>
      <c>
        <is>
          <t>1580602</t>
        </is>
      </c>
      <c>
        <v>1</v>
      </c>
      <c>
        <is>
          <t>İZMİR</t>
        </is>
      </c>
      <c>
        <v>KARABAĞLAR</v>
      </c>
      <c>
        <is>
          <t>M-1117 35-01-M01117_35-01-M01117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14.11.2020 10:17:13</t>
        </is>
      </c>
      <c>
        <is>
          <t>14.11.2020 15:02:40</t>
        </is>
      </c>
      <c>
        <v>4.7575</v>
      </c>
      <c>
        <v>0</v>
      </c>
      <c>
        <v>2191</v>
      </c>
      <c>
        <v>0</v>
      </c>
      <c>
        <v>0</v>
      </c>
      <c>
        <v>0</v>
      </c>
      <c>
        <v>10423.6825</v>
      </c>
      <c>
        <v>0</v>
      </c>
      <c>
        <v>0</v>
      </c>
    </row>
    <row>
      <c>
        <is>
          <t>1596415</t>
        </is>
      </c>
      <c>
        <v>1</v>
      </c>
      <c>
        <is>
          <t>İZMİR</t>
        </is>
      </c>
      <c>
        <v>KARABAĞLAR</v>
      </c>
      <c>
        <is>
          <t>K-3866 35-01-K03866_912008164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25.11.2020 16:16:51</t>
        </is>
      </c>
      <c>
        <is>
          <t>25.11.2020 22:09:46</t>
        </is>
      </c>
      <c>
        <v>5.881944444</v>
      </c>
      <c>
        <v>0</v>
      </c>
      <c>
        <v>7</v>
      </c>
      <c>
        <v>0</v>
      </c>
      <c>
        <v>0</v>
      </c>
      <c>
        <v>0</v>
      </c>
      <c>
        <v>41.173611</v>
      </c>
      <c>
        <v>0</v>
      </c>
      <c>
        <v>0</v>
      </c>
    </row>
    <row>
      <c>
        <is>
          <t>1596203</t>
        </is>
      </c>
      <c>
        <v>1</v>
      </c>
      <c>
        <is>
          <t>İZMİR</t>
        </is>
      </c>
      <c>
        <v>KARABAĞLAR</v>
      </c>
      <c>
        <is>
          <t>K-3866 35-01-K03866_C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25.11.2020 11:03:11</t>
        </is>
      </c>
      <c>
        <is>
          <t>25.11.2020 13:00:12</t>
        </is>
      </c>
      <c>
        <v>1.950277777</v>
      </c>
      <c>
        <v>0</v>
      </c>
      <c>
        <v>157</v>
      </c>
      <c>
        <v>0</v>
      </c>
      <c>
        <v>0</v>
      </c>
      <c>
        <v>0</v>
      </c>
      <c>
        <v>306.193611</v>
      </c>
      <c>
        <v>0</v>
      </c>
      <c>
        <v>0</v>
      </c>
    </row>
    <row>
      <c>
        <is>
          <t>1595809</t>
        </is>
      </c>
      <c>
        <v>1</v>
      </c>
      <c>
        <is>
          <t>İZMİR</t>
        </is>
      </c>
      <c>
        <v>KARABAĞLAR</v>
      </c>
      <c>
        <is>
          <t>K-2985 35-01-K02985_911930824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24.11.2020 14:36:25</t>
        </is>
      </c>
      <c>
        <is>
          <t>24.11.2020 16:57:06</t>
        </is>
      </c>
      <c>
        <v>2.344722222</v>
      </c>
      <c>
        <v>0</v>
      </c>
      <c>
        <v>4</v>
      </c>
      <c>
        <v>0</v>
      </c>
      <c>
        <v>0</v>
      </c>
      <c>
        <v>0</v>
      </c>
      <c>
        <v>9.378889</v>
      </c>
      <c>
        <v>0</v>
      </c>
      <c>
        <v>0</v>
      </c>
    </row>
    <row>
      <c>
        <is>
          <t>1595412</t>
        </is>
      </c>
      <c>
        <v>1</v>
      </c>
      <c>
        <is>
          <t>İZMİR</t>
        </is>
      </c>
      <c>
        <v>KARABAĞLAR</v>
      </c>
      <c>
        <is>
          <t>K-2985 35-01-K02985_911930824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23.11.2020 18:39:52</t>
        </is>
      </c>
      <c>
        <is>
          <t>23.11.2020 20:35:49</t>
        </is>
      </c>
      <c>
        <v>1.9325</v>
      </c>
      <c>
        <v>0</v>
      </c>
      <c>
        <v>4</v>
      </c>
      <c>
        <v>0</v>
      </c>
      <c>
        <v>0</v>
      </c>
      <c>
        <v>0</v>
      </c>
      <c>
        <v>7.73</v>
      </c>
      <c>
        <v>0</v>
      </c>
      <c>
        <v>0</v>
      </c>
    </row>
    <row>
      <c>
        <is>
          <t>1575189</t>
        </is>
      </c>
      <c>
        <v>1</v>
      </c>
      <c>
        <is>
          <t>İZMİR</t>
        </is>
      </c>
      <c>
        <v>GÜZELBAHÇE</v>
      </c>
      <c>
        <is>
          <t>YELKİ TR-1 DM-2/7  (M-2341) 35-10-M02341_95000514075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04.11.2020 12:01:19</t>
        </is>
      </c>
      <c>
        <is>
          <t>04.11.2020 14:56:23</t>
        </is>
      </c>
      <c>
        <v>2.917777777</v>
      </c>
      <c>
        <v>0</v>
      </c>
      <c>
        <v>1</v>
      </c>
      <c>
        <v>0</v>
      </c>
      <c>
        <v>0</v>
      </c>
      <c>
        <v>0</v>
      </c>
      <c>
        <v>2.917778</v>
      </c>
      <c>
        <v>0</v>
      </c>
      <c>
        <v>0</v>
      </c>
    </row>
    <row>
      <c>
        <is>
          <t>1577809</t>
        </is>
      </c>
      <c>
        <v>1</v>
      </c>
      <c>
        <is>
          <t>İZMİR</t>
        </is>
      </c>
      <c>
        <v>KARABAĞLAR</v>
      </c>
      <c>
        <is>
          <t>K-883 35-01-K00883_911611298</t>
        </is>
      </c>
      <c>
        <v>AG Direkten Kesme Açma</v>
      </c>
      <c>
        <is>
          <t>Dağıtım-AG</t>
        </is>
      </c>
      <c>
        <v>Uzun</v>
      </c>
      <c>
        <v>Güvenlik</v>
      </c>
      <c>
        <v>Bildirimsiz</v>
      </c>
      <c>
        <is>
          <t>09.11.2020 00:47:47</t>
        </is>
      </c>
      <c>
        <is>
          <t>22.11.2020 20:51:38</t>
        </is>
      </c>
      <c>
        <v>332.064166666</v>
      </c>
      <c>
        <v>0</v>
      </c>
      <c>
        <v>27</v>
      </c>
      <c>
        <v>0</v>
      </c>
      <c>
        <v>0</v>
      </c>
      <c>
        <v>0</v>
      </c>
      <c>
        <v>8965.7325</v>
      </c>
      <c>
        <v>0</v>
      </c>
      <c>
        <v>0</v>
      </c>
    </row>
    <row>
      <c>
        <is>
          <t>1576572</t>
        </is>
      </c>
      <c>
        <v>1</v>
      </c>
      <c>
        <is>
          <t>İZMİR</t>
        </is>
      </c>
      <c>
        <v>KARABAĞLAR</v>
      </c>
      <c>
        <is>
          <t>M-1348 35-01-M01348_912236653</t>
        </is>
      </c>
      <c>
        <v>AG Direkten Kesme Açma</v>
      </c>
      <c>
        <is>
          <t>Dağıtım-AG</t>
        </is>
      </c>
      <c>
        <v>Uzun</v>
      </c>
      <c>
        <v>Güvenlik</v>
      </c>
      <c>
        <v>Bildirimsiz</v>
      </c>
      <c>
        <is>
          <t>06.11.2020 15:30:00</t>
        </is>
      </c>
      <c>
        <is>
          <t>22.11.2020 20:07:38</t>
        </is>
      </c>
      <c>
        <v>388.627222222</v>
      </c>
      <c>
        <v>0</v>
      </c>
      <c>
        <v>21</v>
      </c>
      <c>
        <v>0</v>
      </c>
      <c>
        <v>0</v>
      </c>
      <c>
        <v>0</v>
      </c>
      <c>
        <v>8161.171667</v>
      </c>
      <c>
        <v>0</v>
      </c>
      <c>
        <v>0</v>
      </c>
    </row>
    <row>
      <c>
        <is>
          <t>1582381</t>
        </is>
      </c>
      <c>
        <v>1</v>
      </c>
      <c>
        <is>
          <t>İZMİR</t>
        </is>
      </c>
      <c>
        <v>KARABAĞLAR</v>
      </c>
      <c>
        <is>
          <t>KAVACIK TR-1 35-01-L00001_Ayırıcı H01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18.11.2020 09:54:28</t>
        </is>
      </c>
      <c>
        <is>
          <t>18.11.2020 17:06:52</t>
        </is>
      </c>
      <c>
        <v>7.20645</v>
      </c>
      <c>
        <v>0</v>
      </c>
      <c>
        <v>0</v>
      </c>
      <c>
        <v>4</v>
      </c>
      <c>
        <v>293</v>
      </c>
      <c>
        <v>0</v>
      </c>
      <c>
        <v>0</v>
      </c>
      <c>
        <v>28.8258</v>
      </c>
      <c>
        <v>2111.48985</v>
      </c>
    </row>
    <row>
      <c>
        <is>
          <t>1594730</t>
        </is>
      </c>
      <c>
        <v>1</v>
      </c>
      <c>
        <is>
          <t>İZMİR</t>
        </is>
      </c>
      <c>
        <v>KARABAĞLAR</v>
      </c>
      <c>
        <is>
          <t>KAVACIK TR-1 35-01-L00001_910505795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22.11.2020 10:33:11</t>
        </is>
      </c>
      <c>
        <is>
          <t>22.11.2020 12:24:57</t>
        </is>
      </c>
      <c>
        <v>1.862777777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1.862778</v>
      </c>
    </row>
    <row>
      <c>
        <is>
          <t>1584202</t>
        </is>
      </c>
      <c>
        <v>1</v>
      </c>
      <c>
        <is>
          <t>İZMİR</t>
        </is>
      </c>
      <c>
        <v>KARABAĞLAR</v>
      </c>
      <c>
        <is>
          <t>K-1247 35-01-K01247_910468804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21.11.2020 08:57:54</t>
        </is>
      </c>
      <c>
        <is>
          <t>21.11.2020 10:25:11</t>
        </is>
      </c>
      <c>
        <v>1.454722222</v>
      </c>
      <c>
        <v>0</v>
      </c>
      <c>
        <v>2</v>
      </c>
      <c>
        <v>0</v>
      </c>
      <c>
        <v>0</v>
      </c>
      <c>
        <v>0</v>
      </c>
      <c>
        <v>2.909444</v>
      </c>
      <c>
        <v>0</v>
      </c>
      <c>
        <v>0</v>
      </c>
    </row>
    <row>
      <c>
        <is>
          <t>1578793</t>
        </is>
      </c>
      <c>
        <v>1</v>
      </c>
      <c>
        <is>
          <t>İZMİR</t>
        </is>
      </c>
      <c>
        <v>GÜZELBAHÇE</v>
      </c>
      <c>
        <is>
          <t>ÇAMLI KÖYÜ TR-1 35-10-L00024_954875577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10.11.2020 21:42:01</t>
        </is>
      </c>
      <c>
        <is>
          <t>10.11.2020 23:01:35</t>
        </is>
      </c>
      <c>
        <v>1.326111111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2.652222</v>
      </c>
    </row>
    <row>
      <c>
        <is>
          <t>1579050</t>
        </is>
      </c>
      <c>
        <v>1</v>
      </c>
      <c>
        <is>
          <t>İZMİR</t>
        </is>
      </c>
      <c>
        <v>GÜZELBAHÇE</v>
      </c>
      <c>
        <is>
          <t>ÇAMLI KÖYÜ TR-1 35-10-L00024_98029679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11.11.2020 11:09:56</t>
        </is>
      </c>
      <c>
        <is>
          <t>11.11.2020 18:37:44</t>
        </is>
      </c>
      <c>
        <v>7.463333333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7.463333</v>
      </c>
    </row>
    <row>
      <c>
        <is>
          <t>1584084</t>
        </is>
      </c>
      <c>
        <v>1</v>
      </c>
      <c>
        <is>
          <t>İZMİR</t>
        </is>
      </c>
      <c>
        <v>KARABAĞLAR</v>
      </c>
      <c>
        <is>
          <t>M-2615 (YATIRIM REZERVE 21. MADDE) 35-01-M02615_35-01-M02615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20.11.2020 20:22:54</t>
        </is>
      </c>
      <c>
        <is>
          <t>20.11.2020 21:36:11</t>
        </is>
      </c>
      <c>
        <v>1.221388888</v>
      </c>
      <c>
        <v>2</v>
      </c>
      <c>
        <v>292</v>
      </c>
      <c>
        <v>0</v>
      </c>
      <c>
        <v>0</v>
      </c>
      <c>
        <v>2.442778</v>
      </c>
      <c>
        <v>356.645555</v>
      </c>
      <c>
        <v>0</v>
      </c>
      <c>
        <v>0</v>
      </c>
    </row>
    <row>
      <c>
        <is>
          <t>1578030</t>
        </is>
      </c>
      <c>
        <v>1</v>
      </c>
      <c>
        <is>
          <t>İZMİR</t>
        </is>
      </c>
      <c>
        <v>KARABAĞLAR</v>
      </c>
      <c>
        <is>
          <t>K-765 35-01-K00765_912997879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09.11.2020 12:15:02</t>
        </is>
      </c>
      <c>
        <is>
          <t>09.11.2020 14:23:11</t>
        </is>
      </c>
      <c>
        <v>2.135833333</v>
      </c>
      <c>
        <v>0</v>
      </c>
      <c>
        <v>1</v>
      </c>
      <c>
        <v>0</v>
      </c>
      <c>
        <v>0</v>
      </c>
      <c>
        <v>0</v>
      </c>
      <c>
        <v>2.135833</v>
      </c>
      <c>
        <v>0</v>
      </c>
      <c>
        <v>0</v>
      </c>
    </row>
    <row>
      <c>
        <is>
          <t>1573718</t>
        </is>
      </c>
      <c>
        <v>1</v>
      </c>
      <c>
        <is>
          <t>İZMİR</t>
        </is>
      </c>
      <c>
        <v>GÜZELBAHÇE</v>
      </c>
      <c>
        <is>
          <t>K-4492 35-10-K04492_912222764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01.11.2020 15:59:52</t>
        </is>
      </c>
      <c>
        <is>
          <t>01.11.2020 17:37:46</t>
        </is>
      </c>
      <c>
        <v>1.631666666</v>
      </c>
      <c>
        <v>0</v>
      </c>
      <c>
        <v>1</v>
      </c>
      <c>
        <v>0</v>
      </c>
      <c>
        <v>0</v>
      </c>
      <c>
        <v>0</v>
      </c>
      <c>
        <v>1.631667</v>
      </c>
      <c>
        <v>0</v>
      </c>
      <c>
        <v>0</v>
      </c>
    </row>
    <row>
      <c>
        <is>
          <t>1597655</t>
        </is>
      </c>
      <c>
        <v>1</v>
      </c>
      <c>
        <is>
          <t>İZMİR</t>
        </is>
      </c>
      <c>
        <v>KARABAĞLAR</v>
      </c>
      <c>
        <is>
          <t>K-3189 35-01-K03189_D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28.11.2020 09:44:00</t>
        </is>
      </c>
      <c>
        <is>
          <t>28.11.2020 11:09:12</t>
        </is>
      </c>
      <c>
        <v>1.42</v>
      </c>
      <c>
        <v>0</v>
      </c>
      <c>
        <v>175</v>
      </c>
      <c>
        <v>0</v>
      </c>
      <c>
        <v>0</v>
      </c>
      <c>
        <v>0</v>
      </c>
      <c>
        <v>248.5</v>
      </c>
      <c>
        <v>0</v>
      </c>
      <c>
        <v>0</v>
      </c>
    </row>
    <row>
      <c>
        <is>
          <t>1576278</t>
        </is>
      </c>
      <c>
        <v>1</v>
      </c>
      <c>
        <is>
          <t>İZMİR</t>
        </is>
      </c>
      <c>
        <v>KARABAĞLAR</v>
      </c>
      <c>
        <is>
          <t>K-1745 35-01-K01745_35-01-K01745</t>
        </is>
      </c>
      <c>
        <v>Ağaç Kesimi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06.11.2020 10:26:00</t>
        </is>
      </c>
      <c>
        <is>
          <t>06.11.2020 10:43:56</t>
        </is>
      </c>
      <c>
        <v>0.298888888</v>
      </c>
      <c>
        <v>1</v>
      </c>
      <c>
        <v>998</v>
      </c>
      <c>
        <v>0</v>
      </c>
      <c>
        <v>0</v>
      </c>
      <c>
        <v>0.298889</v>
      </c>
      <c>
        <v>298.29111</v>
      </c>
      <c>
        <v>0</v>
      </c>
      <c>
        <v>0</v>
      </c>
    </row>
    <row>
      <c>
        <is>
          <t>1582186</t>
        </is>
      </c>
      <c>
        <v>1</v>
      </c>
      <c>
        <is>
          <t>İZMİR</t>
        </is>
      </c>
      <c>
        <v>KARABAĞLAR</v>
      </c>
      <c>
        <is>
          <t>K-1745 35-01-K01745_911823483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17.11.2020 18:17:17</t>
        </is>
      </c>
      <c>
        <is>
          <t>18.11.2020 06:13:15</t>
        </is>
      </c>
      <c>
        <v>11.932777777</v>
      </c>
      <c>
        <v>0</v>
      </c>
      <c>
        <v>2</v>
      </c>
      <c>
        <v>0</v>
      </c>
      <c>
        <v>0</v>
      </c>
      <c>
        <v>0</v>
      </c>
      <c>
        <v>23.865556</v>
      </c>
      <c>
        <v>0</v>
      </c>
      <c>
        <v>0</v>
      </c>
    </row>
    <row>
      <c>
        <is>
          <t>1597540</t>
        </is>
      </c>
      <c>
        <v>1</v>
      </c>
      <c>
        <is>
          <t>İZMİR</t>
        </is>
      </c>
      <c>
        <v>KARABAĞLAR</v>
      </c>
      <c>
        <is>
          <t>K-1563 35-01-K01563_K-1061-K03 K03</t>
        </is>
      </c>
      <c>
        <v>OG Yeraltı Kablo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27.11.2020 21:22:30</t>
        </is>
      </c>
      <c>
        <is>
          <t>27.11.2020 22:22:00</t>
        </is>
      </c>
      <c>
        <v>0.991666666</v>
      </c>
      <c>
        <v>3</v>
      </c>
      <c>
        <v>795</v>
      </c>
      <c>
        <v>0</v>
      </c>
      <c>
        <v>0</v>
      </c>
      <c>
        <v>2.975</v>
      </c>
      <c>
        <v>788.374999</v>
      </c>
      <c>
        <v>0</v>
      </c>
      <c>
        <v>0</v>
      </c>
    </row>
    <row>
      <c>
        <is>
          <t>1573760</t>
        </is>
      </c>
      <c>
        <v>1</v>
      </c>
      <c>
        <is>
          <t>İZMİR</t>
        </is>
      </c>
      <c>
        <v>KARABAĞLAR</v>
      </c>
      <c>
        <is>
          <t>K-3810 35-01-K03810_K-4654-K02 K02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01.11.2020 17:49:00</t>
        </is>
      </c>
      <c>
        <is>
          <t>01.11.2020 18:30:11</t>
        </is>
      </c>
      <c>
        <v>0.686388888</v>
      </c>
      <c>
        <v>0</v>
      </c>
      <c>
        <v>149</v>
      </c>
      <c>
        <v>0</v>
      </c>
      <c>
        <v>0</v>
      </c>
      <c>
        <v>0</v>
      </c>
      <c>
        <v>102.271944</v>
      </c>
      <c>
        <v>0</v>
      </c>
      <c>
        <v>0</v>
      </c>
    </row>
    <row>
      <c>
        <is>
          <t>1574750</t>
        </is>
      </c>
      <c>
        <v>1</v>
      </c>
      <c>
        <is>
          <t>İZMİR</t>
        </is>
      </c>
      <c>
        <v>KARABAĞLAR</v>
      </c>
      <c>
        <is>
          <t>K-85 35-01-K00085_912446087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03.11.2020 14:38:33</t>
        </is>
      </c>
      <c>
        <is>
          <t>03.11.2020 16:37:56</t>
        </is>
      </c>
      <c>
        <v>1.989722222</v>
      </c>
      <c>
        <v>0</v>
      </c>
      <c>
        <v>2</v>
      </c>
      <c>
        <v>0</v>
      </c>
      <c>
        <v>0</v>
      </c>
      <c>
        <v>0</v>
      </c>
      <c>
        <v>3.979444</v>
      </c>
      <c>
        <v>0</v>
      </c>
      <c>
        <v>0</v>
      </c>
    </row>
    <row>
      <c>
        <is>
          <t>1576431</t>
        </is>
      </c>
      <c>
        <v>1</v>
      </c>
      <c>
        <is>
          <t>İZMİR</t>
        </is>
      </c>
      <c>
        <v>KARABAĞLAR</v>
      </c>
      <c>
        <is>
          <t>K-554 35-01-K00554_913131413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06.11.2020 12:41:12</t>
        </is>
      </c>
      <c>
        <is>
          <t>06.11.2020 18:10:21</t>
        </is>
      </c>
      <c>
        <v>5.485833333</v>
      </c>
      <c>
        <v>0</v>
      </c>
      <c>
        <v>23</v>
      </c>
      <c>
        <v>0</v>
      </c>
      <c>
        <v>0</v>
      </c>
      <c>
        <v>0</v>
      </c>
      <c>
        <v>126.174167</v>
      </c>
      <c>
        <v>0</v>
      </c>
      <c>
        <v>0</v>
      </c>
    </row>
    <row>
      <c>
        <is>
          <t>1576452</t>
        </is>
      </c>
      <c>
        <v>1</v>
      </c>
      <c>
        <is>
          <t>İZMİR</t>
        </is>
      </c>
      <c>
        <v>KARABAĞLAR</v>
      </c>
      <c>
        <is>
          <t>K-554 35-01-K00554_C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06.11.2020 12:53:43</t>
        </is>
      </c>
      <c>
        <is>
          <t>06.11.2020 15:53:46</t>
        </is>
      </c>
      <c>
        <v>3.000833333</v>
      </c>
      <c>
        <v>0</v>
      </c>
      <c>
        <v>164</v>
      </c>
      <c>
        <v>0</v>
      </c>
      <c>
        <v>0</v>
      </c>
      <c>
        <v>0</v>
      </c>
      <c>
        <v>492.136667</v>
      </c>
      <c>
        <v>0</v>
      </c>
      <c>
        <v>0</v>
      </c>
    </row>
    <row>
      <c>
        <is>
          <t>1577051</t>
        </is>
      </c>
      <c>
        <v>1</v>
      </c>
      <c>
        <is>
          <t>İZMİR</t>
        </is>
      </c>
      <c>
        <v>KARABAĞLAR</v>
      </c>
      <c>
        <is>
          <t>K-649 35-01-K00649_960708135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07.11.2020 10:56:13</t>
        </is>
      </c>
      <c>
        <is>
          <t>07.11.2020 13:20:55</t>
        </is>
      </c>
      <c>
        <v>2.411666666</v>
      </c>
      <c>
        <v>0</v>
      </c>
      <c>
        <v>1</v>
      </c>
      <c>
        <v>0</v>
      </c>
      <c>
        <v>0</v>
      </c>
      <c>
        <v>0</v>
      </c>
      <c>
        <v>2.411667</v>
      </c>
      <c>
        <v>0</v>
      </c>
      <c>
        <v>0</v>
      </c>
    </row>
    <row>
      <c>
        <is>
          <t>1574541</t>
        </is>
      </c>
      <c>
        <v>1</v>
      </c>
      <c>
        <is>
          <t>İZMİR</t>
        </is>
      </c>
      <c>
        <v>KARABAĞLAR</v>
      </c>
      <c>
        <is>
          <t>K-3181 35-01-K03181_911695795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03.11.2020 09:36:27</t>
        </is>
      </c>
      <c>
        <is>
          <t>03.11.2020 17:35:30</t>
        </is>
      </c>
      <c>
        <v>7.984166666</v>
      </c>
      <c>
        <v>0</v>
      </c>
      <c>
        <v>14</v>
      </c>
      <c>
        <v>0</v>
      </c>
      <c>
        <v>0</v>
      </c>
      <c>
        <v>0</v>
      </c>
      <c>
        <v>111.778333</v>
      </c>
      <c>
        <v>0</v>
      </c>
      <c>
        <v>0</v>
      </c>
    </row>
    <row>
      <c>
        <is>
          <t>1597797</t>
        </is>
      </c>
      <c>
        <v>1</v>
      </c>
      <c>
        <is>
          <t>İZMİR</t>
        </is>
      </c>
      <c>
        <v>KARABAĞLAR</v>
      </c>
      <c>
        <is>
          <t>M-2573 35-01-M02573_911920884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28.11.2020 13:36:58</t>
        </is>
      </c>
      <c>
        <is>
          <t>28.11.2020 20:45:43</t>
        </is>
      </c>
      <c>
        <v>7.145833333</v>
      </c>
      <c>
        <v>0</v>
      </c>
      <c>
        <v>1</v>
      </c>
      <c>
        <v>0</v>
      </c>
      <c>
        <v>0</v>
      </c>
      <c>
        <v>0</v>
      </c>
      <c>
        <v>7.145833</v>
      </c>
      <c>
        <v>0</v>
      </c>
      <c>
        <v>0</v>
      </c>
    </row>
    <row>
      <c>
        <is>
          <t>1598367</t>
        </is>
      </c>
      <c>
        <v>1</v>
      </c>
      <c>
        <is>
          <t>İZMİR</t>
        </is>
      </c>
      <c>
        <v>KARABAĞLAR</v>
      </c>
      <c>
        <is>
          <t>M-2672(YATIRIM REZERVE) 35-01-M02672_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29.11.2020 23:12:00</t>
        </is>
      </c>
      <c>
        <is>
          <t>30.11.2020 01:05:44</t>
        </is>
      </c>
      <c>
        <v>1.895555555</v>
      </c>
      <c>
        <v>2</v>
      </c>
      <c>
        <v>1019</v>
      </c>
      <c>
        <v>0</v>
      </c>
      <c>
        <v>0</v>
      </c>
      <c>
        <v>3.791111</v>
      </c>
      <c>
        <v>1931.571111</v>
      </c>
      <c>
        <v>0</v>
      </c>
      <c>
        <v>0</v>
      </c>
    </row>
    <row>
      <c>
        <is>
          <t>1598365</t>
        </is>
      </c>
      <c>
        <v>1</v>
      </c>
      <c>
        <is>
          <t>İZMİR</t>
        </is>
      </c>
      <c>
        <v>KARABAĞLAR</v>
      </c>
      <c>
        <is>
          <t>M-2619 35-01-M02619_M-2327Ö BAHAR YILDIRIM İLKÖĞRETİM OKULU-M05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29.11.2020 23:12:00</t>
        </is>
      </c>
      <c>
        <is>
          <t>30.11.2020 00:17:22</t>
        </is>
      </c>
      <c>
        <v>1.089444444</v>
      </c>
      <c>
        <v>1</v>
      </c>
      <c>
        <v>0</v>
      </c>
      <c>
        <v>0</v>
      </c>
      <c>
        <v>0</v>
      </c>
      <c>
        <v>1.089444</v>
      </c>
      <c>
        <v>0</v>
      </c>
      <c>
        <v>0</v>
      </c>
      <c>
        <v>0</v>
      </c>
    </row>
    <row>
      <c>
        <is>
          <t>1598366</t>
        </is>
      </c>
      <c>
        <v>1</v>
      </c>
      <c>
        <is>
          <t>İZMİR</t>
        </is>
      </c>
      <c>
        <v>KARABAĞLAR</v>
      </c>
      <c>
        <is>
          <t>M-2573 35-01-M02573_M-2573 TR-2-M02 M02</t>
        </is>
      </c>
      <c>
        <v>OG Kesici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29.11.2020 23:31:07</t>
        </is>
      </c>
      <c>
        <is>
          <t>30.11.2020 05:14:31</t>
        </is>
      </c>
      <c>
        <v>5.723333333</v>
      </c>
      <c>
        <v>0</v>
      </c>
      <c>
        <v>465</v>
      </c>
      <c>
        <v>0</v>
      </c>
      <c>
        <v>0</v>
      </c>
      <c>
        <v>0</v>
      </c>
      <c>
        <v>2661.35</v>
      </c>
      <c>
        <v>0</v>
      </c>
      <c>
        <v>0</v>
      </c>
    </row>
    <row>
      <c>
        <is>
          <t>1574596</t>
        </is>
      </c>
      <c>
        <v>1</v>
      </c>
      <c>
        <is>
          <t>İZMİR</t>
        </is>
      </c>
      <c>
        <v>ÇEŞME</v>
      </c>
      <c>
        <is>
          <t>L-246 35-18-L00246_950441175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03.11.2020 10:40:56</t>
        </is>
      </c>
      <c>
        <is>
          <t>03.11.2020 18:00:48</t>
        </is>
      </c>
      <c>
        <v>7.331111111</v>
      </c>
      <c>
        <v>0</v>
      </c>
      <c>
        <v>2</v>
      </c>
      <c>
        <v>0</v>
      </c>
      <c>
        <v>0</v>
      </c>
      <c>
        <v>0</v>
      </c>
      <c>
        <v>14.662222</v>
      </c>
      <c>
        <v>0</v>
      </c>
      <c>
        <v>0</v>
      </c>
    </row>
    <row>
      <c>
        <is>
          <t>1578527</t>
        </is>
      </c>
      <c>
        <v>1</v>
      </c>
      <c>
        <is>
          <t>İZMİR</t>
        </is>
      </c>
      <c>
        <v>ÇEŞME</v>
      </c>
      <c>
        <is>
          <t>L-246 35-18-L00246_950463603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10.11.2020 13:00:54</t>
        </is>
      </c>
      <c>
        <is>
          <t>10.11.2020 18:10:44</t>
        </is>
      </c>
      <c>
        <v>5.163888888</v>
      </c>
      <c>
        <v>0</v>
      </c>
      <c>
        <v>1</v>
      </c>
      <c>
        <v>0</v>
      </c>
      <c>
        <v>0</v>
      </c>
      <c>
        <v>0</v>
      </c>
      <c>
        <v>5.163889</v>
      </c>
      <c>
        <v>0</v>
      </c>
      <c>
        <v>0</v>
      </c>
    </row>
    <row>
      <c>
        <is>
          <t>1598487</t>
        </is>
      </c>
      <c>
        <v>1</v>
      </c>
      <c>
        <is>
          <t>İZMİR</t>
        </is>
      </c>
      <c>
        <v>BUCA</v>
      </c>
      <c>
        <is>
          <t>M-2200 BELENBAŞI TR-2 35-03-M02200_B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30.11.2020 09:18:22</t>
        </is>
      </c>
      <c>
        <is>
          <t>30.11.2020 16:44:26</t>
        </is>
      </c>
      <c>
        <v>7.434444444</v>
      </c>
      <c>
        <v>0</v>
      </c>
      <c>
        <v>0</v>
      </c>
      <c>
        <v>0</v>
      </c>
      <c>
        <v>148</v>
      </c>
      <c>
        <v>0</v>
      </c>
      <c>
        <v>0</v>
      </c>
      <c>
        <v>0</v>
      </c>
      <c>
        <v>1100.297778</v>
      </c>
    </row>
    <row>
      <c>
        <is>
          <t>1577742</t>
        </is>
      </c>
      <c>
        <v>1</v>
      </c>
      <c>
        <is>
          <t>İZMİR</t>
        </is>
      </c>
      <c>
        <v>ÇEŞME</v>
      </c>
      <c>
        <is>
          <t>L-490 35-18-L00490_8769364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08.11.2020 18:15:01</t>
        </is>
      </c>
      <c>
        <is>
          <t>08.11.2020 22:10:32</t>
        </is>
      </c>
      <c>
        <v>3.925277777</v>
      </c>
      <c>
        <v>0</v>
      </c>
      <c>
        <v>9</v>
      </c>
      <c>
        <v>0</v>
      </c>
      <c>
        <v>0</v>
      </c>
      <c>
        <v>0</v>
      </c>
      <c>
        <v>35.3275</v>
      </c>
      <c>
        <v>0</v>
      </c>
      <c>
        <v>0</v>
      </c>
    </row>
    <row>
      <c>
        <is>
          <t>1578552</t>
        </is>
      </c>
      <c>
        <v>1</v>
      </c>
      <c>
        <is>
          <t>MANİSA</t>
        </is>
      </c>
      <c>
        <v>ŞEHZADELER</v>
      </c>
      <c>
        <is>
          <t>TEKELLER KÖYÜ TR-1 45-71-M01268_44415800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10.11.2020 13:38:36</t>
        </is>
      </c>
      <c>
        <is>
          <t>10.11.2020 14:37:35</t>
        </is>
      </c>
      <c>
        <v>0.983055555</v>
      </c>
      <c>
        <v>0</v>
      </c>
      <c>
        <v>0</v>
      </c>
      <c>
        <v>0</v>
      </c>
      <c>
        <v>10</v>
      </c>
      <c>
        <v>0</v>
      </c>
      <c>
        <v>0</v>
      </c>
      <c>
        <v>0</v>
      </c>
      <c>
        <v>9.830556</v>
      </c>
    </row>
    <row>
      <c>
        <is>
          <t>1597510</t>
        </is>
      </c>
      <c>
        <v>1</v>
      </c>
      <c>
        <is>
          <t>İZMİR</t>
        </is>
      </c>
      <c>
        <v>KARABAĞLAR</v>
      </c>
      <c>
        <is>
          <t>K-3874 35-01-K03874_912321224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27.11.2020 19:42:53</t>
        </is>
      </c>
      <c>
        <is>
          <t>27.11.2020 21:26:50</t>
        </is>
      </c>
      <c>
        <v>1.7325</v>
      </c>
      <c>
        <v>0</v>
      </c>
      <c>
        <v>3</v>
      </c>
      <c>
        <v>0</v>
      </c>
      <c>
        <v>0</v>
      </c>
      <c>
        <v>0</v>
      </c>
      <c>
        <v>5.1975</v>
      </c>
      <c>
        <v>0</v>
      </c>
      <c>
        <v>0</v>
      </c>
    </row>
    <row>
      <c>
        <is>
          <t>1574489</t>
        </is>
      </c>
      <c>
        <v>1</v>
      </c>
      <c>
        <is>
          <t>İZMİR</t>
        </is>
      </c>
      <c>
        <v>GAZİEMİR</v>
      </c>
      <c>
        <is>
          <t>K-2011 35-08-K02011_98923212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03.11.2020 08:32:35</t>
        </is>
      </c>
      <c>
        <is>
          <t>03.11.2020 09:18:51</t>
        </is>
      </c>
      <c>
        <v>0.771111111</v>
      </c>
      <c>
        <v>0</v>
      </c>
      <c>
        <v>2</v>
      </c>
      <c>
        <v>0</v>
      </c>
      <c>
        <v>0</v>
      </c>
      <c>
        <v>0</v>
      </c>
      <c>
        <v>1.542222</v>
      </c>
      <c>
        <v>0</v>
      </c>
      <c>
        <v>0</v>
      </c>
    </row>
    <row>
      <c>
        <is>
          <t>1584377</t>
        </is>
      </c>
      <c>
        <v>1</v>
      </c>
      <c>
        <is>
          <t>İZMİR</t>
        </is>
      </c>
      <c>
        <v>GÜZELBAHÇE</v>
      </c>
      <c>
        <is>
          <t>K-2371 35-10-K02371_A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21.11.2020 13:20:21</t>
        </is>
      </c>
      <c>
        <is>
          <t>21.11.2020 15:48:56</t>
        </is>
      </c>
      <c>
        <v>2.476388888</v>
      </c>
      <c>
        <v>0</v>
      </c>
      <c>
        <v>87</v>
      </c>
      <c>
        <v>0</v>
      </c>
      <c>
        <v>0</v>
      </c>
      <c>
        <v>0</v>
      </c>
      <c>
        <v>215.445833</v>
      </c>
      <c>
        <v>0</v>
      </c>
      <c>
        <v>0</v>
      </c>
    </row>
    <row>
      <c>
        <is>
          <t>1581040</t>
        </is>
      </c>
      <c>
        <v>1</v>
      </c>
      <c>
        <is>
          <t>İZMİR</t>
        </is>
      </c>
      <c>
        <v>KARABAĞLAR</v>
      </c>
      <c>
        <is>
          <t>K-914 35-01-K00914_B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15.11.2020 11:12:08</t>
        </is>
      </c>
      <c>
        <is>
          <t>15.11.2020 13:35:10</t>
        </is>
      </c>
      <c>
        <v>2.383888888</v>
      </c>
      <c>
        <v>0</v>
      </c>
      <c>
        <v>201</v>
      </c>
      <c>
        <v>0</v>
      </c>
      <c>
        <v>2</v>
      </c>
      <c>
        <v>0</v>
      </c>
      <c>
        <v>479.161666</v>
      </c>
      <c>
        <v>0</v>
      </c>
      <c>
        <v>4.767778</v>
      </c>
    </row>
    <row>
      <c>
        <is>
          <t>1580105</t>
        </is>
      </c>
      <c>
        <v>1</v>
      </c>
      <c>
        <is>
          <t>MANİSA</t>
        </is>
      </c>
      <c>
        <v>YUNUSEMRE</v>
      </c>
      <c>
        <is>
          <t>MURADİYE DM-5/6 KÖK 45-71-M00245_DM-5/10-M03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13.11.2020 11:25:19</t>
        </is>
      </c>
      <c>
        <is>
          <t>13.11.2020 11:44:06</t>
        </is>
      </c>
      <c>
        <v>0.313055555</v>
      </c>
      <c>
        <v>56</v>
      </c>
      <c>
        <v>0</v>
      </c>
      <c>
        <v>0</v>
      </c>
      <c>
        <v>0</v>
      </c>
      <c>
        <v>17.531111</v>
      </c>
      <c>
        <v>0</v>
      </c>
      <c>
        <v>0</v>
      </c>
      <c>
        <v>0</v>
      </c>
    </row>
    <row>
      <c>
        <is>
          <t>1598713</t>
        </is>
      </c>
      <c>
        <v>1</v>
      </c>
      <c>
        <is>
          <t>MANİSA</t>
        </is>
      </c>
      <c>
        <v>YUNUSEMRE</v>
      </c>
      <c>
        <is>
          <t>MURADİYE DM-5/6 KÖK 45-71-M00245_DM-5/10-M03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30.11.2020 14:48:32</t>
        </is>
      </c>
      <c>
        <is>
          <t>30.11.2020 15:20:50</t>
        </is>
      </c>
      <c>
        <v>0.538333333</v>
      </c>
      <c>
        <v>11</v>
      </c>
      <c>
        <v>0</v>
      </c>
      <c>
        <v>0</v>
      </c>
      <c>
        <v>0</v>
      </c>
      <c>
        <v>5.921667</v>
      </c>
      <c>
        <v>0</v>
      </c>
      <c>
        <v>0</v>
      </c>
      <c>
        <v>0</v>
      </c>
    </row>
    <row>
      <c>
        <is>
          <t>1582331</t>
        </is>
      </c>
      <c>
        <v>1</v>
      </c>
      <c>
        <is>
          <t>İZMİR</t>
        </is>
      </c>
      <c>
        <v>KARABAĞLAR</v>
      </c>
      <c>
        <is>
          <t>K-655 35-01-K00655_B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18.11.2020 09:13:51</t>
        </is>
      </c>
      <c>
        <is>
          <t>18.11.2020 15:58:44</t>
        </is>
      </c>
      <c>
        <v>6.748027777</v>
      </c>
      <c>
        <v>0</v>
      </c>
      <c>
        <v>38</v>
      </c>
      <c>
        <v>0</v>
      </c>
      <c>
        <v>0</v>
      </c>
      <c>
        <v>0</v>
      </c>
      <c>
        <v>256.425056</v>
      </c>
      <c>
        <v>0</v>
      </c>
      <c>
        <v>0</v>
      </c>
    </row>
    <row>
      <c>
        <is>
          <t>1581826</t>
        </is>
      </c>
      <c>
        <v>1</v>
      </c>
      <c>
        <is>
          <t>İZMİR</t>
        </is>
      </c>
      <c>
        <v>KARABAĞLAR</v>
      </c>
      <c>
        <is>
          <t>K-655 35-01-K00655_A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17.11.2020 09:23:08</t>
        </is>
      </c>
      <c>
        <is>
          <t>17.11.2020 10:45:07</t>
        </is>
      </c>
      <c>
        <v>1.366388888</v>
      </c>
      <c>
        <v>0</v>
      </c>
      <c>
        <v>224</v>
      </c>
      <c>
        <v>0</v>
      </c>
      <c>
        <v>0</v>
      </c>
      <c>
        <v>0</v>
      </c>
      <c>
        <v>306.071111</v>
      </c>
      <c>
        <v>0</v>
      </c>
      <c>
        <v>0</v>
      </c>
    </row>
    <row>
      <c>
        <is>
          <t>1581829</t>
        </is>
      </c>
      <c>
        <v>1</v>
      </c>
      <c>
        <is>
          <t>İZMİR</t>
        </is>
      </c>
      <c>
        <v>KARABAĞLAR</v>
      </c>
      <c>
        <is>
          <t>K-655 35-01-K00655_C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17.11.2020 09:53:40</t>
        </is>
      </c>
      <c>
        <is>
          <t>17.11.2020 10:43:51</t>
        </is>
      </c>
      <c>
        <v>0.836225</v>
      </c>
      <c>
        <v>0</v>
      </c>
      <c>
        <v>99</v>
      </c>
      <c>
        <v>0</v>
      </c>
      <c>
        <v>0</v>
      </c>
      <c>
        <v>0</v>
      </c>
      <c>
        <v>82.786275</v>
      </c>
      <c>
        <v>0</v>
      </c>
      <c>
        <v>0</v>
      </c>
    </row>
    <row>
      <c>
        <is>
          <t>1577077</t>
        </is>
      </c>
      <c>
        <v>1</v>
      </c>
      <c>
        <is>
          <t>İZMİR</t>
        </is>
      </c>
      <c>
        <v>KARABAĞLAR</v>
      </c>
      <c>
        <is>
          <t>K-3628 35-01-K03628_911376939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07.11.2020 11:30:00</t>
        </is>
      </c>
      <c>
        <is>
          <t>07.11.2020 14:27:41</t>
        </is>
      </c>
      <c>
        <v>2.961388888</v>
      </c>
      <c>
        <v>0</v>
      </c>
      <c>
        <v>1</v>
      </c>
      <c>
        <v>0</v>
      </c>
      <c>
        <v>0</v>
      </c>
      <c>
        <v>0</v>
      </c>
      <c>
        <v>2.961389</v>
      </c>
      <c>
        <v>0</v>
      </c>
      <c>
        <v>0</v>
      </c>
    </row>
    <row>
      <c>
        <is>
          <t>1582748</t>
        </is>
      </c>
      <c>
        <v>1</v>
      </c>
      <c>
        <is>
          <t>İZMİR</t>
        </is>
      </c>
      <c>
        <v>GÜZELBAHÇE</v>
      </c>
      <c>
        <is>
          <t>YELKİ TR-22 35-10-L00022_B B02b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18.11.2020 18:48:50</t>
        </is>
      </c>
      <c>
        <is>
          <t>18.11.2020 19:59:04</t>
        </is>
      </c>
      <c>
        <v>1.170555555</v>
      </c>
      <c>
        <v>0</v>
      </c>
      <c>
        <v>11</v>
      </c>
      <c>
        <v>0</v>
      </c>
      <c>
        <v>0</v>
      </c>
      <c>
        <v>0</v>
      </c>
      <c>
        <v>12.876111</v>
      </c>
      <c>
        <v>0</v>
      </c>
      <c>
        <v>0</v>
      </c>
    </row>
    <row>
      <c>
        <is>
          <t>1581299</t>
        </is>
      </c>
      <c>
        <v>1</v>
      </c>
      <c>
        <is>
          <t>İZMİR</t>
        </is>
      </c>
      <c>
        <v>ÇEŞME</v>
      </c>
      <c>
        <is>
          <t>L-247 35-18-L00247_950440926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16.11.2020 08:49:35</t>
        </is>
      </c>
      <c>
        <is>
          <t>16.11.2020 15:59:54</t>
        </is>
      </c>
      <c>
        <v>7.171944444</v>
      </c>
      <c>
        <v>0</v>
      </c>
      <c>
        <v>1</v>
      </c>
      <c>
        <v>0</v>
      </c>
      <c>
        <v>0</v>
      </c>
      <c>
        <v>0</v>
      </c>
      <c>
        <v>7.171944</v>
      </c>
      <c>
        <v>0</v>
      </c>
      <c>
        <v>0</v>
      </c>
    </row>
    <row>
      <c>
        <is>
          <t>1579512</t>
        </is>
      </c>
      <c>
        <v>1</v>
      </c>
      <c>
        <is>
          <t>İZMİR</t>
        </is>
      </c>
      <c>
        <v>ÇEŞME</v>
      </c>
      <c>
        <is>
          <t>L-247 35-18-L00247_950440926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12.11.2020 10:04:50</t>
        </is>
      </c>
      <c>
        <is>
          <t>12.11.2020 12:47:52</t>
        </is>
      </c>
      <c>
        <v>2.717222222</v>
      </c>
      <c>
        <v>0</v>
      </c>
      <c>
        <v>1</v>
      </c>
      <c>
        <v>0</v>
      </c>
      <c>
        <v>0</v>
      </c>
      <c>
        <v>0</v>
      </c>
      <c>
        <v>2.717222</v>
      </c>
      <c>
        <v>0</v>
      </c>
      <c>
        <v>0</v>
      </c>
    </row>
    <row>
      <c>
        <is>
          <t>1573539</t>
        </is>
      </c>
      <c>
        <v>1</v>
      </c>
      <c>
        <is>
          <t>İZMİR</t>
        </is>
      </c>
      <c>
        <v>ÇEŞME</v>
      </c>
      <c>
        <is>
          <t>L-247 35-18-L00247_950440961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01.11.2020 09:28:49</t>
        </is>
      </c>
      <c>
        <is>
          <t>01.11.2020 14:50:08</t>
        </is>
      </c>
      <c>
        <v>5.355277777</v>
      </c>
      <c>
        <v>0</v>
      </c>
      <c>
        <v>1</v>
      </c>
      <c>
        <v>0</v>
      </c>
      <c>
        <v>0</v>
      </c>
      <c>
        <v>0</v>
      </c>
      <c>
        <v>5.355278</v>
      </c>
      <c>
        <v>0</v>
      </c>
      <c>
        <v>0</v>
      </c>
    </row>
    <row>
      <c>
        <is>
          <t>1583038</t>
        </is>
      </c>
      <c>
        <v>1</v>
      </c>
      <c>
        <is>
          <t>İZMİR</t>
        </is>
      </c>
      <c>
        <v>ÇEŞME</v>
      </c>
      <c>
        <is>
          <t>L-371 35-18-L00371_8098550</t>
        </is>
      </c>
      <c>
        <v>AG Hatta Ağaç Kesimi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19.11.2020 11:27:00</t>
        </is>
      </c>
      <c>
        <is>
          <t>19.11.2020 12:17:20</t>
        </is>
      </c>
      <c>
        <v>0.838888888</v>
      </c>
      <c>
        <v>0</v>
      </c>
      <c>
        <v>137</v>
      </c>
      <c>
        <v>0</v>
      </c>
      <c>
        <v>0</v>
      </c>
      <c>
        <v>0</v>
      </c>
      <c>
        <v>114.927778</v>
      </c>
      <c>
        <v>0</v>
      </c>
      <c>
        <v>0</v>
      </c>
    </row>
    <row>
      <c>
        <is>
          <t>1577428</t>
        </is>
      </c>
      <c>
        <v>1</v>
      </c>
      <c>
        <is>
          <t>İZMİR</t>
        </is>
      </c>
      <c>
        <v>ÇEŞME</v>
      </c>
      <c>
        <is>
          <t>L-182 35-18-L00182_950442323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07.11.2020 23:57:20</t>
        </is>
      </c>
      <c>
        <is>
          <t>08.11.2020 00:52:07</t>
        </is>
      </c>
      <c>
        <v>0.913055555</v>
      </c>
      <c>
        <v>0</v>
      </c>
      <c>
        <v>1</v>
      </c>
      <c>
        <v>0</v>
      </c>
      <c>
        <v>0</v>
      </c>
      <c>
        <v>0</v>
      </c>
      <c>
        <v>0.913056</v>
      </c>
      <c>
        <v>0</v>
      </c>
      <c>
        <v>0</v>
      </c>
    </row>
    <row>
      <c>
        <is>
          <t>1577890</t>
        </is>
      </c>
      <c>
        <v>1</v>
      </c>
      <c>
        <is>
          <t>İZMİR</t>
        </is>
      </c>
      <c>
        <v>GÜZELBAHÇE</v>
      </c>
      <c>
        <is>
          <t>YELKİ TR-16 35-10-L00016_E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09.11.2020 09:37:36</t>
        </is>
      </c>
      <c>
        <is>
          <t>09.11.2020 13:49:14</t>
        </is>
      </c>
      <c>
        <v>4.193736111</v>
      </c>
      <c>
        <v>0</v>
      </c>
      <c>
        <v>16</v>
      </c>
      <c>
        <v>0</v>
      </c>
      <c>
        <v>0</v>
      </c>
      <c>
        <v>0</v>
      </c>
      <c>
        <v>67.099778</v>
      </c>
      <c>
        <v>0</v>
      </c>
      <c>
        <v>0</v>
      </c>
    </row>
    <row>
      <c>
        <is>
          <t>1596625</t>
        </is>
      </c>
      <c>
        <v>1</v>
      </c>
      <c>
        <is>
          <t>İZMİR</t>
        </is>
      </c>
      <c>
        <v>GÜZELBAHÇE</v>
      </c>
      <c>
        <is>
          <t>YELKİ TR-22 35-10-L00022_35-10-L00022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26.11.2020 09:33:03</t>
        </is>
      </c>
      <c>
        <is>
          <t>26.11.2020 17:28:00</t>
        </is>
      </c>
      <c>
        <v>7.915603611</v>
      </c>
      <c>
        <v>1</v>
      </c>
      <c>
        <v>91</v>
      </c>
      <c>
        <v>0</v>
      </c>
      <c>
        <v>0</v>
      </c>
      <c>
        <v>7.915604</v>
      </c>
      <c>
        <v>720.319929</v>
      </c>
      <c>
        <v>0</v>
      </c>
      <c>
        <v>0</v>
      </c>
    </row>
    <row>
      <c>
        <is>
          <t>1574016</t>
        </is>
      </c>
      <c>
        <v>1</v>
      </c>
      <c>
        <is>
          <t>İZMİR</t>
        </is>
      </c>
      <c>
        <v>GÜZELBAHÇE</v>
      </c>
      <c>
        <is>
          <t>YELKİ TR-11 35-10-L00011_ÇIKIŞ-L02 L02</t>
        </is>
      </c>
      <c>
        <v>Üçüncü Şahısların Vermiş Olduğu Hasarlar</v>
      </c>
      <c>
        <is>
          <t>Dağıtım-OG</t>
        </is>
      </c>
      <c>
        <v>Uzun</v>
      </c>
      <c>
        <v>Dışsal</v>
      </c>
      <c>
        <v>Bildirimsiz</v>
      </c>
      <c>
        <is>
          <t>02.11.2020 10:12:22</t>
        </is>
      </c>
      <c>
        <is>
          <t>02.11.2020 13:08:15</t>
        </is>
      </c>
      <c>
        <v>2.931388888</v>
      </c>
      <c>
        <v>3</v>
      </c>
      <c>
        <v>120</v>
      </c>
      <c>
        <v>18</v>
      </c>
      <c>
        <v>311</v>
      </c>
      <c>
        <v>8.794167</v>
      </c>
      <c>
        <v>351.766667</v>
      </c>
      <c>
        <v>52.765</v>
      </c>
      <c>
        <v>911.661944</v>
      </c>
    </row>
    <row>
      <c>
        <is>
          <t>1595413</t>
        </is>
      </c>
      <c>
        <v>1</v>
      </c>
      <c>
        <is>
          <t>İZMİR</t>
        </is>
      </c>
      <c>
        <v>GÜZELBAHÇE</v>
      </c>
      <c>
        <is>
          <t>ÇAMLI KÖYÜ TR-1 35-10-L00024_35-10-L00024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23.11.2020 18:22:57</t>
        </is>
      </c>
      <c>
        <is>
          <t>23.11.2020 20:14:52</t>
        </is>
      </c>
      <c>
        <v>1.865277777</v>
      </c>
      <c>
        <v>0</v>
      </c>
      <c>
        <v>8</v>
      </c>
      <c>
        <v>1</v>
      </c>
      <c>
        <v>282</v>
      </c>
      <c>
        <v>0</v>
      </c>
      <c>
        <v>14.922222</v>
      </c>
      <c>
        <v>1.865278</v>
      </c>
      <c>
        <v>526.008333</v>
      </c>
    </row>
    <row>
      <c>
        <is>
          <t>1595447</t>
        </is>
      </c>
      <c>
        <v>1</v>
      </c>
      <c>
        <is>
          <t>İZMİR</t>
        </is>
      </c>
      <c>
        <v>GÜZELBAHÇE</v>
      </c>
      <c>
        <is>
          <t>K-3826 35-10-K03826_913638396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23.11.2020 19:31:28</t>
        </is>
      </c>
      <c>
        <is>
          <t>23.11.2020 20:56:29</t>
        </is>
      </c>
      <c>
        <v>1.416944444</v>
      </c>
      <c>
        <v>0</v>
      </c>
      <c>
        <v>1</v>
      </c>
      <c>
        <v>0</v>
      </c>
      <c>
        <v>0</v>
      </c>
      <c>
        <v>0</v>
      </c>
      <c>
        <v>1.416944</v>
      </c>
      <c>
        <v>0</v>
      </c>
      <c>
        <v>0</v>
      </c>
    </row>
    <row>
      <c>
        <is>
          <t>1596945</t>
        </is>
      </c>
      <c>
        <v>1</v>
      </c>
      <c>
        <is>
          <t>İZMİR</t>
        </is>
      </c>
      <c>
        <v>GÜZELBAHÇE</v>
      </c>
      <c>
        <is>
          <t>K-3826 35-10-K03826_913638396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26.11.2020 16:57:11</t>
        </is>
      </c>
      <c>
        <is>
          <t>26.11.2020 17:44:38</t>
        </is>
      </c>
      <c>
        <v>0.790833333</v>
      </c>
      <c>
        <v>0</v>
      </c>
      <c>
        <v>1</v>
      </c>
      <c>
        <v>0</v>
      </c>
      <c>
        <v>0</v>
      </c>
      <c>
        <v>0</v>
      </c>
      <c>
        <v>0.790833</v>
      </c>
      <c>
        <v>0</v>
      </c>
      <c>
        <v>0</v>
      </c>
    </row>
    <row>
      <c>
        <is>
          <t>1597764</t>
        </is>
      </c>
      <c>
        <v>1</v>
      </c>
      <c>
        <is>
          <t>İZMİR</t>
        </is>
      </c>
      <c>
        <v>GÜZELBAHÇE</v>
      </c>
      <c>
        <is>
          <t>K-3826 35-10-K03826_913606667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28.11.2020 12:11:36</t>
        </is>
      </c>
      <c>
        <is>
          <t>28.11.2020 13:27:56</t>
        </is>
      </c>
      <c>
        <v>1.272222222</v>
      </c>
      <c>
        <v>0</v>
      </c>
      <c>
        <v>1</v>
      </c>
      <c>
        <v>0</v>
      </c>
      <c>
        <v>0</v>
      </c>
      <c>
        <v>0</v>
      </c>
      <c>
        <v>1.272222</v>
      </c>
      <c>
        <v>0</v>
      </c>
      <c>
        <v>0</v>
      </c>
    </row>
    <row>
      <c>
        <is>
          <t>1580249</t>
        </is>
      </c>
      <c>
        <v>1</v>
      </c>
      <c>
        <is>
          <t>İZMİR</t>
        </is>
      </c>
      <c>
        <v>GÜZELBAHÇE</v>
      </c>
      <c>
        <is>
          <t>K-4817 35-10-K04817_35-10-K04817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13.11.2020 14:43:28</t>
        </is>
      </c>
      <c>
        <is>
          <t>13.11.2020 15:17:00</t>
        </is>
      </c>
      <c>
        <v>0.558888888</v>
      </c>
      <c>
        <v>1</v>
      </c>
      <c>
        <v>122</v>
      </c>
      <c>
        <v>0</v>
      </c>
      <c>
        <v>4</v>
      </c>
      <c>
        <v>0.558889</v>
      </c>
      <c>
        <v>68.184444</v>
      </c>
      <c>
        <v>0</v>
      </c>
      <c>
        <v>2.235556</v>
      </c>
    </row>
    <row>
      <c>
        <is>
          <t>1580992</t>
        </is>
      </c>
      <c>
        <v>1</v>
      </c>
      <c>
        <is>
          <t>İZMİR</t>
        </is>
      </c>
      <c>
        <v>GÜZELBAHÇE</v>
      </c>
      <c>
        <is>
          <t>M-2489 ÇAMLI TR-5 35-10-M02489_913232298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15.11.2020 09:26:42</t>
        </is>
      </c>
      <c>
        <is>
          <t>15.11.2020 11:57:15</t>
        </is>
      </c>
      <c>
        <v>2.509166666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2.509167</v>
      </c>
    </row>
    <row>
      <c>
        <is>
          <t>1578606</t>
        </is>
      </c>
      <c>
        <v>1</v>
      </c>
      <c>
        <is>
          <t>İZMİR</t>
        </is>
      </c>
      <c>
        <v>GAZİEMİR</v>
      </c>
      <c>
        <is>
          <t>K-3419 35-08-K03419_B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10.11.2020 15:10:49</t>
        </is>
      </c>
      <c>
        <is>
          <t>10.11.2020 20:21:11</t>
        </is>
      </c>
      <c>
        <v>5.172777777</v>
      </c>
      <c>
        <v>0</v>
      </c>
      <c>
        <v>11</v>
      </c>
      <c>
        <v>0</v>
      </c>
      <c>
        <v>46</v>
      </c>
      <c>
        <v>0</v>
      </c>
      <c>
        <v>56.900556</v>
      </c>
      <c>
        <v>0</v>
      </c>
      <c>
        <v>237.947778</v>
      </c>
    </row>
    <row>
      <c>
        <is>
          <t>1578643</t>
        </is>
      </c>
      <c>
        <v>1</v>
      </c>
      <c>
        <is>
          <t>İZMİR</t>
        </is>
      </c>
      <c>
        <v>GAZİEMİR</v>
      </c>
      <c>
        <is>
          <t>K-3419 35-08-K03419_965662527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10.11.2020 15:59:39</t>
        </is>
      </c>
      <c>
        <is>
          <t>10.11.2020 20:00:15</t>
        </is>
      </c>
      <c>
        <v>4.01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4.01</v>
      </c>
    </row>
    <row>
      <c>
        <is>
          <t>1576640</t>
        </is>
      </c>
      <c>
        <v>1</v>
      </c>
      <c>
        <is>
          <t>İZMİR</t>
        </is>
      </c>
      <c>
        <v>GÜZELBAHÇE</v>
      </c>
      <c>
        <is>
          <t>K-1915 35-10-K01915_97914145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06.11.2020 16:54:00</t>
        </is>
      </c>
      <c>
        <is>
          <t>06.11.2020 17:31:58</t>
        </is>
      </c>
      <c>
        <v>0.632777777</v>
      </c>
      <c>
        <v>0</v>
      </c>
      <c>
        <v>2</v>
      </c>
      <c>
        <v>0</v>
      </c>
      <c>
        <v>0</v>
      </c>
      <c>
        <v>0</v>
      </c>
      <c>
        <v>1.265556</v>
      </c>
      <c>
        <v>0</v>
      </c>
      <c>
        <v>0</v>
      </c>
    </row>
    <row>
      <c>
        <is>
          <t>1596562</t>
        </is>
      </c>
      <c>
        <v>1</v>
      </c>
      <c>
        <is>
          <t>İZMİR</t>
        </is>
      </c>
      <c>
        <v>TİRE</v>
      </c>
      <c>
        <is>
          <t>KÜRDÜLLÜ TR-1 35-29-L00458_B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26.11.2020 07:58:42</t>
        </is>
      </c>
      <c>
        <is>
          <t>26.11.2020 09:33:11</t>
        </is>
      </c>
      <c>
        <v>1.574722222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3.149444</v>
      </c>
    </row>
    <row>
      <c>
        <is>
          <t>1577070</t>
        </is>
      </c>
      <c>
        <v>1</v>
      </c>
      <c>
        <is>
          <t>İZMİR</t>
        </is>
      </c>
      <c>
        <v>KİRAZ</v>
      </c>
      <c>
        <is>
          <t>DOĞANCI TR-12 35-31-L00339_35-31-L00339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07.11.2020 11:24:00</t>
        </is>
      </c>
      <c>
        <is>
          <t>07.11.2020 11:38:25</t>
        </is>
      </c>
      <c>
        <v>0.240277777</v>
      </c>
      <c>
        <v>0</v>
      </c>
      <c>
        <v>0</v>
      </c>
      <c>
        <v>1</v>
      </c>
      <c>
        <v>43</v>
      </c>
      <c>
        <v>0</v>
      </c>
      <c>
        <v>0</v>
      </c>
      <c>
        <v>0.240278</v>
      </c>
      <c>
        <v>10.331944</v>
      </c>
    </row>
    <row>
      <c>
        <is>
          <t>1582217</t>
        </is>
      </c>
      <c>
        <v>1</v>
      </c>
      <c>
        <is>
          <t>İZMİR</t>
        </is>
      </c>
      <c>
        <v>SEFERİHİSAR</v>
      </c>
      <c>
        <is>
          <t>İM-1/TR-7 (MİMOZA) 35-14-M00311_C C01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17.11.2020 19:12:47</t>
        </is>
      </c>
      <c>
        <is>
          <t>17.11.2020 21:01:07</t>
        </is>
      </c>
      <c>
        <v>1.805555555</v>
      </c>
      <c>
        <v>0</v>
      </c>
      <c>
        <v>61</v>
      </c>
      <c>
        <v>0</v>
      </c>
      <c>
        <v>0</v>
      </c>
      <c>
        <v>0</v>
      </c>
      <c>
        <v>110.138889</v>
      </c>
      <c>
        <v>0</v>
      </c>
      <c>
        <v>0</v>
      </c>
    </row>
    <row>
      <c>
        <is>
          <t>1598554</t>
        </is>
      </c>
      <c>
        <v>1</v>
      </c>
      <c>
        <is>
          <t>İZMİR</t>
        </is>
      </c>
      <c>
        <v>KARABAĞLAR</v>
      </c>
      <c>
        <is>
          <t>K-652 35-01-K00652_F</t>
        </is>
      </c>
      <c>
        <v>Ağaç Kesimi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30.11.2020 10:59:00</t>
        </is>
      </c>
      <c>
        <is>
          <t>30.11.2020 11:14:35</t>
        </is>
      </c>
      <c>
        <v>0.259722222</v>
      </c>
      <c>
        <v>0</v>
      </c>
      <c>
        <v>22</v>
      </c>
      <c>
        <v>0</v>
      </c>
      <c>
        <v>0</v>
      </c>
      <c>
        <v>0</v>
      </c>
      <c>
        <v>5.713889</v>
      </c>
      <c>
        <v>0</v>
      </c>
      <c>
        <v>0</v>
      </c>
    </row>
    <row>
      <c>
        <is>
          <t>1582345</t>
        </is>
      </c>
      <c>
        <v>1</v>
      </c>
      <c>
        <is>
          <t>İZMİR</t>
        </is>
      </c>
      <c>
        <v>GÜZELBAHÇE</v>
      </c>
      <c>
        <is>
          <t>K-1906 35-10-K01906_97970221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18.11.2020 09:23:00</t>
        </is>
      </c>
      <c>
        <is>
          <t>18.11.2020 15:54:07</t>
        </is>
      </c>
      <c>
        <v>6.518611111</v>
      </c>
      <c>
        <v>0</v>
      </c>
      <c>
        <v>1</v>
      </c>
      <c>
        <v>0</v>
      </c>
      <c>
        <v>0</v>
      </c>
      <c>
        <v>0</v>
      </c>
      <c>
        <v>6.518611</v>
      </c>
      <c>
        <v>0</v>
      </c>
      <c>
        <v>0</v>
      </c>
    </row>
    <row>
      <c>
        <is>
          <t>1574395</t>
        </is>
      </c>
      <c>
        <v>1</v>
      </c>
      <c>
        <is>
          <t>İZMİR</t>
        </is>
      </c>
      <c>
        <v>GÜZELBAHÇE</v>
      </c>
      <c>
        <is>
          <t>K-1927 35-10-K01927_TRAFO K03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02.11.2020 19:51:01</t>
        </is>
      </c>
      <c>
        <is>
          <t>02.11.2020 22:17:01</t>
        </is>
      </c>
      <c>
        <v>2.433333333</v>
      </c>
      <c>
        <v>1</v>
      </c>
      <c>
        <v>284</v>
      </c>
      <c>
        <v>0</v>
      </c>
      <c>
        <v>0</v>
      </c>
      <c>
        <v>2.433333</v>
      </c>
      <c>
        <v>691.066667</v>
      </c>
      <c>
        <v>0</v>
      </c>
      <c>
        <v>0</v>
      </c>
    </row>
    <row>
      <c>
        <is>
          <t>1597988</t>
        </is>
      </c>
      <c>
        <v>1</v>
      </c>
      <c>
        <is>
          <t>İZMİR</t>
        </is>
      </c>
      <c>
        <v>GÜZELBAHÇE</v>
      </c>
      <c>
        <is>
          <t>KAHRAMANDERE İM 35-10-A00002_KÖYLER L04</t>
        </is>
      </c>
      <c>
        <v>OG Kademe Ayarı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28.11.2020 22:31:00</t>
        </is>
      </c>
      <c>
        <is>
          <t>28.11.2020 22:46:12</t>
        </is>
      </c>
      <c>
        <v>0.253333333</v>
      </c>
      <c>
        <v>24</v>
      </c>
      <c>
        <v>994</v>
      </c>
      <c>
        <v>22</v>
      </c>
      <c>
        <v>420</v>
      </c>
      <c>
        <v>6.08</v>
      </c>
      <c>
        <v>251.813333</v>
      </c>
      <c>
        <v>5.573333</v>
      </c>
      <c>
        <v>106.4</v>
      </c>
    </row>
    <row>
      <c>
        <is>
          <t>1576017</t>
        </is>
      </c>
      <c>
        <v>1</v>
      </c>
      <c>
        <is>
          <t>İZMİR</t>
        </is>
      </c>
      <c>
        <v>KARABAĞLAR</v>
      </c>
      <c>
        <is>
          <t>K-3714 35-01-K03714_911596191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05.11.2020 19:35:12</t>
        </is>
      </c>
      <c>
        <is>
          <t>05.11.2020 20:19:58</t>
        </is>
      </c>
      <c>
        <v>0.746111111</v>
      </c>
      <c>
        <v>0</v>
      </c>
      <c>
        <v>11</v>
      </c>
      <c>
        <v>0</v>
      </c>
      <c>
        <v>0</v>
      </c>
      <c>
        <v>0</v>
      </c>
      <c>
        <v>8.207222</v>
      </c>
      <c>
        <v>0</v>
      </c>
      <c>
        <v>0</v>
      </c>
    </row>
    <row>
      <c>
        <is>
          <t>1597095</t>
        </is>
      </c>
      <c>
        <v>1</v>
      </c>
      <c>
        <is>
          <t>İZMİR</t>
        </is>
      </c>
      <c>
        <v>KARABAĞLAR</v>
      </c>
      <c>
        <is>
          <t>K-1665 35-01-K01665_72373211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27.11.2020 12:18:08</t>
        </is>
      </c>
      <c>
        <is>
          <t>27.11.2020 16:11:39</t>
        </is>
      </c>
      <c>
        <v>3.891944444</v>
      </c>
      <c>
        <v>0</v>
      </c>
      <c>
        <v>134</v>
      </c>
      <c>
        <v>0</v>
      </c>
      <c>
        <v>0</v>
      </c>
      <c>
        <v>0</v>
      </c>
      <c>
        <v>521.520555</v>
      </c>
      <c>
        <v>0</v>
      </c>
      <c>
        <v>0</v>
      </c>
    </row>
    <row>
      <c>
        <is>
          <t>1597300</t>
        </is>
      </c>
      <c>
        <v>1</v>
      </c>
      <c>
        <is>
          <t>İZMİR</t>
        </is>
      </c>
      <c>
        <v>ÇEŞME</v>
      </c>
      <c>
        <is>
          <t>L-117 OVACIK 35-18-L00117_950466053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27.11.2020 12:59:40</t>
        </is>
      </c>
      <c>
        <is>
          <t>27.11.2020 16:55:54</t>
        </is>
      </c>
      <c>
        <v>3.937222222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3.937222</v>
      </c>
    </row>
    <row>
      <c>
        <is>
          <t>1596886</t>
        </is>
      </c>
      <c>
        <v>1</v>
      </c>
      <c>
        <is>
          <t>İZMİR</t>
        </is>
      </c>
      <c>
        <v>ÇEŞME</v>
      </c>
      <c>
        <is>
          <t>L-64 35-18-L00064_950440374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26.11.2020 15:33:11</t>
        </is>
      </c>
      <c>
        <is>
          <t>26.11.2020 17:40:23</t>
        </is>
      </c>
      <c>
        <v>2.12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2.12</v>
      </c>
    </row>
    <row>
      <c>
        <is>
          <t>1597513</t>
        </is>
      </c>
      <c>
        <v>1</v>
      </c>
      <c>
        <is>
          <t>İZMİR</t>
        </is>
      </c>
      <c>
        <v>ÇEŞME</v>
      </c>
      <c>
        <is>
          <t>L-90 RAINBOW DM 35-18-L00090_ÇEVREYOLU L-97 L-96 L-95 L-93-L01 L01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27.11.2020 19:59:15</t>
        </is>
      </c>
      <c>
        <is>
          <t>27.11.2020 21:31:00</t>
        </is>
      </c>
      <c>
        <v>1.529166666</v>
      </c>
      <c>
        <v>11</v>
      </c>
      <c>
        <v>2271</v>
      </c>
      <c>
        <v>0</v>
      </c>
      <c>
        <v>0</v>
      </c>
      <c>
        <v>16.820833</v>
      </c>
      <c>
        <v>3472.737498</v>
      </c>
      <c>
        <v>0</v>
      </c>
      <c>
        <v>0</v>
      </c>
    </row>
    <row>
      <c>
        <is>
          <t>1573612</t>
        </is>
      </c>
      <c>
        <v>1</v>
      </c>
      <c>
        <is>
          <t>İZMİR</t>
        </is>
      </c>
      <c>
        <v>ÇEŞME</v>
      </c>
      <c>
        <is>
          <t>L-119 OVACIK 35-18-L00119_950466886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01.11.2020 11:34:51</t>
        </is>
      </c>
      <c>
        <is>
          <t>01.11.2020 18:08:11</t>
        </is>
      </c>
      <c>
        <v>6.555555555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19.666667</v>
      </c>
    </row>
    <row>
      <c>
        <is>
          <t>1573884</t>
        </is>
      </c>
      <c>
        <v>1</v>
      </c>
      <c>
        <is>
          <t>İZMİR</t>
        </is>
      </c>
      <c>
        <v>ÇEŞME</v>
      </c>
      <c>
        <is>
          <t>L-90 RAINBOW DM 35-18-L00090_950440256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01.11.2020 23:06:48</t>
        </is>
      </c>
      <c>
        <is>
          <t>02.11.2020 04:19:53</t>
        </is>
      </c>
      <c>
        <v>5.218055555</v>
      </c>
      <c>
        <v>0</v>
      </c>
      <c>
        <v>5</v>
      </c>
      <c>
        <v>0</v>
      </c>
      <c>
        <v>0</v>
      </c>
      <c>
        <v>0</v>
      </c>
      <c>
        <v>26.090278</v>
      </c>
      <c>
        <v>0</v>
      </c>
      <c>
        <v>0</v>
      </c>
    </row>
    <row>
      <c>
        <is>
          <t>1583539</t>
        </is>
      </c>
      <c>
        <v>1</v>
      </c>
      <c>
        <is>
          <t>İZMİR</t>
        </is>
      </c>
      <c>
        <v>ÇEŞME</v>
      </c>
      <c>
        <is>
          <t>L-516 OVACIK 35-18-L00516_950440352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19.11.2020 19:35:01</t>
        </is>
      </c>
      <c>
        <is>
          <t>19.11.2020 22:48:11</t>
        </is>
      </c>
      <c>
        <v>3.219444444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3.219444</v>
      </c>
    </row>
    <row>
      <c>
        <is>
          <t>1595227</t>
        </is>
      </c>
      <c>
        <v>1</v>
      </c>
      <c>
        <is>
          <t>İZMİR</t>
        </is>
      </c>
      <c>
        <v>ÇEŞME</v>
      </c>
      <c>
        <is>
          <t>L-64 35-18-L00064_6406610</t>
        </is>
      </c>
      <c>
        <v>AG İzolatör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23.11.2020 13:20:14</t>
        </is>
      </c>
      <c>
        <is>
          <t>23.11.2020 16:00:28</t>
        </is>
      </c>
      <c>
        <v>2.670555555</v>
      </c>
      <c>
        <v>0</v>
      </c>
      <c>
        <v>0</v>
      </c>
      <c>
        <v>0</v>
      </c>
      <c>
        <v>12</v>
      </c>
      <c>
        <v>0</v>
      </c>
      <c>
        <v>0</v>
      </c>
      <c>
        <v>0</v>
      </c>
      <c>
        <v>32.046667</v>
      </c>
    </row>
    <row>
      <c>
        <is>
          <t>1575524</t>
        </is>
      </c>
      <c>
        <v>1</v>
      </c>
      <c>
        <is>
          <t>İZMİR</t>
        </is>
      </c>
      <c>
        <v>ÇEŞME</v>
      </c>
      <c>
        <is>
          <t>L-105 35-18-L00105_OVACIK KÖYÜ AZMAK MEVKİ L03</t>
        </is>
      </c>
      <c>
        <v>OG Atlama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05.11.2020 06:56:42</t>
        </is>
      </c>
      <c>
        <is>
          <t>05.11.2020 10:50:25</t>
        </is>
      </c>
      <c>
        <v>3.895277777</v>
      </c>
      <c>
        <v>3</v>
      </c>
      <c>
        <v>19</v>
      </c>
      <c>
        <v>23</v>
      </c>
      <c>
        <v>310</v>
      </c>
      <c>
        <v>11.685833</v>
      </c>
      <c>
        <v>74.010278</v>
      </c>
      <c>
        <v>89.591389</v>
      </c>
      <c>
        <v>1207.536111</v>
      </c>
    </row>
    <row>
      <c>
        <is>
          <t>1594817</t>
        </is>
      </c>
      <c>
        <v>1</v>
      </c>
      <c>
        <is>
          <t>İZMİR</t>
        </is>
      </c>
      <c>
        <v>ÇEŞME</v>
      </c>
      <c>
        <is>
          <t>L-14 SEVTUR 35-18-L00014_950440278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22.11.2020 14:18:15</t>
        </is>
      </c>
      <c>
        <is>
          <t>22.11.2020 15:51:41</t>
        </is>
      </c>
      <c>
        <v>1.557222222</v>
      </c>
      <c>
        <v>0</v>
      </c>
      <c>
        <v>12</v>
      </c>
      <c>
        <v>0</v>
      </c>
      <c>
        <v>0</v>
      </c>
      <c>
        <v>0</v>
      </c>
      <c>
        <v>18.686667</v>
      </c>
      <c>
        <v>0</v>
      </c>
      <c>
        <v>0</v>
      </c>
    </row>
    <row>
      <c>
        <is>
          <t>1598390</t>
        </is>
      </c>
      <c>
        <v>1</v>
      </c>
      <c>
        <is>
          <t>İZMİR</t>
        </is>
      </c>
      <c>
        <v>ÇEŞME</v>
      </c>
      <c>
        <is>
          <t>L-105 35-18-L00105_OVACIK KÖYÜ AZMAK MEVKİ L03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30.11.2020 04:24:00</t>
        </is>
      </c>
      <c>
        <is>
          <t>30.11.2020 05:42:52</t>
        </is>
      </c>
      <c>
        <v>1.314444444</v>
      </c>
      <c>
        <v>3</v>
      </c>
      <c>
        <v>19</v>
      </c>
      <c>
        <v>23</v>
      </c>
      <c>
        <v>310</v>
      </c>
      <c>
        <v>3.943333</v>
      </c>
      <c>
        <v>24.974444</v>
      </c>
      <c>
        <v>30.232222</v>
      </c>
      <c>
        <v>407.477778</v>
      </c>
    </row>
    <row>
      <c>
        <is>
          <t>1598383</t>
        </is>
      </c>
      <c>
        <v>1</v>
      </c>
      <c>
        <is>
          <t>İZMİR</t>
        </is>
      </c>
      <c>
        <v>ÇEŞME</v>
      </c>
      <c>
        <is>
          <t>L-105 35-18-L00105_HatBaşıAyırıcı_53138366 L02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30.11.2020 02:38:21</t>
        </is>
      </c>
      <c>
        <is>
          <t>30.11.2020 05:37:24</t>
        </is>
      </c>
      <c>
        <v>2.984166666</v>
      </c>
      <c>
        <v>0</v>
      </c>
      <c>
        <v>0</v>
      </c>
      <c>
        <v>2</v>
      </c>
      <c>
        <v>0</v>
      </c>
      <c>
        <v>0</v>
      </c>
      <c>
        <v>0</v>
      </c>
      <c>
        <v>5.968333</v>
      </c>
      <c>
        <v>0</v>
      </c>
    </row>
    <row>
      <c>
        <is>
          <t>1597966</t>
        </is>
      </c>
      <c>
        <v>1</v>
      </c>
      <c>
        <is>
          <t>İZMİR</t>
        </is>
      </c>
      <c>
        <v>ÇEŞME</v>
      </c>
      <c>
        <is>
          <t>L-89 35-18-L00089_6347564</t>
        </is>
      </c>
      <c>
        <v>AG Yük Ayırıcı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28.11.2020 20:46:31</t>
        </is>
      </c>
      <c>
        <is>
          <t>28.11.2020 22:09:28</t>
        </is>
      </c>
      <c>
        <v>1.3825</v>
      </c>
      <c>
        <v>0</v>
      </c>
      <c>
        <v>151</v>
      </c>
      <c>
        <v>0</v>
      </c>
      <c>
        <v>0</v>
      </c>
      <c>
        <v>0</v>
      </c>
      <c>
        <v>208.7575</v>
      </c>
      <c>
        <v>0</v>
      </c>
      <c>
        <v>0</v>
      </c>
    </row>
    <row>
      <c>
        <is>
          <t>1582836</t>
        </is>
      </c>
      <c>
        <v>1</v>
      </c>
      <c>
        <is>
          <t>İZMİR</t>
        </is>
      </c>
      <c>
        <v>ÇEŞME</v>
      </c>
      <c>
        <is>
          <t>L-90 RAINBOW DM 35-18-L00090_ÇEVREYOLU L-97 L-96 L-95 L-93 L01</t>
        </is>
      </c>
      <c>
        <v>OG Atlama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19.11.2020 05:32:03</t>
        </is>
      </c>
      <c>
        <is>
          <t>19.11.2020 06:28:00</t>
        </is>
      </c>
      <c>
        <v>0.9325</v>
      </c>
      <c>
        <v>11</v>
      </c>
      <c>
        <v>2271</v>
      </c>
      <c>
        <v>0</v>
      </c>
      <c>
        <v>0</v>
      </c>
      <c>
        <v>10.2575</v>
      </c>
      <c>
        <v>2117.7075</v>
      </c>
      <c>
        <v>0</v>
      </c>
      <c>
        <v>0</v>
      </c>
    </row>
    <row>
      <c>
        <is>
          <t>1575085</t>
        </is>
      </c>
      <c>
        <v>1</v>
      </c>
      <c>
        <is>
          <t>İZMİR</t>
        </is>
      </c>
      <c>
        <v>ÇEŞME</v>
      </c>
      <c>
        <is>
          <t>L-118 OVACIK 35-18-L00118_950466045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04.11.2020 09:56:30</t>
        </is>
      </c>
      <c>
        <is>
          <t>04.11.2020 11:58:39</t>
        </is>
      </c>
      <c>
        <v>2.035833333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2.035833</v>
      </c>
    </row>
    <row>
      <c>
        <is>
          <t>1583153</t>
        </is>
      </c>
      <c>
        <v>1</v>
      </c>
      <c>
        <is>
          <t>İZMİR</t>
        </is>
      </c>
      <c>
        <v>ÇEŞME</v>
      </c>
      <c>
        <is>
          <t>L-89 35-18-L00089_950461879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19.11.2020 11:30:49</t>
        </is>
      </c>
      <c>
        <is>
          <t>19.11.2020 17:04:35</t>
        </is>
      </c>
      <c>
        <v>5.562777777</v>
      </c>
      <c>
        <v>0</v>
      </c>
      <c>
        <v>2</v>
      </c>
      <c>
        <v>0</v>
      </c>
      <c>
        <v>0</v>
      </c>
      <c>
        <v>0</v>
      </c>
      <c>
        <v>11.125556</v>
      </c>
      <c>
        <v>0</v>
      </c>
      <c>
        <v>0</v>
      </c>
    </row>
    <row>
      <c>
        <is>
          <t>1583967</t>
        </is>
      </c>
      <c>
        <v>1</v>
      </c>
      <c>
        <is>
          <t>İZMİR</t>
        </is>
      </c>
      <c>
        <v>ÇEŞME</v>
      </c>
      <c>
        <is>
          <t>L-110 OVACIK 35-18-L00110_950459542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20.11.2020 16:40:25</t>
        </is>
      </c>
      <c>
        <is>
          <t>20.11.2020 19:45:09</t>
        </is>
      </c>
      <c>
        <v>3.078888888</v>
      </c>
      <c>
        <v>0</v>
      </c>
      <c>
        <v>1</v>
      </c>
      <c>
        <v>0</v>
      </c>
      <c>
        <v>0</v>
      </c>
      <c>
        <v>0</v>
      </c>
      <c>
        <v>3.078889</v>
      </c>
      <c>
        <v>0</v>
      </c>
      <c>
        <v>0</v>
      </c>
    </row>
    <row>
      <c>
        <is>
          <t>1584637</t>
        </is>
      </c>
      <c>
        <v>1</v>
      </c>
      <c>
        <is>
          <t>İZMİR</t>
        </is>
      </c>
      <c>
        <v>ÇEŞME</v>
      </c>
      <c>
        <is>
          <t>L-130 35-18-L00130_950438974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22.11.2020 00:30:46</t>
        </is>
      </c>
      <c>
        <is>
          <t>22.11.2020 02:33:48</t>
        </is>
      </c>
      <c>
        <v>2.050555555</v>
      </c>
      <c>
        <v>0</v>
      </c>
      <c>
        <v>1</v>
      </c>
      <c>
        <v>0</v>
      </c>
      <c>
        <v>0</v>
      </c>
      <c>
        <v>0</v>
      </c>
      <c>
        <v>2.050556</v>
      </c>
      <c>
        <v>0</v>
      </c>
      <c>
        <v>0</v>
      </c>
    </row>
    <row>
      <c>
        <is>
          <t>1597014</t>
        </is>
      </c>
      <c>
        <v>1</v>
      </c>
      <c>
        <is>
          <t>İZMİR</t>
        </is>
      </c>
      <c>
        <v>ÇEŞME</v>
      </c>
      <c>
        <is>
          <t>L-317 BAHÇELİEVLER-1 35-18-L00317_950449341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26.11.2020 19:14:06</t>
        </is>
      </c>
      <c>
        <is>
          <t>26.11.2020 20:34:22</t>
        </is>
      </c>
      <c>
        <v>1.337777777</v>
      </c>
      <c>
        <v>0</v>
      </c>
      <c>
        <v>1</v>
      </c>
      <c>
        <v>0</v>
      </c>
      <c>
        <v>0</v>
      </c>
      <c>
        <v>0</v>
      </c>
      <c>
        <v>1.337778</v>
      </c>
      <c>
        <v>0</v>
      </c>
      <c>
        <v>0</v>
      </c>
    </row>
    <row>
      <c>
        <is>
          <t>1578588</t>
        </is>
      </c>
      <c>
        <v>1</v>
      </c>
      <c>
        <is>
          <t>İZMİR</t>
        </is>
      </c>
      <c>
        <v>ÇEŞME</v>
      </c>
      <c>
        <is>
          <t>L-103 35-18-L00103_950439593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10.11.2020 14:45:35</t>
        </is>
      </c>
      <c>
        <is>
          <t>10.11.2020 19:12:39</t>
        </is>
      </c>
      <c>
        <v>4.451111111</v>
      </c>
      <c>
        <v>0</v>
      </c>
      <c>
        <v>1</v>
      </c>
      <c>
        <v>0</v>
      </c>
      <c>
        <v>0</v>
      </c>
      <c>
        <v>0</v>
      </c>
      <c>
        <v>4.451111</v>
      </c>
      <c>
        <v>0</v>
      </c>
      <c>
        <v>0</v>
      </c>
    </row>
    <row>
      <c>
        <is>
          <t>1578349</t>
        </is>
      </c>
      <c>
        <v>1</v>
      </c>
      <c>
        <is>
          <t>İZMİR</t>
        </is>
      </c>
      <c>
        <v>ÇEŞME</v>
      </c>
      <c>
        <is>
          <t>L-103 35-18-L00103_950439600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10.11.2020 09:07:46</t>
        </is>
      </c>
      <c>
        <is>
          <t>10.11.2020 20:13:29</t>
        </is>
      </c>
      <c>
        <v>11.095277777</v>
      </c>
      <c>
        <v>0</v>
      </c>
      <c>
        <v>7</v>
      </c>
      <c>
        <v>0</v>
      </c>
      <c>
        <v>0</v>
      </c>
      <c>
        <v>0</v>
      </c>
      <c>
        <v>77.666944</v>
      </c>
      <c>
        <v>0</v>
      </c>
      <c>
        <v>0</v>
      </c>
    </row>
    <row>
      <c>
        <is>
          <t>1582774</t>
        </is>
      </c>
      <c>
        <v>1</v>
      </c>
      <c>
        <is>
          <t>İZMİR</t>
        </is>
      </c>
      <c>
        <v>ÇEŞME</v>
      </c>
      <c>
        <is>
          <t>L-200 35-18-L00200_7981703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18.11.2020 18:21:26</t>
        </is>
      </c>
      <c>
        <is>
          <t>18.11.2020 21:56:13</t>
        </is>
      </c>
      <c>
        <v>3.579722222</v>
      </c>
      <c>
        <v>0</v>
      </c>
      <c>
        <v>19</v>
      </c>
      <c>
        <v>0</v>
      </c>
      <c>
        <v>0</v>
      </c>
      <c>
        <v>0</v>
      </c>
      <c>
        <v>68.014722</v>
      </c>
      <c>
        <v>0</v>
      </c>
      <c>
        <v>0</v>
      </c>
    </row>
    <row>
      <c>
        <is>
          <t>1578233</t>
        </is>
      </c>
      <c>
        <v>1</v>
      </c>
      <c>
        <is>
          <t>İZMİR</t>
        </is>
      </c>
      <c>
        <v>ÇEŞME</v>
      </c>
      <c>
        <is>
          <t>L-200 35-18-L00200_950460606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09.11.2020 19:39:59</t>
        </is>
      </c>
      <c>
        <is>
          <t>09.11.2020 21:00:37</t>
        </is>
      </c>
      <c>
        <v>1.343888888</v>
      </c>
      <c>
        <v>0</v>
      </c>
      <c>
        <v>1</v>
      </c>
      <c>
        <v>0</v>
      </c>
      <c>
        <v>0</v>
      </c>
      <c>
        <v>0</v>
      </c>
      <c>
        <v>1.343889</v>
      </c>
      <c>
        <v>0</v>
      </c>
      <c>
        <v>0</v>
      </c>
    </row>
    <row>
      <c>
        <is>
          <t>1595899</t>
        </is>
      </c>
      <c>
        <v>1</v>
      </c>
      <c>
        <is>
          <t>İZMİR</t>
        </is>
      </c>
      <c>
        <v>ÇEŞME</v>
      </c>
      <c>
        <is>
          <t>L-372 35-18-L00372_950199479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24.11.2020 16:44:45</t>
        </is>
      </c>
      <c>
        <is>
          <t>24.11.2020 19:04:02</t>
        </is>
      </c>
      <c>
        <v>2.321388888</v>
      </c>
      <c>
        <v>0</v>
      </c>
      <c>
        <v>2</v>
      </c>
      <c>
        <v>0</v>
      </c>
      <c>
        <v>0</v>
      </c>
      <c>
        <v>0</v>
      </c>
      <c>
        <v>4.642778</v>
      </c>
      <c>
        <v>0</v>
      </c>
      <c>
        <v>0</v>
      </c>
    </row>
    <row>
      <c>
        <is>
          <t>1597547</t>
        </is>
      </c>
      <c>
        <v>1</v>
      </c>
      <c>
        <is>
          <t>İZMİR</t>
        </is>
      </c>
      <c>
        <v>ÇEŞME</v>
      </c>
      <c>
        <is>
          <t>L-372 35-18-L00372_950466725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27.11.2020 22:03:10</t>
        </is>
      </c>
      <c>
        <is>
          <t>27.11.2020 23:37:17</t>
        </is>
      </c>
      <c>
        <v>1.568611111</v>
      </c>
      <c>
        <v>0</v>
      </c>
      <c>
        <v>3</v>
      </c>
      <c>
        <v>0</v>
      </c>
      <c>
        <v>0</v>
      </c>
      <c>
        <v>0</v>
      </c>
      <c>
        <v>4.705833</v>
      </c>
      <c>
        <v>0</v>
      </c>
      <c>
        <v>0</v>
      </c>
    </row>
    <row>
      <c>
        <is>
          <t>1597949</t>
        </is>
      </c>
      <c>
        <v>1</v>
      </c>
      <c>
        <is>
          <t>İZMİR</t>
        </is>
      </c>
      <c>
        <v>ÇEŞME</v>
      </c>
      <c>
        <is>
          <t>L-281 35-18-L00281_35-18-L00281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28.11.2020 19:43:39</t>
        </is>
      </c>
      <c>
        <is>
          <t>28.11.2020 23:01:00</t>
        </is>
      </c>
      <c>
        <v>3.289166666</v>
      </c>
      <c>
        <v>1</v>
      </c>
      <c>
        <v>233</v>
      </c>
      <c>
        <v>0</v>
      </c>
      <c>
        <v>0</v>
      </c>
      <c>
        <v>3.289167</v>
      </c>
      <c>
        <v>766.375833</v>
      </c>
      <c>
        <v>0</v>
      </c>
      <c>
        <v>0</v>
      </c>
    </row>
    <row>
      <c>
        <is>
          <t>1596595</t>
        </is>
      </c>
      <c>
        <v>1</v>
      </c>
      <c>
        <is>
          <t>İZMİR</t>
        </is>
      </c>
      <c>
        <v>GÜZELBAHÇE</v>
      </c>
      <c>
        <is>
          <t>K-3027 35-10-K03027_35-10-K03027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26.11.2020 09:03:11</t>
        </is>
      </c>
      <c>
        <is>
          <t>26.11.2020 09:58:00</t>
        </is>
      </c>
      <c>
        <v>0.913500833</v>
      </c>
      <c>
        <v>1</v>
      </c>
      <c>
        <v>293</v>
      </c>
      <c>
        <v>0</v>
      </c>
      <c>
        <v>12</v>
      </c>
      <c>
        <v>0.913501</v>
      </c>
      <c>
        <v>267.655744</v>
      </c>
      <c>
        <v>0</v>
      </c>
      <c>
        <v>10.96201</v>
      </c>
    </row>
    <row>
      <c>
        <is>
          <t>1596801</t>
        </is>
      </c>
      <c>
        <v>1</v>
      </c>
      <c>
        <is>
          <t>İZMİR</t>
        </is>
      </c>
      <c>
        <v>GÜZELBAHÇE</v>
      </c>
      <c>
        <is>
          <t>K-4183 35-10-K04183_35-10-K04183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26.11.2020 13:25:43</t>
        </is>
      </c>
      <c>
        <is>
          <t>26.11.2020 16:16:06</t>
        </is>
      </c>
      <c>
        <v>2.839676666</v>
      </c>
      <c>
        <v>1</v>
      </c>
      <c>
        <v>44</v>
      </c>
      <c>
        <v>0</v>
      </c>
      <c>
        <v>0</v>
      </c>
      <c>
        <v>2.839677</v>
      </c>
      <c>
        <v>124.945773</v>
      </c>
      <c>
        <v>0</v>
      </c>
      <c>
        <v>0</v>
      </c>
    </row>
    <row>
      <c>
        <is>
          <t>1573992</t>
        </is>
      </c>
      <c>
        <v>1</v>
      </c>
      <c>
        <is>
          <t>İZMİR</t>
        </is>
      </c>
      <c>
        <v>GÜZELBAHÇE</v>
      </c>
      <c>
        <is>
          <t>YELKİ TR-20 35-10-L00020_ KÖYLER L03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02.11.2020 09:34:22</t>
        </is>
      </c>
      <c>
        <is>
          <t>02.11.2020 10:14:44</t>
        </is>
      </c>
      <c>
        <v>0.672777777</v>
      </c>
      <c>
        <v>20</v>
      </c>
      <c>
        <v>720</v>
      </c>
      <c>
        <v>22</v>
      </c>
      <c>
        <v>418</v>
      </c>
      <c>
        <v>13.455556</v>
      </c>
      <c>
        <v>484.399999</v>
      </c>
      <c>
        <v>14.801111</v>
      </c>
      <c>
        <v>281.221111</v>
      </c>
    </row>
    <row>
      <c>
        <is>
          <t>1575775</t>
        </is>
      </c>
      <c>
        <v>1</v>
      </c>
      <c>
        <is>
          <t>İZMİR</t>
        </is>
      </c>
      <c>
        <v>GÜZELBAHÇE</v>
      </c>
      <c>
        <is>
          <t>YELKİ DM-2/8 (M-2342) 35-10-M02342_B B2</t>
        </is>
      </c>
      <c>
        <v>AG Box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05.11.2020 13:09:00</t>
        </is>
      </c>
      <c>
        <is>
          <t>05.11.2020 15:28:28</t>
        </is>
      </c>
      <c>
        <v>2.324444444</v>
      </c>
      <c>
        <v>0</v>
      </c>
      <c>
        <v>4</v>
      </c>
      <c>
        <v>0</v>
      </c>
      <c>
        <v>0</v>
      </c>
      <c>
        <v>0</v>
      </c>
      <c>
        <v>9.297778</v>
      </c>
      <c>
        <v>0</v>
      </c>
      <c>
        <v>0</v>
      </c>
    </row>
    <row>
      <c>
        <is>
          <t>1596487</t>
        </is>
      </c>
      <c>
        <v>1</v>
      </c>
      <c>
        <is>
          <t>İZMİR</t>
        </is>
      </c>
      <c>
        <v>ÇEŞME</v>
      </c>
      <c>
        <is>
          <t>L-92 35-18-L00092_8676019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25.11.2020 19:12:07</t>
        </is>
      </c>
      <c>
        <is>
          <t>25.11.2020 22:04:55</t>
        </is>
      </c>
      <c>
        <v>2.88</v>
      </c>
      <c>
        <v>0</v>
      </c>
      <c>
        <v>85</v>
      </c>
      <c>
        <v>0</v>
      </c>
      <c>
        <v>0</v>
      </c>
      <c>
        <v>0</v>
      </c>
      <c>
        <v>244.8</v>
      </c>
      <c>
        <v>0</v>
      </c>
      <c>
        <v>0</v>
      </c>
    </row>
    <row>
      <c>
        <is>
          <t>1577326</t>
        </is>
      </c>
      <c>
        <v>1</v>
      </c>
      <c>
        <is>
          <t>İZMİR</t>
        </is>
      </c>
      <c>
        <v>ÇEŞME</v>
      </c>
      <c>
        <is>
          <t>L-336 REİSDERE 35-18-L00336_950461669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07.11.2020 18:51:07</t>
        </is>
      </c>
      <c>
        <is>
          <t>07.11.2020 21:30:36</t>
        </is>
      </c>
      <c>
        <v>2.658055555</v>
      </c>
      <c>
        <v>0</v>
      </c>
      <c>
        <v>1</v>
      </c>
      <c>
        <v>0</v>
      </c>
      <c>
        <v>0</v>
      </c>
      <c>
        <v>0</v>
      </c>
      <c>
        <v>2.658056</v>
      </c>
      <c>
        <v>0</v>
      </c>
      <c>
        <v>0</v>
      </c>
    </row>
    <row>
      <c>
        <is>
          <t>1582833</t>
        </is>
      </c>
      <c>
        <v>1</v>
      </c>
      <c>
        <is>
          <t>İZMİR</t>
        </is>
      </c>
      <c>
        <v>ÇEŞME</v>
      </c>
      <c>
        <is>
          <t>L-36 35-18-L00036_49952321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19.11.2020 02:55:01</t>
        </is>
      </c>
      <c>
        <is>
          <t>19.11.2020 05:13:58</t>
        </is>
      </c>
      <c>
        <v>2.315833333</v>
      </c>
      <c>
        <v>0</v>
      </c>
      <c>
        <v>8</v>
      </c>
      <c>
        <v>0</v>
      </c>
      <c>
        <v>0</v>
      </c>
      <c>
        <v>0</v>
      </c>
      <c>
        <v>18.526667</v>
      </c>
      <c>
        <v>0</v>
      </c>
      <c>
        <v>0</v>
      </c>
    </row>
    <row>
      <c>
        <is>
          <t>1576720</t>
        </is>
      </c>
      <c>
        <v>1</v>
      </c>
      <c>
        <is>
          <t>İZMİR</t>
        </is>
      </c>
      <c>
        <v>ÇEŞME</v>
      </c>
      <c>
        <is>
          <t>L-181 TAN SİTESİ 35-18-L00181_950437559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06.11.2020 18:10:35</t>
        </is>
      </c>
      <c>
        <is>
          <t>06.11.2020 20:13:15</t>
        </is>
      </c>
      <c>
        <v>2.044444444</v>
      </c>
      <c>
        <v>0</v>
      </c>
      <c>
        <v>1</v>
      </c>
      <c>
        <v>0</v>
      </c>
      <c>
        <v>0</v>
      </c>
      <c>
        <v>0</v>
      </c>
      <c>
        <v>2.044444</v>
      </c>
      <c>
        <v>0</v>
      </c>
      <c>
        <v>0</v>
      </c>
    </row>
    <row>
      <c>
        <is>
          <t>1583003</t>
        </is>
      </c>
      <c>
        <v>1</v>
      </c>
      <c>
        <is>
          <t>İZMİR</t>
        </is>
      </c>
      <c>
        <v>KARABAĞLAR</v>
      </c>
      <c>
        <is>
          <t>K-1403 35-01-K01403_D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19.11.2020 09:15:50</t>
        </is>
      </c>
      <c>
        <is>
          <t>19.11.2020 14:37:13</t>
        </is>
      </c>
      <c>
        <v>5.356388888</v>
      </c>
      <c>
        <v>0</v>
      </c>
      <c>
        <v>177</v>
      </c>
      <c>
        <v>0</v>
      </c>
      <c>
        <v>0</v>
      </c>
      <c>
        <v>0</v>
      </c>
      <c>
        <v>948.080833</v>
      </c>
      <c>
        <v>0</v>
      </c>
      <c>
        <v>0</v>
      </c>
    </row>
    <row>
      <c>
        <is>
          <t>1595240</t>
        </is>
      </c>
      <c>
        <v>1</v>
      </c>
      <c>
        <is>
          <t>İZMİR</t>
        </is>
      </c>
      <c>
        <v>KARABAĞLAR</v>
      </c>
      <c>
        <is>
          <t>K-655 35-01-K00655_C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23.11.2020 13:37:10</t>
        </is>
      </c>
      <c>
        <is>
          <t>23.11.2020 15:17:17</t>
        </is>
      </c>
      <c>
        <v>1.668504444</v>
      </c>
      <c>
        <v>0</v>
      </c>
      <c>
        <v>99</v>
      </c>
      <c>
        <v>0</v>
      </c>
      <c>
        <v>0</v>
      </c>
      <c>
        <v>0</v>
      </c>
      <c>
        <v>165.18194</v>
      </c>
      <c>
        <v>0</v>
      </c>
      <c>
        <v>0</v>
      </c>
    </row>
    <row>
      <c>
        <is>
          <t>1584429</t>
        </is>
      </c>
      <c>
        <v>1</v>
      </c>
      <c>
        <is>
          <t>İZMİR</t>
        </is>
      </c>
      <c>
        <v>KARABAĞLAR</v>
      </c>
      <c>
        <is>
          <t>K-1403 35-01-K01403_911494802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21.11.2020 14:57:04</t>
        </is>
      </c>
      <c>
        <is>
          <t>21.11.2020 17:50:27</t>
        </is>
      </c>
      <c>
        <v>2.889722222</v>
      </c>
      <c>
        <v>0</v>
      </c>
      <c>
        <v>1</v>
      </c>
      <c>
        <v>0</v>
      </c>
      <c>
        <v>0</v>
      </c>
      <c>
        <v>0</v>
      </c>
      <c>
        <v>2.889722</v>
      </c>
      <c>
        <v>0</v>
      </c>
      <c>
        <v>0</v>
      </c>
    </row>
    <row>
      <c>
        <is>
          <t>1576967</t>
        </is>
      </c>
      <c>
        <v>1</v>
      </c>
      <c>
        <is>
          <t>İZMİR</t>
        </is>
      </c>
      <c>
        <v>KARABAĞLAR</v>
      </c>
      <c>
        <is>
          <t>K-1222 35-01-K01222_C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07.11.2020 09:16:41</t>
        </is>
      </c>
      <c>
        <is>
          <t>07.11.2020 14:15:53</t>
        </is>
      </c>
      <c>
        <v>4.986666666</v>
      </c>
      <c>
        <v>0</v>
      </c>
      <c>
        <v>412</v>
      </c>
      <c>
        <v>0</v>
      </c>
      <c>
        <v>0</v>
      </c>
      <c>
        <v>0</v>
      </c>
      <c>
        <v>2054.506666</v>
      </c>
      <c>
        <v>0</v>
      </c>
      <c>
        <v>0</v>
      </c>
    </row>
    <row>
      <c>
        <is>
          <t>1576965</t>
        </is>
      </c>
      <c>
        <v>1</v>
      </c>
      <c>
        <is>
          <t>İZMİR</t>
        </is>
      </c>
      <c>
        <v>KARABAĞLAR</v>
      </c>
      <c>
        <is>
          <t>K-1222 35-01-K01222_D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07.11.2020 09:19:32</t>
        </is>
      </c>
      <c>
        <is>
          <t>07.11.2020 17:16:19</t>
        </is>
      </c>
      <c>
        <v>7.946361111</v>
      </c>
      <c>
        <v>0</v>
      </c>
      <c>
        <v>176</v>
      </c>
      <c>
        <v>0</v>
      </c>
      <c>
        <v>0</v>
      </c>
      <c>
        <v>0</v>
      </c>
      <c>
        <v>1398.559556</v>
      </c>
      <c>
        <v>0</v>
      </c>
      <c>
        <v>0</v>
      </c>
    </row>
    <row>
      <c>
        <is>
          <t>1577616</t>
        </is>
      </c>
      <c>
        <v>1</v>
      </c>
      <c>
        <is>
          <t>İZMİR</t>
        </is>
      </c>
      <c>
        <v>GÜZELBAHÇE</v>
      </c>
      <c>
        <is>
          <t>YELKİ TR-4 35-10-L00004_97804176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08.11.2020 13:17:24</t>
        </is>
      </c>
      <c>
        <is>
          <t>08.11.2020 18:38:34</t>
        </is>
      </c>
      <c>
        <v>5.352777777</v>
      </c>
      <c>
        <v>0</v>
      </c>
      <c>
        <v>3</v>
      </c>
      <c>
        <v>0</v>
      </c>
      <c>
        <v>0</v>
      </c>
      <c>
        <v>0</v>
      </c>
      <c>
        <v>16.058333</v>
      </c>
      <c>
        <v>0</v>
      </c>
      <c>
        <v>0</v>
      </c>
    </row>
    <row>
      <c>
        <is>
          <t>1577537</t>
        </is>
      </c>
      <c>
        <v>1</v>
      </c>
      <c>
        <is>
          <t>İZMİR</t>
        </is>
      </c>
      <c>
        <v>GÜZELBAHÇE</v>
      </c>
      <c>
        <is>
          <t>YELKİ TR-4 35-10-L00004_C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08.11.2020 09:53:50</t>
        </is>
      </c>
      <c>
        <is>
          <t>08.11.2020 11:54:03</t>
        </is>
      </c>
      <c>
        <v>2.003611111</v>
      </c>
      <c>
        <v>0</v>
      </c>
      <c>
        <v>13</v>
      </c>
      <c>
        <v>0</v>
      </c>
      <c>
        <v>0</v>
      </c>
      <c>
        <v>0</v>
      </c>
      <c>
        <v>26.046944</v>
      </c>
      <c>
        <v>0</v>
      </c>
      <c>
        <v>0</v>
      </c>
    </row>
    <row>
      <c>
        <is>
          <t>1574801</t>
        </is>
      </c>
      <c>
        <v>1</v>
      </c>
      <c>
        <is>
          <t>İZMİR</t>
        </is>
      </c>
      <c>
        <v>GÜZELBAHÇE</v>
      </c>
      <c>
        <is>
          <t>YELKİ TR-4 35-10-L00004_C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03.11.2020 15:47:53</t>
        </is>
      </c>
      <c>
        <is>
          <t>03.11.2020 17:45:17</t>
        </is>
      </c>
      <c>
        <v>1.956666666</v>
      </c>
      <c>
        <v>0</v>
      </c>
      <c>
        <v>13</v>
      </c>
      <c>
        <v>0</v>
      </c>
      <c>
        <v>0</v>
      </c>
      <c>
        <v>0</v>
      </c>
      <c>
        <v>25.436667</v>
      </c>
      <c>
        <v>0</v>
      </c>
      <c>
        <v>0</v>
      </c>
    </row>
    <row>
      <c>
        <is>
          <t>1577775</t>
        </is>
      </c>
      <c>
        <v>1</v>
      </c>
      <c>
        <is>
          <t>İZMİR</t>
        </is>
      </c>
      <c>
        <v>GÜZELBAHÇE</v>
      </c>
      <c>
        <is>
          <t>YELKİ TR-4 35-10-L00004_97930939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08.11.2020 20:11:34</t>
        </is>
      </c>
      <c>
        <is>
          <t>09.11.2020 00:35:46</t>
        </is>
      </c>
      <c>
        <v>4.403333333</v>
      </c>
      <c>
        <v>0</v>
      </c>
      <c>
        <v>1</v>
      </c>
      <c>
        <v>0</v>
      </c>
      <c>
        <v>0</v>
      </c>
      <c>
        <v>0</v>
      </c>
      <c>
        <v>4.403333</v>
      </c>
      <c>
        <v>0</v>
      </c>
      <c>
        <v>0</v>
      </c>
    </row>
    <row>
      <c>
        <is>
          <t>1577973</t>
        </is>
      </c>
      <c>
        <v>1</v>
      </c>
      <c>
        <is>
          <t>İZMİR</t>
        </is>
      </c>
      <c>
        <v>GÜZELBAHÇE</v>
      </c>
      <c>
        <is>
          <t>YELKİ TR-4 35-10-L00004_97987524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09.11.2020 11:23:00</t>
        </is>
      </c>
      <c>
        <is>
          <t>09.11.2020 13:45:28</t>
        </is>
      </c>
      <c>
        <v>2.374444444</v>
      </c>
      <c>
        <v>0</v>
      </c>
      <c>
        <v>1</v>
      </c>
      <c>
        <v>0</v>
      </c>
      <c>
        <v>0</v>
      </c>
      <c>
        <v>0</v>
      </c>
      <c>
        <v>2.374444</v>
      </c>
      <c>
        <v>0</v>
      </c>
      <c>
        <v>0</v>
      </c>
    </row>
    <row>
      <c>
        <is>
          <t>1577789</t>
        </is>
      </c>
      <c>
        <v>1</v>
      </c>
      <c>
        <is>
          <t>İZMİR</t>
        </is>
      </c>
      <c>
        <v>ÇEŞME</v>
      </c>
      <c>
        <is>
          <t>L-319 BAHÇELİEVLER-2 35-18-L00319_950430271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08.11.2020 21:14:15</t>
        </is>
      </c>
      <c>
        <is>
          <t>08.11.2020 22:39:37</t>
        </is>
      </c>
      <c>
        <v>1.422777777</v>
      </c>
      <c>
        <v>0</v>
      </c>
      <c>
        <v>1</v>
      </c>
      <c>
        <v>0</v>
      </c>
      <c>
        <v>0</v>
      </c>
      <c>
        <v>0</v>
      </c>
      <c>
        <v>1.422778</v>
      </c>
      <c>
        <v>0</v>
      </c>
      <c>
        <v>0</v>
      </c>
    </row>
    <row>
      <c>
        <is>
          <t>1582307</t>
        </is>
      </c>
      <c>
        <v>1</v>
      </c>
      <c>
        <is>
          <t>İZMİR</t>
        </is>
      </c>
      <c>
        <v>KARABAĞLAR</v>
      </c>
      <c>
        <is>
          <t>M-1226 35-01-M01226_A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18.11.2020 08:44:05</t>
        </is>
      </c>
      <c>
        <is>
          <t>18.11.2020 10:12:43</t>
        </is>
      </c>
      <c>
        <v>1.477222222</v>
      </c>
      <c>
        <v>0</v>
      </c>
      <c>
        <v>102</v>
      </c>
      <c>
        <v>0</v>
      </c>
      <c>
        <v>0</v>
      </c>
      <c>
        <v>0</v>
      </c>
      <c>
        <v>150.676667</v>
      </c>
      <c>
        <v>0</v>
      </c>
      <c>
        <v>0</v>
      </c>
    </row>
    <row>
      <c>
        <is>
          <t>1577524</t>
        </is>
      </c>
      <c>
        <v>1</v>
      </c>
      <c>
        <is>
          <t>İZMİR</t>
        </is>
      </c>
      <c>
        <v>KARABAĞLAR</v>
      </c>
      <c>
        <is>
          <t>K-662 35-01-K00662_A</t>
        </is>
      </c>
      <c>
        <v>Ağaç Kesimi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08.11.2020 09:51:50</t>
        </is>
      </c>
      <c>
        <is>
          <t>08.11.2020 10:44:21</t>
        </is>
      </c>
      <c>
        <v>0.875277777</v>
      </c>
      <c>
        <v>0</v>
      </c>
      <c>
        <v>159</v>
      </c>
      <c>
        <v>0</v>
      </c>
      <c>
        <v>0</v>
      </c>
      <c>
        <v>0</v>
      </c>
      <c>
        <v>139.169167</v>
      </c>
      <c>
        <v>0</v>
      </c>
      <c>
        <v>0</v>
      </c>
    </row>
    <row>
      <c>
        <is>
          <t>1577525</t>
        </is>
      </c>
      <c>
        <v>1</v>
      </c>
      <c>
        <is>
          <t>İZMİR</t>
        </is>
      </c>
      <c>
        <v>KARABAĞLAR</v>
      </c>
      <c>
        <is>
          <t>K-662 35-01-K00662_F</t>
        </is>
      </c>
      <c>
        <v>Ağaç Kesimi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08.11.2020 09:55:00</t>
        </is>
      </c>
      <c>
        <is>
          <t>08.11.2020 11:25:30</t>
        </is>
      </c>
      <c>
        <v>1.508333333</v>
      </c>
      <c>
        <v>0</v>
      </c>
      <c>
        <v>65</v>
      </c>
      <c>
        <v>0</v>
      </c>
      <c>
        <v>0</v>
      </c>
      <c>
        <v>0</v>
      </c>
      <c>
        <v>98.041667</v>
      </c>
      <c>
        <v>0</v>
      </c>
      <c>
        <v>0</v>
      </c>
    </row>
    <row>
      <c>
        <is>
          <t>1576627</t>
        </is>
      </c>
      <c>
        <v>1</v>
      </c>
      <c>
        <is>
          <t>İZMİR</t>
        </is>
      </c>
      <c>
        <v>KARABAĞLAR</v>
      </c>
      <c>
        <is>
          <t>K-1343 35-01-K01343_911456431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06.11.2020 16:38:07</t>
        </is>
      </c>
      <c>
        <is>
          <t>06.11.2020 22:40:23</t>
        </is>
      </c>
      <c>
        <v>6.037777777</v>
      </c>
      <c>
        <v>0</v>
      </c>
      <c>
        <v>20</v>
      </c>
      <c>
        <v>0</v>
      </c>
      <c>
        <v>0</v>
      </c>
      <c>
        <v>0</v>
      </c>
      <c>
        <v>120.755556</v>
      </c>
      <c>
        <v>0</v>
      </c>
      <c>
        <v>0</v>
      </c>
    </row>
    <row>
      <c>
        <is>
          <t>1582059</t>
        </is>
      </c>
      <c>
        <v>1</v>
      </c>
      <c>
        <is>
          <t>İZMİR</t>
        </is>
      </c>
      <c>
        <v>KARABAĞLAR</v>
      </c>
      <c>
        <is>
          <t>M-2748(YATIRIM REZERVE) 35-01-M02748_912204410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17.11.2020 14:14:08</t>
        </is>
      </c>
      <c>
        <is>
          <t>17.11.2020 20:58:09</t>
        </is>
      </c>
      <c>
        <v>6.733611111</v>
      </c>
      <c>
        <v>0</v>
      </c>
      <c>
        <v>1</v>
      </c>
      <c>
        <v>0</v>
      </c>
      <c>
        <v>0</v>
      </c>
      <c>
        <v>0</v>
      </c>
      <c>
        <v>6.733611</v>
      </c>
      <c>
        <v>0</v>
      </c>
      <c>
        <v>0</v>
      </c>
    </row>
    <row>
      <c>
        <is>
          <t>1598373</t>
        </is>
      </c>
      <c>
        <v>1</v>
      </c>
      <c>
        <is>
          <t>İZMİR</t>
        </is>
      </c>
      <c>
        <v>ÇEŞME</v>
      </c>
      <c>
        <is>
          <t>L-113 OVACIK 35-18-L00113_Ayırıcı H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30.11.2020 01:21:24</t>
        </is>
      </c>
      <c>
        <is>
          <t>30.11.2020 05:19:35</t>
        </is>
      </c>
      <c>
        <v>3.969722222</v>
      </c>
      <c>
        <v>2</v>
      </c>
      <c>
        <v>303</v>
      </c>
      <c>
        <v>0</v>
      </c>
      <c>
        <v>0</v>
      </c>
      <c>
        <v>7.939444</v>
      </c>
      <c>
        <v>1202.825833</v>
      </c>
      <c>
        <v>0</v>
      </c>
      <c>
        <v>0</v>
      </c>
    </row>
    <row>
      <c>
        <is>
          <t>1577301</t>
        </is>
      </c>
      <c>
        <v>1</v>
      </c>
      <c>
        <is>
          <t>İZMİR</t>
        </is>
      </c>
      <c>
        <v>ÇEŞME</v>
      </c>
      <c>
        <is>
          <t>L-121 35-18-L00121_961168265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07.11.2020 18:11:03</t>
        </is>
      </c>
      <c>
        <is>
          <t>08.11.2020 02:48:23</t>
        </is>
      </c>
      <c>
        <v>8.622222222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8.622222</v>
      </c>
    </row>
    <row>
      <c>
        <is>
          <t>1578730</t>
        </is>
      </c>
      <c>
        <v>1</v>
      </c>
      <c>
        <is>
          <t>İZMİR</t>
        </is>
      </c>
      <c>
        <v>KARABAĞLAR</v>
      </c>
      <c>
        <is>
          <t>K-4753 35-01-K04753_911828567</t>
        </is>
      </c>
      <c>
        <v>AG Direkten Kesme Açma</v>
      </c>
      <c>
        <is>
          <t>Dağıtım-AG</t>
        </is>
      </c>
      <c>
        <v>Uzun</v>
      </c>
      <c>
        <v>Güvenlik</v>
      </c>
      <c>
        <v>Bildirimsiz</v>
      </c>
      <c>
        <is>
          <t>10.11.2020 18:22:00</t>
        </is>
      </c>
      <c>
        <is>
          <t>22.11.2020 19:39:57</t>
        </is>
      </c>
      <c>
        <v>289.299166666</v>
      </c>
      <c>
        <v>0</v>
      </c>
      <c>
        <v>2</v>
      </c>
      <c>
        <v>0</v>
      </c>
      <c>
        <v>0</v>
      </c>
      <c>
        <v>0</v>
      </c>
      <c>
        <v>578.598333</v>
      </c>
      <c>
        <v>0</v>
      </c>
      <c>
        <v>0</v>
      </c>
    </row>
    <row>
      <c>
        <is>
          <t>1596638</t>
        </is>
      </c>
      <c>
        <v>1</v>
      </c>
      <c>
        <is>
          <t>İZMİR</t>
        </is>
      </c>
      <c>
        <v>GÜZELBAHÇE</v>
      </c>
      <c>
        <is>
          <t>M-2760(YATIRIM REZERVE) 35-10-M02760_ M01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26.11.2020 09:36:50</t>
        </is>
      </c>
      <c>
        <is>
          <t>26.11.2020 17:12:57</t>
        </is>
      </c>
      <c>
        <v>7.601944444</v>
      </c>
      <c>
        <v>0</v>
      </c>
      <c>
        <v>11</v>
      </c>
      <c>
        <v>5</v>
      </c>
      <c>
        <v>5</v>
      </c>
      <c>
        <v>0</v>
      </c>
      <c>
        <v>83.621389</v>
      </c>
      <c>
        <v>38.009722</v>
      </c>
      <c>
        <v>38.009722</v>
      </c>
    </row>
    <row>
      <c>
        <is>
          <t>1575687</t>
        </is>
      </c>
      <c>
        <v>1</v>
      </c>
      <c>
        <is>
          <t>İZMİR</t>
        </is>
      </c>
      <c>
        <v>GÜZELBAHÇE</v>
      </c>
      <c>
        <is>
          <t>K-2371 35-10-K02371_98097352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05.11.2020 10:30:42</t>
        </is>
      </c>
      <c>
        <is>
          <t>05.11.2020 16:20:39</t>
        </is>
      </c>
      <c>
        <v>5.8325</v>
      </c>
      <c>
        <v>0</v>
      </c>
      <c>
        <v>1</v>
      </c>
      <c>
        <v>0</v>
      </c>
      <c>
        <v>0</v>
      </c>
      <c>
        <v>0</v>
      </c>
      <c>
        <v>5.8325</v>
      </c>
      <c>
        <v>0</v>
      </c>
      <c>
        <v>0</v>
      </c>
    </row>
    <row>
      <c>
        <is>
          <t>1596865</t>
        </is>
      </c>
      <c>
        <v>1</v>
      </c>
      <c>
        <is>
          <t>İZMİR</t>
        </is>
      </c>
      <c>
        <v>GAZİEMİR</v>
      </c>
      <c>
        <is>
          <t>K-3419 35-08-K03419_Ayırıcı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26.11.2020 14:50:20</t>
        </is>
      </c>
      <c>
        <is>
          <t>26.11.2020 18:44:00</t>
        </is>
      </c>
      <c>
        <v>3.894444444</v>
      </c>
      <c>
        <v>0</v>
      </c>
      <c>
        <v>16</v>
      </c>
      <c>
        <v>1</v>
      </c>
      <c>
        <v>191</v>
      </c>
      <c>
        <v>0</v>
      </c>
      <c>
        <v>62.311111</v>
      </c>
      <c>
        <v>3.894444</v>
      </c>
      <c>
        <v>743.838889</v>
      </c>
    </row>
    <row>
      <c>
        <is>
          <t>1598146</t>
        </is>
      </c>
      <c>
        <v>1</v>
      </c>
      <c>
        <is>
          <t>İZMİR</t>
        </is>
      </c>
      <c>
        <v>GAZİEMİR</v>
      </c>
      <c>
        <is>
          <t>K-3419 35-08-K03419_912430304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29.11.2020 13:12:46</t>
        </is>
      </c>
      <c>
        <is>
          <t>29.11.2020 14:50:06</t>
        </is>
      </c>
      <c>
        <v>1.622222222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1.622222</v>
      </c>
    </row>
    <row>
      <c>
        <is>
          <t>1582231</t>
        </is>
      </c>
      <c>
        <v>1</v>
      </c>
      <c>
        <is>
          <t>İZMİR</t>
        </is>
      </c>
      <c>
        <v>GÜZELBAHÇE</v>
      </c>
      <c>
        <is>
          <t>K-1915 35-10-K01915_A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17.11.2020 20:39:28</t>
        </is>
      </c>
      <c>
        <is>
          <t>17.11.2020 23:00:24</t>
        </is>
      </c>
      <c>
        <v>2.348888888</v>
      </c>
      <c>
        <v>0</v>
      </c>
      <c>
        <v>172</v>
      </c>
      <c>
        <v>0</v>
      </c>
      <c>
        <v>0</v>
      </c>
      <c>
        <v>0</v>
      </c>
      <c>
        <v>404.008889</v>
      </c>
      <c>
        <v>0</v>
      </c>
      <c>
        <v>0</v>
      </c>
    </row>
    <row>
      <c>
        <is>
          <t>1583508</t>
        </is>
      </c>
      <c>
        <v>1</v>
      </c>
      <c>
        <is>
          <t>İZMİR</t>
        </is>
      </c>
      <c>
        <v>GÜZELBAHÇE</v>
      </c>
      <c>
        <is>
          <t>M-1199 35-10-M01199_912639396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19.11.2020 19:50:07</t>
        </is>
      </c>
      <c>
        <is>
          <t>19.11.2020 21:32:43</t>
        </is>
      </c>
      <c>
        <v>1.71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3.42</v>
      </c>
    </row>
    <row>
      <c>
        <is>
          <t>1583659</t>
        </is>
      </c>
      <c>
        <v>1</v>
      </c>
      <c>
        <is>
          <t>İZMİR</t>
        </is>
      </c>
      <c>
        <v>GÜZELBAHÇE</v>
      </c>
      <c>
        <is>
          <t>M-1199 35-10-M01199_915151545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20.11.2020 09:26:00</t>
        </is>
      </c>
      <c>
        <is>
          <t>20.11.2020 10:48:12</t>
        </is>
      </c>
      <c>
        <v>1.37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2.74</v>
      </c>
    </row>
    <row>
      <c>
        <is>
          <t>1583694</t>
        </is>
      </c>
      <c>
        <v>1</v>
      </c>
      <c>
        <is>
          <t>İZMİR</t>
        </is>
      </c>
      <c>
        <v>GÜZELBAHÇE</v>
      </c>
      <c>
        <is>
          <t>M-1199 35-10-M01199_35-10-M01199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20.11.2020 09:54:22</t>
        </is>
      </c>
      <c>
        <is>
          <t>20.11.2020 10:54:07</t>
        </is>
      </c>
      <c>
        <v>0.995833333</v>
      </c>
      <c>
        <v>0</v>
      </c>
      <c>
        <v>10</v>
      </c>
      <c>
        <v>1</v>
      </c>
      <c>
        <v>45</v>
      </c>
      <c>
        <v>0</v>
      </c>
      <c>
        <v>9.958333</v>
      </c>
      <c>
        <v>0.995833</v>
      </c>
      <c>
        <v>44.8125</v>
      </c>
    </row>
    <row>
      <c>
        <is>
          <t>1596379</t>
        </is>
      </c>
      <c>
        <v>1</v>
      </c>
      <c>
        <is>
          <t>İZMİR</t>
        </is>
      </c>
      <c>
        <v>GÜZELBAHÇE</v>
      </c>
      <c>
        <is>
          <t>M-1491 35-10-M01491_962603765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25.11.2020 14:58:29</t>
        </is>
      </c>
      <c>
        <is>
          <t>25.11.2020 17:37:00</t>
        </is>
      </c>
      <c>
        <v>2.641944444</v>
      </c>
      <c>
        <v>0</v>
      </c>
      <c>
        <v>2</v>
      </c>
      <c>
        <v>0</v>
      </c>
      <c>
        <v>0</v>
      </c>
      <c>
        <v>0</v>
      </c>
      <c>
        <v>5.283889</v>
      </c>
      <c>
        <v>0</v>
      </c>
      <c>
        <v>0</v>
      </c>
    </row>
    <row>
      <c>
        <is>
          <t>1597517</t>
        </is>
      </c>
      <c>
        <v>1</v>
      </c>
      <c>
        <is>
          <t>İZMİR</t>
        </is>
      </c>
      <c>
        <v>KARABAĞLAR</v>
      </c>
      <c>
        <is>
          <t>GÜZELYALI TM 35-01-A00008_GÜZELYALI-6 K13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27.11.2020 20:05:11</t>
        </is>
      </c>
      <c>
        <is>
          <t>27.11.2020 21:23:00</t>
        </is>
      </c>
      <c>
        <v>1.296944444</v>
      </c>
      <c>
        <v>10</v>
      </c>
      <c>
        <v>5436</v>
      </c>
      <c>
        <v>0</v>
      </c>
      <c>
        <v>0</v>
      </c>
      <c>
        <v>12.969444</v>
      </c>
      <c>
        <v>7050.189998</v>
      </c>
      <c>
        <v>0</v>
      </c>
      <c>
        <v>0</v>
      </c>
    </row>
    <row>
      <c>
        <is>
          <t>1573913</t>
        </is>
      </c>
      <c>
        <v>1</v>
      </c>
      <c>
        <is>
          <t>İZMİR</t>
        </is>
      </c>
      <c>
        <v>KARABAĞLAR</v>
      </c>
      <c>
        <is>
          <t>GÜZELYALI TM 35-01-A00008_GÜZELYALI-5 K05</t>
        </is>
      </c>
      <c>
        <v>Manevra</v>
      </c>
      <c>
        <is>
          <t>İletim</t>
        </is>
      </c>
      <c>
        <v>Uzun</v>
      </c>
      <c>
        <v>Şebeke işletmecisi</v>
      </c>
      <c>
        <v>Bildirimsiz</v>
      </c>
      <c>
        <is>
          <t>02.11.2020 02:14:42</t>
        </is>
      </c>
      <c>
        <is>
          <t>02.11.2020 02:53:34</t>
        </is>
      </c>
      <c>
        <v>0.647973055</v>
      </c>
      <c>
        <v>1</v>
      </c>
      <c>
        <v>1156</v>
      </c>
      <c>
        <v>0</v>
      </c>
      <c>
        <v>0</v>
      </c>
      <c>
        <v>0.647973</v>
      </c>
      <c>
        <v>749.056852</v>
      </c>
      <c>
        <v>0</v>
      </c>
      <c>
        <v>0</v>
      </c>
    </row>
    <row>
      <c>
        <is>
          <t>1580061</t>
        </is>
      </c>
      <c>
        <v>1</v>
      </c>
      <c>
        <is>
          <t>İZMİR</t>
        </is>
      </c>
      <c>
        <v>ÇEŞME</v>
      </c>
      <c>
        <is>
          <t>L-236 35-18-L00236_10877375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13.11.2020 10:03:32</t>
        </is>
      </c>
      <c>
        <is>
          <t>13.11.2020 11:16:53</t>
        </is>
      </c>
      <c>
        <v>1.2225</v>
      </c>
      <c>
        <v>0</v>
      </c>
      <c>
        <v>24</v>
      </c>
      <c>
        <v>0</v>
      </c>
      <c>
        <v>0</v>
      </c>
      <c>
        <v>0</v>
      </c>
      <c>
        <v>29.34</v>
      </c>
      <c>
        <v>0</v>
      </c>
      <c>
        <v>0</v>
      </c>
    </row>
    <row>
      <c>
        <is>
          <t>1580037</t>
        </is>
      </c>
      <c>
        <v>1</v>
      </c>
      <c>
        <is>
          <t>İZMİR</t>
        </is>
      </c>
      <c>
        <v>ÇEŞME</v>
      </c>
      <c>
        <is>
          <t>L-252 SİSSUS HASTANE 35-18-L00252_950440752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13.11.2020 09:39:20</t>
        </is>
      </c>
      <c>
        <is>
          <t>13.11.2020 12:25:18</t>
        </is>
      </c>
      <c>
        <v>2.766111111</v>
      </c>
      <c>
        <v>0</v>
      </c>
      <c>
        <v>1</v>
      </c>
      <c>
        <v>0</v>
      </c>
      <c>
        <v>0</v>
      </c>
      <c>
        <v>0</v>
      </c>
      <c>
        <v>2.766111</v>
      </c>
      <c>
        <v>0</v>
      </c>
      <c>
        <v>0</v>
      </c>
    </row>
    <row>
      <c>
        <is>
          <t>1579543</t>
        </is>
      </c>
      <c>
        <v>1</v>
      </c>
      <c>
        <is>
          <t>İZMİR</t>
        </is>
      </c>
      <c>
        <v>GÜZELBAHÇE</v>
      </c>
      <c>
        <is>
          <t>K-1921 35-10-K01921_913063831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12.11.2020 10:39:44</t>
        </is>
      </c>
      <c>
        <is>
          <t>12.11.2020 16:57:04</t>
        </is>
      </c>
      <c>
        <v>6.288888888</v>
      </c>
      <c>
        <v>0</v>
      </c>
      <c>
        <v>8</v>
      </c>
      <c>
        <v>0</v>
      </c>
      <c>
        <v>0</v>
      </c>
      <c>
        <v>0</v>
      </c>
      <c>
        <v>50.311111</v>
      </c>
      <c>
        <v>0</v>
      </c>
      <c>
        <v>0</v>
      </c>
    </row>
    <row>
      <c>
        <is>
          <t>1596505</t>
        </is>
      </c>
      <c>
        <v>1</v>
      </c>
      <c>
        <is>
          <t>İZMİR</t>
        </is>
      </c>
      <c>
        <v>GÜZELBAHÇE</v>
      </c>
      <c>
        <is>
          <t>K-1921 35-10-K01921_35-10-K01921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25.11.2020 20:12:20</t>
        </is>
      </c>
      <c>
        <is>
          <t>25.11.2020 20:42:03</t>
        </is>
      </c>
      <c>
        <v>0.495277777</v>
      </c>
      <c>
        <v>1</v>
      </c>
      <c>
        <v>332</v>
      </c>
      <c>
        <v>0</v>
      </c>
      <c>
        <v>0</v>
      </c>
      <c>
        <v>0.495278</v>
      </c>
      <c>
        <v>164.432222</v>
      </c>
      <c>
        <v>0</v>
      </c>
      <c>
        <v>0</v>
      </c>
    </row>
    <row>
      <c>
        <is>
          <t>1574375</t>
        </is>
      </c>
      <c>
        <v>1</v>
      </c>
      <c>
        <is>
          <t>İZMİR</t>
        </is>
      </c>
      <c>
        <v>GÜZELBAHÇE</v>
      </c>
      <c>
        <is>
          <t>K-1927 35-10-K01927_35-10-K01927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02.11.2020 19:07:43</t>
        </is>
      </c>
      <c>
        <is>
          <t>02.11.2020 19:39:00</t>
        </is>
      </c>
      <c>
        <v>0.521388888</v>
      </c>
      <c>
        <v>1</v>
      </c>
      <c>
        <v>284</v>
      </c>
      <c>
        <v>0</v>
      </c>
      <c>
        <v>0</v>
      </c>
      <c>
        <v>0.521389</v>
      </c>
      <c>
        <v>148.074444</v>
      </c>
      <c>
        <v>0</v>
      </c>
      <c>
        <v>0</v>
      </c>
    </row>
    <row>
      <c>
        <is>
          <t>1577869</t>
        </is>
      </c>
      <c>
        <v>1</v>
      </c>
      <c>
        <is>
          <t>İZMİR</t>
        </is>
      </c>
      <c>
        <v>GÜZELBAHÇE</v>
      </c>
      <c>
        <is>
          <t>K-1927 35-10-K01927_912491695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09.11.2020 09:04:41</t>
        </is>
      </c>
      <c>
        <is>
          <t>09.11.2020 10:46:02</t>
        </is>
      </c>
      <c>
        <v>1.689166666</v>
      </c>
      <c>
        <v>0</v>
      </c>
      <c>
        <v>2</v>
      </c>
      <c>
        <v>0</v>
      </c>
      <c>
        <v>0</v>
      </c>
      <c>
        <v>0</v>
      </c>
      <c>
        <v>3.378333</v>
      </c>
      <c>
        <v>0</v>
      </c>
      <c>
        <v>0</v>
      </c>
    </row>
    <row>
      <c>
        <is>
          <t>1582633</t>
        </is>
      </c>
      <c>
        <v>1</v>
      </c>
      <c>
        <is>
          <t>İZMİR</t>
        </is>
      </c>
      <c>
        <v>KARABAĞLAR</v>
      </c>
      <c>
        <is>
          <t>K-3189 35-01-K03189_35-01-K03189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18.11.2020 15:09:50</t>
        </is>
      </c>
      <c>
        <is>
          <t>18.11.2020 19:49:01</t>
        </is>
      </c>
      <c>
        <v>4.653055555</v>
      </c>
      <c>
        <v>1</v>
      </c>
      <c>
        <v>381</v>
      </c>
      <c>
        <v>0</v>
      </c>
      <c>
        <v>0</v>
      </c>
      <c>
        <v>4.653056</v>
      </c>
      <c>
        <v>1772.814166</v>
      </c>
      <c>
        <v>0</v>
      </c>
      <c>
        <v>0</v>
      </c>
    </row>
    <row>
      <c>
        <is>
          <t>1573465</t>
        </is>
      </c>
      <c>
        <v>1</v>
      </c>
      <c>
        <is>
          <t>İZMİR</t>
        </is>
      </c>
      <c>
        <v>GÜZELBAHÇE</v>
      </c>
      <c>
        <is>
          <t>M-2878(YATIRIM REZERVE) 35-10-M02878_98111057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01.11.2020 00:52:51</t>
        </is>
      </c>
      <c>
        <is>
          <t>01.11.2020 09:33:02</t>
        </is>
      </c>
      <c>
        <v>8.669722222</v>
      </c>
      <c>
        <v>0</v>
      </c>
      <c>
        <v>2</v>
      </c>
      <c>
        <v>0</v>
      </c>
      <c>
        <v>0</v>
      </c>
      <c>
        <v>0</v>
      </c>
      <c>
        <v>17.339444</v>
      </c>
      <c>
        <v>0</v>
      </c>
      <c>
        <v>0</v>
      </c>
    </row>
    <row>
      <c>
        <is>
          <t>1580531</t>
        </is>
      </c>
      <c>
        <v>1</v>
      </c>
      <c>
        <is>
          <t>İZMİR</t>
        </is>
      </c>
      <c>
        <v>GÜZELBAHÇE</v>
      </c>
      <c>
        <is>
          <t>M-2001 GÜZELBAHÇE ÇAMLI KÖK 35-10-M02001_M-2501-M03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14.11.2020 09:07:19</t>
        </is>
      </c>
      <c>
        <is>
          <t>14.11.2020 10:24:50</t>
        </is>
      </c>
      <c>
        <v>1.291944444</v>
      </c>
      <c>
        <v>0</v>
      </c>
      <c>
        <v>0</v>
      </c>
      <c>
        <v>10</v>
      </c>
      <c>
        <v>333</v>
      </c>
      <c>
        <v>0</v>
      </c>
      <c>
        <v>0</v>
      </c>
      <c>
        <v>12.919444</v>
      </c>
      <c>
        <v>430.2175</v>
      </c>
    </row>
    <row>
      <c>
        <is>
          <t>1573775</t>
        </is>
      </c>
      <c>
        <v>1</v>
      </c>
      <c>
        <is>
          <t>İZMİR</t>
        </is>
      </c>
      <c>
        <v>KARABAĞLAR</v>
      </c>
      <c>
        <is>
          <t>K-2308 35-01-K02308_C</t>
        </is>
      </c>
      <c>
        <v>AG Direk Kırılması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01.11.2020 18:26:00</t>
        </is>
      </c>
      <c>
        <is>
          <t>01.11.2020 19:04:43</t>
        </is>
      </c>
      <c>
        <v>0.645277777</v>
      </c>
      <c>
        <v>0</v>
      </c>
      <c>
        <v>64</v>
      </c>
      <c>
        <v>0</v>
      </c>
      <c>
        <v>0</v>
      </c>
      <c>
        <v>0</v>
      </c>
      <c>
        <v>41.297778</v>
      </c>
      <c>
        <v>0</v>
      </c>
      <c>
        <v>0</v>
      </c>
    </row>
    <row>
      <c>
        <is>
          <t>1573776</t>
        </is>
      </c>
      <c>
        <v>1</v>
      </c>
      <c>
        <is>
          <t>İZMİR</t>
        </is>
      </c>
      <c>
        <v>KARABAĞLAR</v>
      </c>
      <c>
        <is>
          <t>K-2308 35-01-K02308_D</t>
        </is>
      </c>
      <c>
        <v>AG Direk Kırılması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01.11.2020 18:27:00</t>
        </is>
      </c>
      <c>
        <is>
          <t>01.11.2020 19:06:48</t>
        </is>
      </c>
      <c>
        <v>0.663333333</v>
      </c>
      <c>
        <v>0</v>
      </c>
      <c>
        <v>231</v>
      </c>
      <c>
        <v>0</v>
      </c>
      <c>
        <v>0</v>
      </c>
      <c>
        <v>0</v>
      </c>
      <c>
        <v>153.23</v>
      </c>
      <c>
        <v>0</v>
      </c>
      <c>
        <v>0</v>
      </c>
    </row>
    <row>
      <c>
        <is>
          <t>1595709</t>
        </is>
      </c>
      <c>
        <v>1</v>
      </c>
      <c>
        <is>
          <t>İZMİR</t>
        </is>
      </c>
      <c>
        <v>KARABAĞLAR</v>
      </c>
      <c>
        <is>
          <t>M-1229 35-01-M01229_912908803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24.11.2020 12:18:47</t>
        </is>
      </c>
      <c>
        <is>
          <t>24.11.2020 13:26:05</t>
        </is>
      </c>
      <c>
        <v>1.121666666</v>
      </c>
      <c>
        <v>0</v>
      </c>
      <c>
        <v>8</v>
      </c>
      <c>
        <v>0</v>
      </c>
      <c>
        <v>0</v>
      </c>
      <c>
        <v>0</v>
      </c>
      <c>
        <v>8.973333</v>
      </c>
      <c>
        <v>0</v>
      </c>
      <c>
        <v>0</v>
      </c>
    </row>
    <row>
      <c>
        <is>
          <t>1595069</t>
        </is>
      </c>
      <c>
        <v>1</v>
      </c>
      <c>
        <is>
          <t>İZMİR</t>
        </is>
      </c>
      <c>
        <v>GÜZELBAHÇE</v>
      </c>
      <c>
        <is>
          <t>M-1205 35-10-M01205_913072311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23.11.2020 09:04:42</t>
        </is>
      </c>
      <c>
        <is>
          <t>23.11.2020 15:55:34</t>
        </is>
      </c>
      <c>
        <v>6.847777777</v>
      </c>
      <c>
        <v>0</v>
      </c>
      <c>
        <v>1</v>
      </c>
      <c>
        <v>0</v>
      </c>
      <c>
        <v>0</v>
      </c>
      <c>
        <v>0</v>
      </c>
      <c>
        <v>6.847778</v>
      </c>
      <c>
        <v>0</v>
      </c>
      <c>
        <v>0</v>
      </c>
    </row>
    <row>
      <c>
        <is>
          <t>1580243</t>
        </is>
      </c>
      <c>
        <v>1</v>
      </c>
      <c>
        <is>
          <t>İZMİR</t>
        </is>
      </c>
      <c>
        <v>KARABAĞLAR</v>
      </c>
      <c>
        <is>
          <t>K-914 35-01-K00914_911516896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13.11.2020 14:41:49</t>
        </is>
      </c>
      <c>
        <is>
          <t>13.11.2020 17:26:46</t>
        </is>
      </c>
      <c>
        <v>2.749166666</v>
      </c>
      <c>
        <v>0</v>
      </c>
      <c>
        <v>1</v>
      </c>
      <c>
        <v>0</v>
      </c>
      <c>
        <v>0</v>
      </c>
      <c>
        <v>0</v>
      </c>
      <c>
        <v>2.749167</v>
      </c>
      <c>
        <v>0</v>
      </c>
      <c>
        <v>0</v>
      </c>
    </row>
    <row>
      <c>
        <is>
          <t>1584542</t>
        </is>
      </c>
      <c>
        <v>1</v>
      </c>
      <c>
        <is>
          <t>İZMİR</t>
        </is>
      </c>
      <c>
        <v>KARABAĞLAR</v>
      </c>
      <c>
        <is>
          <t>K-1665 35-01-K01665_911983410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21.11.2020 19:04:56</t>
        </is>
      </c>
      <c>
        <is>
          <t>21.11.2020 20:40:57</t>
        </is>
      </c>
      <c>
        <v>1.600277777</v>
      </c>
      <c>
        <v>0</v>
      </c>
      <c>
        <v>3</v>
      </c>
      <c>
        <v>0</v>
      </c>
      <c>
        <v>0</v>
      </c>
      <c>
        <v>0</v>
      </c>
      <c>
        <v>4.800833</v>
      </c>
      <c>
        <v>0</v>
      </c>
      <c>
        <v>0</v>
      </c>
    </row>
    <row>
      <c>
        <is>
          <t>1596033</t>
        </is>
      </c>
      <c>
        <v>1</v>
      </c>
      <c>
        <is>
          <t>İZMİR</t>
        </is>
      </c>
      <c>
        <v>KARABAĞLAR</v>
      </c>
      <c>
        <is>
          <t>K-3593 35-01-K03593_913558196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25.11.2020 07:00:57</t>
        </is>
      </c>
      <c>
        <is>
          <t>25.11.2020 10:10:12</t>
        </is>
      </c>
      <c>
        <v>3.154166666</v>
      </c>
      <c>
        <v>0</v>
      </c>
      <c>
        <v>1</v>
      </c>
      <c>
        <v>0</v>
      </c>
      <c>
        <v>0</v>
      </c>
      <c>
        <v>0</v>
      </c>
      <c>
        <v>3.154167</v>
      </c>
      <c>
        <v>0</v>
      </c>
      <c>
        <v>0</v>
      </c>
    </row>
    <row>
      <c>
        <is>
          <t>1575827</t>
        </is>
      </c>
      <c>
        <v>1</v>
      </c>
      <c>
        <is>
          <t>İZMİR</t>
        </is>
      </c>
      <c>
        <v>KARABAĞLAR</v>
      </c>
      <c>
        <is>
          <t>K-1560 35-01-K01560_911955143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05.11.2020 14:18:10</t>
        </is>
      </c>
      <c>
        <is>
          <t>05.11.2020 16:22:57</t>
        </is>
      </c>
      <c>
        <v>2.079722222</v>
      </c>
      <c>
        <v>0</v>
      </c>
      <c>
        <v>4</v>
      </c>
      <c>
        <v>0</v>
      </c>
      <c>
        <v>0</v>
      </c>
      <c>
        <v>0</v>
      </c>
      <c>
        <v>8.318889</v>
      </c>
      <c>
        <v>0</v>
      </c>
      <c>
        <v>0</v>
      </c>
    </row>
    <row>
      <c>
        <is>
          <t>1575265</t>
        </is>
      </c>
      <c>
        <v>1</v>
      </c>
      <c>
        <is>
          <t>İZMİR</t>
        </is>
      </c>
      <c>
        <v>ÇEŞME</v>
      </c>
      <c>
        <is>
          <t>L-470 KÖK 35-18-L00470_950450059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04.11.2020 14:28:00</t>
        </is>
      </c>
      <c>
        <is>
          <t>04.11.2020 18:02:51</t>
        </is>
      </c>
      <c>
        <v>3.580833333</v>
      </c>
      <c>
        <v>0</v>
      </c>
      <c>
        <v>1</v>
      </c>
      <c>
        <v>0</v>
      </c>
      <c>
        <v>0</v>
      </c>
      <c>
        <v>0</v>
      </c>
      <c>
        <v>3.580833</v>
      </c>
      <c>
        <v>0</v>
      </c>
      <c>
        <v>0</v>
      </c>
    </row>
    <row>
      <c>
        <is>
          <t>1575338</t>
        </is>
      </c>
      <c>
        <v>1</v>
      </c>
      <c>
        <is>
          <t>İZMİR</t>
        </is>
      </c>
      <c>
        <v>ÇEŞME</v>
      </c>
      <c>
        <is>
          <t>L-470 KÖK 35-18-L00470_A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04.11.2020 16:49:00</t>
        </is>
      </c>
      <c>
        <is>
          <t>04.11.2020 19:49:28</t>
        </is>
      </c>
      <c>
        <v>3.007777777</v>
      </c>
      <c>
        <v>0</v>
      </c>
      <c>
        <v>5</v>
      </c>
      <c>
        <v>0</v>
      </c>
      <c>
        <v>0</v>
      </c>
      <c>
        <v>0</v>
      </c>
      <c>
        <v>15.038889</v>
      </c>
      <c>
        <v>0</v>
      </c>
      <c>
        <v>0</v>
      </c>
    </row>
    <row>
      <c>
        <is>
          <t>1574063</t>
        </is>
      </c>
      <c>
        <v>1</v>
      </c>
      <c>
        <is>
          <t>İZMİR</t>
        </is>
      </c>
      <c>
        <v>ÇEŞME</v>
      </c>
      <c>
        <is>
          <t>L-332 SERKANKENT 35-18-L00332_950457646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02.11.2020 11:08:42</t>
        </is>
      </c>
      <c>
        <is>
          <t>03.11.2020 00:11:45</t>
        </is>
      </c>
      <c>
        <v>13.050833333</v>
      </c>
      <c>
        <v>0</v>
      </c>
      <c>
        <v>1</v>
      </c>
      <c>
        <v>0</v>
      </c>
      <c>
        <v>0</v>
      </c>
      <c>
        <v>0</v>
      </c>
      <c>
        <v>13.050833</v>
      </c>
      <c>
        <v>0</v>
      </c>
      <c>
        <v>0</v>
      </c>
    </row>
    <row>
      <c>
        <is>
          <t>1575517</t>
        </is>
      </c>
      <c>
        <v>1</v>
      </c>
      <c>
        <is>
          <t>İZMİR</t>
        </is>
      </c>
      <c>
        <v>ÇEŞME</v>
      </c>
      <c>
        <is>
          <t>L-490 35-18-L00490_950465582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05.11.2020 06:38:04</t>
        </is>
      </c>
      <c>
        <is>
          <t>05.11.2020 08:11:29</t>
        </is>
      </c>
      <c>
        <v>1.556944444</v>
      </c>
      <c>
        <v>0</v>
      </c>
      <c>
        <v>1</v>
      </c>
      <c>
        <v>0</v>
      </c>
      <c>
        <v>0</v>
      </c>
      <c>
        <v>0</v>
      </c>
      <c>
        <v>1.556944</v>
      </c>
      <c>
        <v>0</v>
      </c>
      <c>
        <v>0</v>
      </c>
    </row>
    <row>
      <c>
        <is>
          <t>1576003</t>
        </is>
      </c>
      <c>
        <v>1</v>
      </c>
      <c>
        <is>
          <t>İZMİR</t>
        </is>
      </c>
      <c>
        <v>ÇEŞME</v>
      </c>
      <c>
        <is>
          <t>L-490 35-18-L00490_950465582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05.11.2020 19:05:11</t>
        </is>
      </c>
      <c>
        <is>
          <t>05.11.2020 20:18:56</t>
        </is>
      </c>
      <c>
        <v>1.229166666</v>
      </c>
      <c>
        <v>0</v>
      </c>
      <c>
        <v>1</v>
      </c>
      <c>
        <v>0</v>
      </c>
      <c>
        <v>0</v>
      </c>
      <c>
        <v>0</v>
      </c>
      <c>
        <v>1.229167</v>
      </c>
      <c>
        <v>0</v>
      </c>
      <c>
        <v>0</v>
      </c>
    </row>
    <row>
      <c>
        <is>
          <t>1578191</t>
        </is>
      </c>
      <c>
        <v>1</v>
      </c>
      <c>
        <is>
          <t>İZMİR</t>
        </is>
      </c>
      <c>
        <v>ÇEŞME</v>
      </c>
      <c>
        <is>
          <t>L-490 35-18-L00490_950442277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09.11.2020 18:11:23</t>
        </is>
      </c>
      <c>
        <is>
          <t>09.11.2020 22:17:24</t>
        </is>
      </c>
      <c>
        <v>4.100277777</v>
      </c>
      <c>
        <v>0</v>
      </c>
      <c>
        <v>1</v>
      </c>
      <c>
        <v>0</v>
      </c>
      <c>
        <v>0</v>
      </c>
      <c>
        <v>0</v>
      </c>
      <c>
        <v>4.100278</v>
      </c>
      <c>
        <v>0</v>
      </c>
      <c>
        <v>0</v>
      </c>
    </row>
    <row>
      <c>
        <is>
          <t>1578618</t>
        </is>
      </c>
      <c>
        <v>1</v>
      </c>
      <c>
        <is>
          <t>İZMİR</t>
        </is>
      </c>
      <c>
        <v>ÇEŞME</v>
      </c>
      <c>
        <is>
          <t>L-490 35-18-L00490_950442275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10.11.2020 15:25:19</t>
        </is>
      </c>
      <c>
        <is>
          <t>10.11.2020 21:03:56</t>
        </is>
      </c>
      <c>
        <v>5.643611111</v>
      </c>
      <c>
        <v>0</v>
      </c>
      <c>
        <v>8</v>
      </c>
      <c>
        <v>0</v>
      </c>
      <c>
        <v>0</v>
      </c>
      <c>
        <v>0</v>
      </c>
      <c>
        <v>45.148889</v>
      </c>
      <c>
        <v>0</v>
      </c>
      <c>
        <v>0</v>
      </c>
    </row>
    <row>
      <c>
        <is>
          <t>1582064</t>
        </is>
      </c>
      <c>
        <v>1</v>
      </c>
      <c>
        <is>
          <t>İZMİR</t>
        </is>
      </c>
      <c>
        <v>ÇEŞME</v>
      </c>
      <c>
        <is>
          <t>L-100 BELKENT 35-18-L00100_950442169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17.11.2020 14:16:10</t>
        </is>
      </c>
      <c>
        <is>
          <t>17.11.2020 20:26:08</t>
        </is>
      </c>
      <c>
        <v>6.166111111</v>
      </c>
      <c>
        <v>0</v>
      </c>
      <c>
        <v>1</v>
      </c>
      <c>
        <v>0</v>
      </c>
      <c>
        <v>0</v>
      </c>
      <c>
        <v>0</v>
      </c>
      <c>
        <v>6.166111</v>
      </c>
      <c>
        <v>0</v>
      </c>
      <c>
        <v>0</v>
      </c>
    </row>
    <row>
      <c>
        <is>
          <t>1575978</t>
        </is>
      </c>
      <c>
        <v>1</v>
      </c>
      <c>
        <is>
          <t>İZMİR</t>
        </is>
      </c>
      <c>
        <v>ÇEŞME</v>
      </c>
      <c>
        <is>
          <t>L-490 35-18-L00490_12163884</t>
        </is>
      </c>
      <c>
        <v>AG Nötr İletken Kopması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05.11.2020 18:24:24</t>
        </is>
      </c>
      <c>
        <is>
          <t>05.11.2020 23:10:41</t>
        </is>
      </c>
      <c>
        <v>4.771388888</v>
      </c>
      <c>
        <v>0</v>
      </c>
      <c>
        <v>13</v>
      </c>
      <c>
        <v>0</v>
      </c>
      <c>
        <v>0</v>
      </c>
      <c>
        <v>0</v>
      </c>
      <c>
        <v>62.028056</v>
      </c>
      <c>
        <v>0</v>
      </c>
      <c>
        <v>0</v>
      </c>
    </row>
    <row>
      <c>
        <is>
          <t>1580395</t>
        </is>
      </c>
      <c>
        <v>1</v>
      </c>
      <c>
        <is>
          <t>İZMİR</t>
        </is>
      </c>
      <c>
        <v>ÇEŞME</v>
      </c>
      <c>
        <is>
          <t>L-100 BELKENT 35-18-L00100_950442155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13.11.2020 18:21:09</t>
        </is>
      </c>
      <c>
        <is>
          <t>13.11.2020 18:59:42</t>
        </is>
      </c>
      <c>
        <v>0.6425</v>
      </c>
      <c>
        <v>0</v>
      </c>
      <c>
        <v>1</v>
      </c>
      <c>
        <v>0</v>
      </c>
      <c>
        <v>0</v>
      </c>
      <c>
        <v>0</v>
      </c>
      <c>
        <v>0.6425</v>
      </c>
      <c>
        <v>0</v>
      </c>
      <c>
        <v>0</v>
      </c>
    </row>
    <row>
      <c>
        <is>
          <t>1576984</t>
        </is>
      </c>
      <c>
        <v>1</v>
      </c>
      <c>
        <is>
          <t>İZMİR</t>
        </is>
      </c>
      <c>
        <v>ÇEŞME</v>
      </c>
      <c>
        <is>
          <t>L-100 BELKENT 35-18-L00100_950442180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07.11.2020 09:32:44</t>
        </is>
      </c>
      <c>
        <is>
          <t>07.11.2020 13:07:05</t>
        </is>
      </c>
      <c>
        <v>3.5725</v>
      </c>
      <c>
        <v>0</v>
      </c>
      <c>
        <v>1</v>
      </c>
      <c>
        <v>0</v>
      </c>
      <c>
        <v>0</v>
      </c>
      <c>
        <v>0</v>
      </c>
      <c>
        <v>3.5725</v>
      </c>
      <c>
        <v>0</v>
      </c>
      <c>
        <v>0</v>
      </c>
    </row>
    <row>
      <c>
        <is>
          <t>1578103</t>
        </is>
      </c>
      <c>
        <v>1</v>
      </c>
      <c>
        <is>
          <t>İZMİR</t>
        </is>
      </c>
      <c>
        <v>ÇEŞME</v>
      </c>
      <c>
        <is>
          <t>L-100 BELKENT 35-18-L00100_950442174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09.11.2020 14:44:26</t>
        </is>
      </c>
      <c>
        <is>
          <t>09.11.2020 16:53:53</t>
        </is>
      </c>
      <c>
        <v>2.1575</v>
      </c>
      <c>
        <v>0</v>
      </c>
      <c>
        <v>1</v>
      </c>
      <c>
        <v>0</v>
      </c>
      <c>
        <v>0</v>
      </c>
      <c>
        <v>0</v>
      </c>
      <c>
        <v>2.1575</v>
      </c>
      <c>
        <v>0</v>
      </c>
      <c>
        <v>0</v>
      </c>
    </row>
    <row>
      <c>
        <is>
          <t>1574373</t>
        </is>
      </c>
      <c>
        <v>1</v>
      </c>
      <c>
        <is>
          <t>İZMİR</t>
        </is>
      </c>
      <c>
        <v>ÇEŞME</v>
      </c>
      <c>
        <is>
          <t>L-325 (ALBAYRAK) 35-18-L00325_950449928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02.11.2020 18:59:22</t>
        </is>
      </c>
      <c>
        <is>
          <t>02.11.2020 19:29:10</t>
        </is>
      </c>
      <c>
        <v>0.496666666</v>
      </c>
      <c>
        <v>0</v>
      </c>
      <c>
        <v>1</v>
      </c>
      <c>
        <v>0</v>
      </c>
      <c>
        <v>0</v>
      </c>
      <c>
        <v>0</v>
      </c>
      <c>
        <v>0.496667</v>
      </c>
      <c>
        <v>0</v>
      </c>
      <c>
        <v>0</v>
      </c>
    </row>
    <row>
      <c>
        <is>
          <t>1596724</t>
        </is>
      </c>
      <c>
        <v>1</v>
      </c>
      <c>
        <is>
          <t>İZMİR</t>
        </is>
      </c>
      <c>
        <v>ÇEŞME</v>
      </c>
      <c>
        <is>
          <t>L-326 35-18-L00326_950467386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26.11.2020 10:29:51</t>
        </is>
      </c>
      <c>
        <is>
          <t>26.11.2020 12:45:37</t>
        </is>
      </c>
      <c>
        <v>2.262777777</v>
      </c>
      <c>
        <v>0</v>
      </c>
      <c>
        <v>1</v>
      </c>
      <c>
        <v>0</v>
      </c>
      <c>
        <v>0</v>
      </c>
      <c>
        <v>0</v>
      </c>
      <c>
        <v>2.262778</v>
      </c>
      <c>
        <v>0</v>
      </c>
      <c>
        <v>0</v>
      </c>
    </row>
    <row>
      <c>
        <is>
          <t>1581345</t>
        </is>
      </c>
      <c>
        <v>1</v>
      </c>
      <c>
        <is>
          <t>İZMİR</t>
        </is>
      </c>
      <c>
        <v>ÇEŞME</v>
      </c>
      <c>
        <is>
          <t>L-321 35-18-L00321_L-317 - L-319 BAHÇELİEVLER L04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16.11.2020 09:34:43</t>
        </is>
      </c>
      <c>
        <is>
          <t>16.11.2020 13:44:04</t>
        </is>
      </c>
      <c>
        <v>4.155833333</v>
      </c>
      <c>
        <v>4</v>
      </c>
      <c>
        <v>349</v>
      </c>
      <c>
        <v>0</v>
      </c>
      <c>
        <v>0</v>
      </c>
      <c>
        <v>16.623333</v>
      </c>
      <c>
        <v>1450.385833</v>
      </c>
      <c>
        <v>0</v>
      </c>
      <c>
        <v>0</v>
      </c>
    </row>
    <row>
      <c>
        <is>
          <t>1582732</t>
        </is>
      </c>
      <c>
        <v>1</v>
      </c>
      <c>
        <is>
          <t>İZMİR</t>
        </is>
      </c>
      <c>
        <v>KARABAĞLAR</v>
      </c>
      <c>
        <is>
          <t>K-550 35-01-K00550_911608562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18.11.2020 18:16:40</t>
        </is>
      </c>
      <c>
        <is>
          <t>18.11.2020 22:12:38</t>
        </is>
      </c>
      <c>
        <v>3.932777777</v>
      </c>
      <c>
        <v>0</v>
      </c>
      <c>
        <v>2</v>
      </c>
      <c>
        <v>0</v>
      </c>
      <c>
        <v>0</v>
      </c>
      <c>
        <v>0</v>
      </c>
      <c>
        <v>7.865556</v>
      </c>
      <c>
        <v>0</v>
      </c>
      <c>
        <v>0</v>
      </c>
    </row>
    <row>
      <c>
        <is>
          <t>1579131</t>
        </is>
      </c>
      <c>
        <v>1</v>
      </c>
      <c>
        <is>
          <t>İZMİR</t>
        </is>
      </c>
      <c>
        <v>KARABAĞLAR</v>
      </c>
      <c>
        <is>
          <t>M-1117 35-01-M01117_TRAFO-1-M03 M03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11.11.2020 14:21:46</t>
        </is>
      </c>
      <c>
        <is>
          <t>11.11.2020 19:13:02</t>
        </is>
      </c>
      <c>
        <v>4.854444444</v>
      </c>
      <c>
        <v>0</v>
      </c>
      <c>
        <v>2191</v>
      </c>
      <c>
        <v>0</v>
      </c>
      <c>
        <v>0</v>
      </c>
      <c>
        <v>0</v>
      </c>
      <c>
        <v>10636.087777</v>
      </c>
      <c>
        <v>0</v>
      </c>
      <c>
        <v>0</v>
      </c>
    </row>
    <row>
      <c>
        <is>
          <t>1598158</t>
        </is>
      </c>
      <c>
        <v>1</v>
      </c>
      <c>
        <is>
          <t>İZMİR</t>
        </is>
      </c>
      <c>
        <v>ÇEŞME</v>
      </c>
      <c>
        <is>
          <t>L-92 35-18-L00092_5841826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29.11.2020 13:36:00</t>
        </is>
      </c>
      <c>
        <is>
          <t>29.11.2020 16:03:39</t>
        </is>
      </c>
      <c>
        <v>2.460833333</v>
      </c>
      <c>
        <v>0</v>
      </c>
      <c>
        <v>54</v>
      </c>
      <c>
        <v>0</v>
      </c>
      <c>
        <v>0</v>
      </c>
      <c>
        <v>0</v>
      </c>
      <c>
        <v>132.885</v>
      </c>
      <c>
        <v>0</v>
      </c>
      <c>
        <v>0</v>
      </c>
    </row>
    <row>
      <c>
        <is>
          <t>1597454</t>
        </is>
      </c>
      <c>
        <v>1</v>
      </c>
      <c>
        <is>
          <t>İZMİR</t>
        </is>
      </c>
      <c>
        <v>GÜZELBAHÇE</v>
      </c>
      <c>
        <is>
          <t>K-3693 35-10-K03693_B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27.11.2020 18:08:00</t>
        </is>
      </c>
      <c>
        <is>
          <t>27.11.2020 18:44:09</t>
        </is>
      </c>
      <c>
        <v>0.6025</v>
      </c>
      <c>
        <v>0</v>
      </c>
      <c>
        <v>295</v>
      </c>
      <c>
        <v>0</v>
      </c>
      <c>
        <v>0</v>
      </c>
      <c>
        <v>0</v>
      </c>
      <c>
        <v>177.7375</v>
      </c>
      <c>
        <v>0</v>
      </c>
      <c>
        <v>0</v>
      </c>
    </row>
    <row>
      <c>
        <is>
          <t>1597789</t>
        </is>
      </c>
      <c>
        <v>1</v>
      </c>
      <c>
        <is>
          <t>İZMİR</t>
        </is>
      </c>
      <c>
        <v>GÜZELBAHÇE</v>
      </c>
      <c>
        <is>
          <t>K-3693 35-10-K03693_912801311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28.11.2020 13:07:56</t>
        </is>
      </c>
      <c>
        <is>
          <t>28.11.2020 14:34:13</t>
        </is>
      </c>
      <c>
        <v>1.438055555</v>
      </c>
      <c>
        <v>0</v>
      </c>
      <c>
        <v>1</v>
      </c>
      <c>
        <v>0</v>
      </c>
      <c>
        <v>0</v>
      </c>
      <c>
        <v>0</v>
      </c>
      <c>
        <v>1.438056</v>
      </c>
      <c>
        <v>0</v>
      </c>
      <c>
        <v>0</v>
      </c>
    </row>
    <row>
      <c>
        <is>
          <t>1583416</t>
        </is>
      </c>
      <c>
        <v>1</v>
      </c>
      <c>
        <is>
          <t>İZMİR</t>
        </is>
      </c>
      <c>
        <v>GÜZELBAHÇE</v>
      </c>
      <c>
        <is>
          <t>K-4492 35-10-K04492_912328477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19.11.2020 17:55:47</t>
        </is>
      </c>
      <c>
        <is>
          <t>19.11.2020 19:47:19</t>
        </is>
      </c>
      <c>
        <v>1.858888888</v>
      </c>
      <c>
        <v>0</v>
      </c>
      <c>
        <v>7</v>
      </c>
      <c>
        <v>0</v>
      </c>
      <c>
        <v>0</v>
      </c>
      <c>
        <v>0</v>
      </c>
      <c>
        <v>13.012222</v>
      </c>
      <c>
        <v>0</v>
      </c>
      <c>
        <v>0</v>
      </c>
    </row>
    <row>
      <c>
        <is>
          <t>1595578</t>
        </is>
      </c>
      <c>
        <v>1</v>
      </c>
      <c>
        <is>
          <t>İZMİR</t>
        </is>
      </c>
      <c>
        <v>KARABAĞLAR</v>
      </c>
      <c>
        <is>
          <t>K-1403 35-01-K01403_B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24.11.2020 09:22:30</t>
        </is>
      </c>
      <c>
        <is>
          <t>24.11.2020 17:04:33</t>
        </is>
      </c>
      <c>
        <v>7.700833333</v>
      </c>
      <c>
        <v>0</v>
      </c>
      <c>
        <v>29</v>
      </c>
      <c>
        <v>0</v>
      </c>
      <c>
        <v>0</v>
      </c>
      <c>
        <v>0</v>
      </c>
      <c>
        <v>223.324167</v>
      </c>
      <c>
        <v>0</v>
      </c>
      <c>
        <v>0</v>
      </c>
    </row>
    <row>
      <c>
        <is>
          <t>1595258</t>
        </is>
      </c>
      <c>
        <v>1</v>
      </c>
      <c>
        <is>
          <t>İZMİR</t>
        </is>
      </c>
      <c>
        <v>GÜZELBAHÇE</v>
      </c>
      <c>
        <is>
          <t>YELKİ TR-22 35-10-L00022_965527490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23.11.2020 14:15:06</t>
        </is>
      </c>
      <c>
        <is>
          <t>23.11.2020 18:51:38</t>
        </is>
      </c>
      <c>
        <v>4.608888888</v>
      </c>
      <c>
        <v>0</v>
      </c>
      <c>
        <v>1</v>
      </c>
      <c>
        <v>0</v>
      </c>
      <c>
        <v>0</v>
      </c>
      <c>
        <v>0</v>
      </c>
      <c>
        <v>4.608889</v>
      </c>
      <c>
        <v>0</v>
      </c>
      <c>
        <v>0</v>
      </c>
    </row>
    <row>
      <c>
        <is>
          <t>1574602</t>
        </is>
      </c>
      <c>
        <v>1</v>
      </c>
      <c>
        <is>
          <t>İZMİR</t>
        </is>
      </c>
      <c>
        <v>GÜZELBAHÇE</v>
      </c>
      <c>
        <is>
          <t>YELKİ TR-8 (M-2340) 35-10-M02340_915071685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03.11.2020 10:34:17</t>
        </is>
      </c>
      <c>
        <is>
          <t>03.11.2020 17:30:01</t>
        </is>
      </c>
      <c>
        <v>6.928888888</v>
      </c>
      <c>
        <v>0</v>
      </c>
      <c>
        <v>16</v>
      </c>
      <c>
        <v>0</v>
      </c>
      <c>
        <v>0</v>
      </c>
      <c>
        <v>0</v>
      </c>
      <c>
        <v>110.862222</v>
      </c>
      <c>
        <v>0</v>
      </c>
      <c>
        <v>0</v>
      </c>
    </row>
    <row>
      <c>
        <is>
          <t>1580708</t>
        </is>
      </c>
      <c>
        <v>1</v>
      </c>
      <c>
        <is>
          <t>İZMİR</t>
        </is>
      </c>
      <c>
        <v>KARABAĞLAR</v>
      </c>
      <c>
        <is>
          <t>M-2748(YATIRIM REZERVE) 35-01-M02748_912020778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14.11.2020 14:17:51</t>
        </is>
      </c>
      <c>
        <is>
          <t>14.11.2020 17:04:07</t>
        </is>
      </c>
      <c>
        <v>2.771111111</v>
      </c>
      <c>
        <v>0</v>
      </c>
      <c>
        <v>1</v>
      </c>
      <c>
        <v>0</v>
      </c>
      <c>
        <v>0</v>
      </c>
      <c>
        <v>0</v>
      </c>
      <c>
        <v>2.771111</v>
      </c>
      <c>
        <v>0</v>
      </c>
      <c>
        <v>0</v>
      </c>
    </row>
    <row>
      <c>
        <is>
          <t>1583840</t>
        </is>
      </c>
      <c>
        <v>1</v>
      </c>
      <c>
        <is>
          <t>İZMİR</t>
        </is>
      </c>
      <c>
        <v>KARABAĞLAR</v>
      </c>
      <c>
        <is>
          <t>K-1247 35-01-K01247_TRAFO K03</t>
        </is>
      </c>
      <c>
        <v>OG Trafo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20.11.2020 13:07:00</t>
        </is>
      </c>
      <c>
        <is>
          <t>21.11.2020 01:38:00</t>
        </is>
      </c>
      <c>
        <v>12.516666666</v>
      </c>
      <c>
        <v>1</v>
      </c>
      <c>
        <v>234</v>
      </c>
      <c>
        <v>0</v>
      </c>
      <c>
        <v>0</v>
      </c>
      <c>
        <v>12.516667</v>
      </c>
      <c>
        <v>2928.9</v>
      </c>
      <c>
        <v>0</v>
      </c>
      <c>
        <v>0</v>
      </c>
    </row>
    <row>
      <c>
        <is>
          <t>1596526</t>
        </is>
      </c>
      <c>
        <v>1</v>
      </c>
      <c>
        <is>
          <t>İZMİR</t>
        </is>
      </c>
      <c>
        <v>KARABAĞLAR</v>
      </c>
      <c>
        <is>
          <t>K-1247 35-01-K01247_C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25.11.2020 21:20:36</t>
        </is>
      </c>
      <c>
        <is>
          <t>25.11.2020 23:48:25</t>
        </is>
      </c>
      <c>
        <v>2.463611111</v>
      </c>
      <c>
        <v>0</v>
      </c>
      <c>
        <v>43</v>
      </c>
      <c>
        <v>0</v>
      </c>
      <c>
        <v>0</v>
      </c>
      <c>
        <v>0</v>
      </c>
      <c>
        <v>105.935278</v>
      </c>
      <c>
        <v>0</v>
      </c>
      <c>
        <v>0</v>
      </c>
    </row>
    <row>
      <c>
        <is>
          <t>1594873</t>
        </is>
      </c>
      <c>
        <v>1</v>
      </c>
      <c>
        <is>
          <t>İZMİR</t>
        </is>
      </c>
      <c>
        <v>KARŞIYAKA</v>
      </c>
      <c>
        <is>
          <t>K-53 35-04-K00053_99357342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22.11.2020 16:53:13</t>
        </is>
      </c>
      <c>
        <is>
          <t>22.11.2020 18:31:58</t>
        </is>
      </c>
      <c>
        <v>1.645833333</v>
      </c>
      <c>
        <v>0</v>
      </c>
      <c>
        <v>11</v>
      </c>
      <c>
        <v>0</v>
      </c>
      <c>
        <v>0</v>
      </c>
      <c>
        <v>0</v>
      </c>
      <c>
        <v>18.104167</v>
      </c>
      <c>
        <v>0</v>
      </c>
      <c>
        <v>0</v>
      </c>
    </row>
    <row>
      <c>
        <is>
          <t>1597771</t>
        </is>
      </c>
      <c>
        <v>1</v>
      </c>
      <c>
        <is>
          <t>İZMİR</t>
        </is>
      </c>
      <c>
        <v>KARŞIYAKA</v>
      </c>
      <c>
        <is>
          <t>K-1756 35-04-K01756_B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28.11.2020 12:43:23</t>
        </is>
      </c>
      <c>
        <is>
          <t>28.11.2020 13:43:54</t>
        </is>
      </c>
      <c>
        <v>1.008586944</v>
      </c>
      <c>
        <v>0</v>
      </c>
      <c>
        <v>198</v>
      </c>
      <c>
        <v>0</v>
      </c>
      <c>
        <v>0</v>
      </c>
      <c>
        <v>0</v>
      </c>
      <c>
        <v>199.700215</v>
      </c>
      <c>
        <v>0</v>
      </c>
      <c>
        <v>0</v>
      </c>
    </row>
    <row>
      <c>
        <is>
          <t>1597773</t>
        </is>
      </c>
      <c>
        <v>1</v>
      </c>
      <c>
        <is>
          <t>İZMİR</t>
        </is>
      </c>
      <c>
        <v>KARŞIYAKA</v>
      </c>
      <c>
        <is>
          <t>K-1756 35-04-K01756_A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28.11.2020 12:46:09</t>
        </is>
      </c>
      <c>
        <is>
          <t>28.11.2020 13:42:40</t>
        </is>
      </c>
      <c>
        <v>0.941932222</v>
      </c>
      <c>
        <v>0</v>
      </c>
      <c>
        <v>289</v>
      </c>
      <c>
        <v>0</v>
      </c>
      <c>
        <v>0</v>
      </c>
      <c>
        <v>0</v>
      </c>
      <c>
        <v>272.218412</v>
      </c>
      <c>
        <v>0</v>
      </c>
      <c>
        <v>0</v>
      </c>
    </row>
    <row>
      <c>
        <is>
          <t>1597741</t>
        </is>
      </c>
      <c>
        <v>1</v>
      </c>
      <c>
        <is>
          <t>İZMİR</t>
        </is>
      </c>
      <c>
        <v>KARŞIYAKA</v>
      </c>
      <c>
        <is>
          <t>K-3976 35-04-K03976_A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28.11.2020 11:52:53</t>
        </is>
      </c>
      <c>
        <is>
          <t>28.11.2020 13:40:14</t>
        </is>
      </c>
      <c>
        <v>1.788890555</v>
      </c>
      <c>
        <v>0</v>
      </c>
      <c>
        <v>173</v>
      </c>
      <c>
        <v>0</v>
      </c>
      <c>
        <v>0</v>
      </c>
      <c>
        <v>0</v>
      </c>
      <c>
        <v>309.478066</v>
      </c>
      <c>
        <v>0</v>
      </c>
      <c>
        <v>0</v>
      </c>
    </row>
    <row>
      <c>
        <is>
          <t>1584388</t>
        </is>
      </c>
      <c>
        <v>1</v>
      </c>
      <c>
        <is>
          <t>İZMİR</t>
        </is>
      </c>
      <c>
        <v>KEMALPAŞA</v>
      </c>
      <c>
        <is>
          <t>ANSIZCA TR-2 35-27-M00862_C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21.11.2020 13:02:55</t>
        </is>
      </c>
      <c>
        <is>
          <t>21.11.2020 15:54:42</t>
        </is>
      </c>
      <c>
        <v>2.863055555</v>
      </c>
      <c>
        <v>0</v>
      </c>
      <c>
        <v>0</v>
      </c>
      <c>
        <v>0</v>
      </c>
      <c>
        <v>45</v>
      </c>
      <c>
        <v>0</v>
      </c>
      <c>
        <v>0</v>
      </c>
      <c>
        <v>0</v>
      </c>
      <c>
        <v>128.8375</v>
      </c>
    </row>
    <row>
      <c>
        <is>
          <t>1579295</t>
        </is>
      </c>
      <c>
        <v>1</v>
      </c>
      <c>
        <is>
          <t>İZMİR</t>
        </is>
      </c>
      <c>
        <v>KEMALPAŞA</v>
      </c>
      <c>
        <is>
          <t>ÖREN TR-1 KÖK 35-27-L00213_C</t>
        </is>
      </c>
      <c>
        <v>AG Direk Değişimi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11.11.2020 18:50:08</t>
        </is>
      </c>
      <c>
        <is>
          <t>11.11.2020 23:07:40</t>
        </is>
      </c>
      <c>
        <v>4.292222222</v>
      </c>
      <c>
        <v>0</v>
      </c>
      <c>
        <v>23</v>
      </c>
      <c>
        <v>0</v>
      </c>
      <c>
        <v>15</v>
      </c>
      <c>
        <v>0</v>
      </c>
      <c>
        <v>98.721111</v>
      </c>
      <c>
        <v>0</v>
      </c>
      <c>
        <v>64.383333</v>
      </c>
    </row>
    <row>
      <c>
        <is>
          <t>1580385</t>
        </is>
      </c>
      <c>
        <v>1</v>
      </c>
      <c>
        <is>
          <t>İZMİR</t>
        </is>
      </c>
      <c>
        <v>KARŞIYAKA</v>
      </c>
      <c>
        <is>
          <t>M-1442 35-04-M01442_914627885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13.11.2020 18:06:18</t>
        </is>
      </c>
      <c>
        <is>
          <t>13.11.2020 21:03:35</t>
        </is>
      </c>
      <c>
        <v>2.954722222</v>
      </c>
      <c>
        <v>0</v>
      </c>
      <c>
        <v>13</v>
      </c>
      <c>
        <v>0</v>
      </c>
      <c>
        <v>0</v>
      </c>
      <c>
        <v>0</v>
      </c>
      <c>
        <v>38.411389</v>
      </c>
      <c>
        <v>0</v>
      </c>
      <c>
        <v>0</v>
      </c>
    </row>
    <row>
      <c>
        <is>
          <t>1598368</t>
        </is>
      </c>
      <c>
        <v>1</v>
      </c>
      <c>
        <is>
          <t>İZMİR</t>
        </is>
      </c>
      <c>
        <v>KARŞIYAKA</v>
      </c>
      <c>
        <is>
          <t>K-3388 35-04-K03388_912493788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29.11.2020 23:42:31</t>
        </is>
      </c>
      <c>
        <is>
          <t>30.11.2020 01:07:01</t>
        </is>
      </c>
      <c>
        <v>1.408333333</v>
      </c>
      <c>
        <v>0</v>
      </c>
      <c>
        <v>1</v>
      </c>
      <c>
        <v>0</v>
      </c>
      <c>
        <v>0</v>
      </c>
      <c>
        <v>0</v>
      </c>
      <c>
        <v>1.408333</v>
      </c>
      <c>
        <v>0</v>
      </c>
      <c>
        <v>0</v>
      </c>
    </row>
    <row>
      <c>
        <is>
          <t>1579876</t>
        </is>
      </c>
      <c>
        <v>1</v>
      </c>
      <c>
        <is>
          <t>İZMİR</t>
        </is>
      </c>
      <c>
        <v>KARŞIYAKA</v>
      </c>
      <c>
        <is>
          <t>K-2428 35-04-K02428_35-04-K02428</t>
        </is>
      </c>
      <c>
        <v>AG Kademe Ayarı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12.11.2020 21:51:00</t>
        </is>
      </c>
      <c>
        <is>
          <t>12.11.2020 22:34:20</t>
        </is>
      </c>
      <c>
        <v>0.722222222</v>
      </c>
      <c>
        <v>1</v>
      </c>
      <c>
        <v>291</v>
      </c>
      <c>
        <v>0</v>
      </c>
      <c>
        <v>0</v>
      </c>
      <c>
        <v>0.722222</v>
      </c>
      <c>
        <v>210.166667</v>
      </c>
      <c>
        <v>0</v>
      </c>
      <c>
        <v>0</v>
      </c>
    </row>
    <row>
      <c>
        <is>
          <t>1575653</t>
        </is>
      </c>
      <c>
        <v>1</v>
      </c>
      <c>
        <is>
          <t>İZMİR</t>
        </is>
      </c>
      <c>
        <v>KARŞIYAKA</v>
      </c>
      <c>
        <is>
          <t>K-4131 35-04-K04131_35-04-K04131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05.11.2020 09:57:00</t>
        </is>
      </c>
      <c>
        <is>
          <t>05.11.2020 11:26:07</t>
        </is>
      </c>
      <c>
        <v>1.485277777</v>
      </c>
      <c>
        <v>2</v>
      </c>
      <c>
        <v>582</v>
      </c>
      <c>
        <v>0</v>
      </c>
      <c>
        <v>0</v>
      </c>
      <c>
        <v>2.970556</v>
      </c>
      <c>
        <v>864.431666</v>
      </c>
      <c>
        <v>0</v>
      </c>
      <c>
        <v>0</v>
      </c>
    </row>
    <row>
      <c>
        <is>
          <t>1577634</t>
        </is>
      </c>
      <c>
        <v>1</v>
      </c>
      <c>
        <is>
          <t>İZMİR</t>
        </is>
      </c>
      <c>
        <v>KARŞIYAKA</v>
      </c>
      <c>
        <is>
          <t>K-1083 35-04-K01083_A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08.11.2020 14:06:00</t>
        </is>
      </c>
      <c>
        <is>
          <t>08.11.2020 15:01:02</t>
        </is>
      </c>
      <c>
        <v>0.917222222</v>
      </c>
      <c>
        <v>0</v>
      </c>
      <c>
        <v>10</v>
      </c>
      <c>
        <v>0</v>
      </c>
      <c>
        <v>0</v>
      </c>
      <c>
        <v>0</v>
      </c>
      <c>
        <v>9.172222</v>
      </c>
      <c>
        <v>0</v>
      </c>
      <c>
        <v>0</v>
      </c>
    </row>
    <row>
      <c>
        <is>
          <t>1580835</t>
        </is>
      </c>
      <c>
        <v>1</v>
      </c>
      <c>
        <is>
          <t>İZMİR</t>
        </is>
      </c>
      <c>
        <v>KARŞIYAKA</v>
      </c>
      <c>
        <is>
          <t>K-3022 35-04-K03022_A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14.11.2020 17:59:49</t>
        </is>
      </c>
      <c>
        <is>
          <t>14.11.2020 20:03:06</t>
        </is>
      </c>
      <c>
        <v>2.054722222</v>
      </c>
      <c>
        <v>0</v>
      </c>
      <c>
        <v>95</v>
      </c>
      <c>
        <v>0</v>
      </c>
      <c>
        <v>0</v>
      </c>
      <c>
        <v>0</v>
      </c>
      <c>
        <v>195.198611</v>
      </c>
      <c>
        <v>0</v>
      </c>
      <c>
        <v>0</v>
      </c>
    </row>
    <row>
      <c>
        <is>
          <t>1577650</t>
        </is>
      </c>
      <c>
        <v>1</v>
      </c>
      <c>
        <is>
          <t>İZMİR</t>
        </is>
      </c>
      <c>
        <v>KARŞIYAKA</v>
      </c>
      <c>
        <is>
          <t>K-3022 35-04-K03022_A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08.11.2020 14:41:16</t>
        </is>
      </c>
      <c>
        <is>
          <t>08.11.2020 16:30:25</t>
        </is>
      </c>
      <c>
        <v>1.819166666</v>
      </c>
      <c>
        <v>0</v>
      </c>
      <c>
        <v>95</v>
      </c>
      <c>
        <v>0</v>
      </c>
      <c>
        <v>0</v>
      </c>
      <c>
        <v>0</v>
      </c>
      <c>
        <v>172.820833</v>
      </c>
      <c>
        <v>0</v>
      </c>
      <c>
        <v>0</v>
      </c>
    </row>
    <row>
      <c>
        <is>
          <t>1595155</t>
        </is>
      </c>
      <c>
        <v>1</v>
      </c>
      <c>
        <is>
          <t>İZMİR</t>
        </is>
      </c>
      <c>
        <v>KARŞIYAKA</v>
      </c>
      <c>
        <is>
          <t>K-3022 35-04-K03022_99000796</t>
        </is>
      </c>
      <c>
        <v>AG Direkten Kesme Açma</v>
      </c>
      <c>
        <is>
          <t>Dağıtım-AG</t>
        </is>
      </c>
      <c>
        <v>Uzun</v>
      </c>
      <c>
        <v>Güvenlik</v>
      </c>
      <c>
        <v>Bildirimsiz</v>
      </c>
      <c>
        <is>
          <t>23.11.2020 11:01:42</t>
        </is>
      </c>
      <c>
        <is>
          <t>07.12.2020 10:33:01</t>
        </is>
      </c>
      <c>
        <v>335.521944444</v>
      </c>
      <c>
        <v>0</v>
      </c>
      <c>
        <v>1</v>
      </c>
      <c>
        <v>0</v>
      </c>
      <c>
        <v>0</v>
      </c>
      <c>
        <v>0</v>
      </c>
      <c>
        <v>335.521944</v>
      </c>
      <c>
        <v>0</v>
      </c>
      <c>
        <v>0</v>
      </c>
    </row>
    <row>
      <c>
        <is>
          <t>1596948</t>
        </is>
      </c>
      <c>
        <v>1</v>
      </c>
      <c>
        <is>
          <t>İZMİR</t>
        </is>
      </c>
      <c>
        <v>KARŞIYAKA</v>
      </c>
      <c>
        <is>
          <t>K-706 35-04-K00706_912907901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26.11.2020 17:18:47</t>
        </is>
      </c>
      <c>
        <is>
          <t>26.11.2020 18:55:14</t>
        </is>
      </c>
      <c>
        <v>1.6075</v>
      </c>
      <c>
        <v>0</v>
      </c>
      <c>
        <v>17</v>
      </c>
      <c>
        <v>0</v>
      </c>
      <c>
        <v>0</v>
      </c>
      <c>
        <v>0</v>
      </c>
      <c>
        <v>27.3275</v>
      </c>
      <c>
        <v>0</v>
      </c>
      <c>
        <v>0</v>
      </c>
    </row>
    <row>
      <c>
        <is>
          <t>1577811</t>
        </is>
      </c>
      <c>
        <v>1</v>
      </c>
      <c>
        <is>
          <t>İZMİR</t>
        </is>
      </c>
      <c>
        <v>KARŞIYAKA</v>
      </c>
      <c>
        <is>
          <t>K-706 35-04-K00706_912779628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09.11.2020 03:21:50</t>
        </is>
      </c>
      <c>
        <is>
          <t>09.11.2020 04:18:15</t>
        </is>
      </c>
      <c>
        <v>0.940277777</v>
      </c>
      <c>
        <v>0</v>
      </c>
      <c>
        <v>14</v>
      </c>
      <c>
        <v>0</v>
      </c>
      <c>
        <v>0</v>
      </c>
      <c>
        <v>0</v>
      </c>
      <c>
        <v>13.163889</v>
      </c>
      <c>
        <v>0</v>
      </c>
      <c>
        <v>0</v>
      </c>
    </row>
    <row>
      <c>
        <is>
          <t>1580930</t>
        </is>
      </c>
      <c>
        <v>1</v>
      </c>
      <c>
        <is>
          <t>İZMİR</t>
        </is>
      </c>
      <c>
        <v>KARŞIYAKA</v>
      </c>
      <c>
        <is>
          <t>K-706 35-04-K00706_35-04-K00706</t>
        </is>
      </c>
      <c>
        <v>AG Hatta Yabancı Cisim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15.11.2020 01:37:02</t>
        </is>
      </c>
      <c>
        <is>
          <t>15.11.2020 02:50:10</t>
        </is>
      </c>
      <c>
        <v>1.218888888</v>
      </c>
      <c>
        <v>1</v>
      </c>
      <c>
        <v>747</v>
      </c>
      <c>
        <v>0</v>
      </c>
      <c>
        <v>0</v>
      </c>
      <c>
        <v>1.218889</v>
      </c>
      <c>
        <v>910.509999</v>
      </c>
      <c>
        <v>0</v>
      </c>
      <c>
        <v>0</v>
      </c>
    </row>
    <row>
      <c>
        <is>
          <t>1583499</t>
        </is>
      </c>
      <c>
        <v>1</v>
      </c>
      <c>
        <is>
          <t>İZMİR</t>
        </is>
      </c>
      <c>
        <v>KARŞIYAKA</v>
      </c>
      <c>
        <is>
          <t>K-2376 35-04-K02376_99099463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19.11.2020 19:41:11</t>
        </is>
      </c>
      <c>
        <is>
          <t>19.11.2020 20:53:21</t>
        </is>
      </c>
      <c>
        <v>1.202777777</v>
      </c>
      <c>
        <v>0</v>
      </c>
      <c>
        <v>15</v>
      </c>
      <c>
        <v>0</v>
      </c>
      <c>
        <v>0</v>
      </c>
      <c>
        <v>0</v>
      </c>
      <c>
        <v>18.041667</v>
      </c>
      <c>
        <v>0</v>
      </c>
      <c>
        <v>0</v>
      </c>
    </row>
    <row>
      <c>
        <is>
          <t>1583047</t>
        </is>
      </c>
      <c>
        <v>1</v>
      </c>
      <c>
        <is>
          <t>İZMİR</t>
        </is>
      </c>
      <c>
        <v>KARŞIYAKA</v>
      </c>
      <c>
        <is>
          <t>K-4131 35-04-K04131_95000545893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19.11.2020 11:32:00</t>
        </is>
      </c>
      <c>
        <is>
          <t>19.11.2020 14:48:54</t>
        </is>
      </c>
      <c>
        <v>3.281666666</v>
      </c>
      <c>
        <v>0</v>
      </c>
      <c>
        <v>21</v>
      </c>
      <c>
        <v>0</v>
      </c>
      <c>
        <v>0</v>
      </c>
      <c>
        <v>0</v>
      </c>
      <c>
        <v>68.915</v>
      </c>
      <c>
        <v>0</v>
      </c>
      <c>
        <v>0</v>
      </c>
    </row>
    <row>
      <c>
        <is>
          <t>1580926</t>
        </is>
      </c>
      <c>
        <v>1</v>
      </c>
      <c>
        <is>
          <t>İZMİR</t>
        </is>
      </c>
      <c>
        <v>KARŞIYAKA</v>
      </c>
      <c>
        <is>
          <t>ŞEMİKLER TM 35-04-A00003_DEMİRKÖPRÜ M16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15.11.2020 01:19:24</t>
        </is>
      </c>
      <c>
        <is>
          <t>15.11.2020 02:01:50</t>
        </is>
      </c>
      <c>
        <v>0.707222222</v>
      </c>
      <c>
        <v>43</v>
      </c>
      <c>
        <v>12596</v>
      </c>
      <c>
        <v>0</v>
      </c>
      <c>
        <v>0</v>
      </c>
      <c>
        <v>30.410556</v>
      </c>
      <c>
        <v>8908.171108</v>
      </c>
      <c>
        <v>0</v>
      </c>
      <c>
        <v>0</v>
      </c>
    </row>
    <row>
      <c>
        <is>
          <t>1579250</t>
        </is>
      </c>
      <c>
        <v>1</v>
      </c>
      <c>
        <is>
          <t>İZMİR</t>
        </is>
      </c>
      <c>
        <v>KARABAĞLAR</v>
      </c>
      <c>
        <is>
          <t>K-4366 35-01-K04366_35-01-K04366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11.11.2020 16:31:59</t>
        </is>
      </c>
      <c>
        <is>
          <t>11.11.2020 19:00:47</t>
        </is>
      </c>
      <c>
        <v>2.48</v>
      </c>
      <c>
        <v>1</v>
      </c>
      <c>
        <v>231</v>
      </c>
      <c>
        <v>0</v>
      </c>
      <c>
        <v>0</v>
      </c>
      <c>
        <v>2.48</v>
      </c>
      <c>
        <v>572.88</v>
      </c>
      <c>
        <v>0</v>
      </c>
      <c>
        <v>0</v>
      </c>
    </row>
    <row>
      <c>
        <is>
          <t>1578723</t>
        </is>
      </c>
      <c>
        <v>1</v>
      </c>
      <c>
        <is>
          <t>İZMİR</t>
        </is>
      </c>
      <c>
        <v>KARABAĞLAR</v>
      </c>
      <c>
        <is>
          <t>K-4366 35-01-K04366_911588096</t>
        </is>
      </c>
      <c>
        <v>AG Direkten Kesme Açma</v>
      </c>
      <c>
        <is>
          <t>Dağıtım-AG</t>
        </is>
      </c>
      <c>
        <v>Uzun</v>
      </c>
      <c>
        <v>Güvenlik</v>
      </c>
      <c>
        <v>Bildirimsiz</v>
      </c>
      <c>
        <is>
          <t>10.11.2020 18:13:00</t>
        </is>
      </c>
      <c>
        <is>
          <t>12.11.2020 11:24:00</t>
        </is>
      </c>
      <c>
        <v>41.183333333</v>
      </c>
      <c>
        <v>0</v>
      </c>
      <c>
        <v>3</v>
      </c>
      <c>
        <v>0</v>
      </c>
      <c>
        <v>0</v>
      </c>
      <c>
        <v>0</v>
      </c>
      <c>
        <v>123.55</v>
      </c>
      <c>
        <v>0</v>
      </c>
      <c>
        <v>0</v>
      </c>
    </row>
    <row>
      <c>
        <is>
          <t>1595333</t>
        </is>
      </c>
      <c>
        <v>1</v>
      </c>
      <c>
        <is>
          <t>İZMİR</t>
        </is>
      </c>
      <c>
        <v>KARABAĞLAR</v>
      </c>
      <c>
        <is>
          <t>K-2807 35-01-K02807_913223624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23.11.2020 15:52:59</t>
        </is>
      </c>
      <c>
        <is>
          <t>23.11.2020 17:53:25</t>
        </is>
      </c>
      <c>
        <v>2.007222222</v>
      </c>
      <c>
        <v>0</v>
      </c>
      <c>
        <v>1</v>
      </c>
      <c>
        <v>0</v>
      </c>
      <c>
        <v>0</v>
      </c>
      <c>
        <v>0</v>
      </c>
      <c>
        <v>2.007222</v>
      </c>
      <c>
        <v>0</v>
      </c>
      <c>
        <v>0</v>
      </c>
    </row>
    <row>
      <c>
        <is>
          <t>1583851</t>
        </is>
      </c>
      <c>
        <v>1</v>
      </c>
      <c>
        <is>
          <t>İZMİR</t>
        </is>
      </c>
      <c>
        <v>KARŞIYAKA</v>
      </c>
      <c>
        <is>
          <t>K-3488 35-04-K03488_A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20.11.2020 13:23:43</t>
        </is>
      </c>
      <c>
        <is>
          <t>20.11.2020 13:58:12</t>
        </is>
      </c>
      <c>
        <v>0.574722222</v>
      </c>
      <c>
        <v>0</v>
      </c>
      <c>
        <v>220</v>
      </c>
      <c>
        <v>0</v>
      </c>
      <c>
        <v>0</v>
      </c>
      <c>
        <v>0</v>
      </c>
      <c>
        <v>126.438889</v>
      </c>
      <c>
        <v>0</v>
      </c>
      <c>
        <v>0</v>
      </c>
    </row>
    <row>
      <c>
        <is>
          <t>1583848</t>
        </is>
      </c>
      <c>
        <v>1</v>
      </c>
      <c>
        <is>
          <t>İZMİR</t>
        </is>
      </c>
      <c>
        <v>KARŞIYAKA</v>
      </c>
      <c>
        <is>
          <t>K-3488 35-04-K03488_B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20.11.2020 13:26:29</t>
        </is>
      </c>
      <c>
        <is>
          <t>20.11.2020 13:56:47</t>
        </is>
      </c>
      <c>
        <v>0.50496</v>
      </c>
      <c>
        <v>0</v>
      </c>
      <c>
        <v>164</v>
      </c>
      <c>
        <v>0</v>
      </c>
      <c>
        <v>0</v>
      </c>
      <c>
        <v>0</v>
      </c>
      <c>
        <v>82.81344</v>
      </c>
      <c>
        <v>0</v>
      </c>
      <c>
        <v>0</v>
      </c>
    </row>
    <row>
      <c>
        <is>
          <t>1596106</t>
        </is>
      </c>
      <c>
        <v>1</v>
      </c>
      <c>
        <is>
          <t>İZMİR</t>
        </is>
      </c>
      <c>
        <v>KARŞIYAKA</v>
      </c>
      <c>
        <is>
          <t>K-3776 35-04-K03776_D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25.11.2020 09:42:38</t>
        </is>
      </c>
      <c>
        <is>
          <t>25.11.2020 15:52:42</t>
        </is>
      </c>
      <c>
        <v>6.167777777</v>
      </c>
      <c>
        <v>0</v>
      </c>
      <c>
        <v>108</v>
      </c>
      <c>
        <v>0</v>
      </c>
      <c>
        <v>0</v>
      </c>
      <c>
        <v>0</v>
      </c>
      <c>
        <v>666.12</v>
      </c>
      <c>
        <v>0</v>
      </c>
      <c>
        <v>0</v>
      </c>
    </row>
    <row>
      <c>
        <is>
          <t>1582339</t>
        </is>
      </c>
      <c>
        <v>1</v>
      </c>
      <c>
        <is>
          <t>İZMİR</t>
        </is>
      </c>
      <c>
        <v>KARŞIYAKA</v>
      </c>
      <c>
        <is>
          <t>M-1643 35-04-M01643_D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18.11.2020 09:22:12</t>
        </is>
      </c>
      <c>
        <is>
          <t>18.11.2020 11:53:37</t>
        </is>
      </c>
      <c>
        <v>2.523378611</v>
      </c>
      <c>
        <v>0</v>
      </c>
      <c>
        <v>70</v>
      </c>
      <c>
        <v>0</v>
      </c>
      <c>
        <v>0</v>
      </c>
      <c>
        <v>0</v>
      </c>
      <c>
        <v>176.636503</v>
      </c>
      <c>
        <v>0</v>
      </c>
      <c>
        <v>0</v>
      </c>
    </row>
    <row>
      <c>
        <is>
          <t>1580697</t>
        </is>
      </c>
      <c>
        <v>1</v>
      </c>
      <c>
        <is>
          <t>İZMİR</t>
        </is>
      </c>
      <c>
        <v>KARŞIYAKA</v>
      </c>
      <c>
        <is>
          <t>K-3148 35-04-K03148_D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14.11.2020 13:59:20</t>
        </is>
      </c>
      <c>
        <is>
          <t>14.11.2020 14:18:50</t>
        </is>
      </c>
      <c>
        <v>0.324915555</v>
      </c>
      <c>
        <v>0</v>
      </c>
      <c>
        <v>98</v>
      </c>
      <c>
        <v>0</v>
      </c>
      <c>
        <v>0</v>
      </c>
      <c>
        <v>0</v>
      </c>
      <c>
        <v>31.841724</v>
      </c>
      <c>
        <v>0</v>
      </c>
      <c>
        <v>0</v>
      </c>
    </row>
    <row>
      <c>
        <is>
          <t>1582577</t>
        </is>
      </c>
      <c>
        <v>1</v>
      </c>
      <c>
        <is>
          <t>İZMİR</t>
        </is>
      </c>
      <c>
        <v>KARŞIYAKA</v>
      </c>
      <c>
        <is>
          <t>K-1422 35-04-K01422_C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18.11.2020 13:56:46</t>
        </is>
      </c>
      <c>
        <is>
          <t>18.11.2020 16:26:57</t>
        </is>
      </c>
      <c>
        <v>2.502985</v>
      </c>
      <c>
        <v>0</v>
      </c>
      <c>
        <v>92</v>
      </c>
      <c>
        <v>0</v>
      </c>
      <c>
        <v>0</v>
      </c>
      <c>
        <v>0</v>
      </c>
      <c>
        <v>230.27462</v>
      </c>
      <c>
        <v>0</v>
      </c>
      <c>
        <v>0</v>
      </c>
    </row>
    <row>
      <c>
        <is>
          <t>1584420</t>
        </is>
      </c>
      <c>
        <v>1</v>
      </c>
      <c>
        <is>
          <t>İZMİR</t>
        </is>
      </c>
      <c>
        <v>KARŞIYAKA</v>
      </c>
      <c>
        <is>
          <t>K-1191 35-04-K01191_99343154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21.11.2020 14:42:45</t>
        </is>
      </c>
      <c>
        <is>
          <t>21.11.2020 18:33:29</t>
        </is>
      </c>
      <c>
        <v>3.845555555</v>
      </c>
      <c>
        <v>0</v>
      </c>
      <c>
        <v>27</v>
      </c>
      <c>
        <v>0</v>
      </c>
      <c>
        <v>0</v>
      </c>
      <c>
        <v>0</v>
      </c>
      <c>
        <v>103.83</v>
      </c>
      <c>
        <v>0</v>
      </c>
      <c>
        <v>0</v>
      </c>
    </row>
    <row>
      <c>
        <is>
          <t>1579886</t>
        </is>
      </c>
      <c>
        <v>1</v>
      </c>
      <c>
        <is>
          <t>İZMİR</t>
        </is>
      </c>
      <c>
        <v>KARŞIYAKA</v>
      </c>
      <c>
        <is>
          <t>K-681 35-04-K00681_912398100</t>
        </is>
      </c>
      <c>
        <v>AG Direkten Kesme Açma</v>
      </c>
      <c>
        <is>
          <t>Dağıtım-AG</t>
        </is>
      </c>
      <c>
        <v>Uzun</v>
      </c>
      <c>
        <v>Güvenlik</v>
      </c>
      <c>
        <v>Bildirimsiz</v>
      </c>
      <c>
        <is>
          <t>12.11.2020 22:24:00</t>
        </is>
      </c>
      <c>
        <is>
          <t>13.11.2020 03:06:00</t>
        </is>
      </c>
      <c>
        <v>4.7</v>
      </c>
      <c>
        <v>0</v>
      </c>
      <c>
        <v>9</v>
      </c>
      <c>
        <v>0</v>
      </c>
      <c>
        <v>0</v>
      </c>
      <c>
        <v>0</v>
      </c>
      <c>
        <v>42.3</v>
      </c>
      <c>
        <v>0</v>
      </c>
      <c>
        <v>0</v>
      </c>
    </row>
    <row>
      <c>
        <is>
          <t>1579332</t>
        </is>
      </c>
      <c>
        <v>1</v>
      </c>
      <c>
        <is>
          <t>İZMİR</t>
        </is>
      </c>
      <c>
        <v>KARŞIYAKA</v>
      </c>
      <c>
        <is>
          <t>K-1293 35-04-K01293_99159039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11.11.2020 20:32:16</t>
        </is>
      </c>
      <c>
        <is>
          <t>12.11.2020 01:05:43</t>
        </is>
      </c>
      <c>
        <v>4.5575</v>
      </c>
      <c>
        <v>0</v>
      </c>
      <c>
        <v>5</v>
      </c>
      <c>
        <v>0</v>
      </c>
      <c>
        <v>0</v>
      </c>
      <c>
        <v>0</v>
      </c>
      <c>
        <v>22.7875</v>
      </c>
      <c>
        <v>0</v>
      </c>
      <c>
        <v>0</v>
      </c>
    </row>
    <row>
      <c>
        <is>
          <t>1573914</t>
        </is>
      </c>
      <c>
        <v>1</v>
      </c>
      <c>
        <is>
          <t>İZMİR</t>
        </is>
      </c>
      <c>
        <v>KARŞIYAKA</v>
      </c>
      <c>
        <is>
          <t>K-1293 35-04-K01293_99307879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02.11.2020 01:42:24</t>
        </is>
      </c>
      <c>
        <is>
          <t>02.11.2020 03:30:03</t>
        </is>
      </c>
      <c>
        <v>1.794166666</v>
      </c>
      <c>
        <v>0</v>
      </c>
      <c>
        <v>11</v>
      </c>
      <c>
        <v>0</v>
      </c>
      <c>
        <v>0</v>
      </c>
      <c>
        <v>0</v>
      </c>
      <c>
        <v>19.735833</v>
      </c>
      <c>
        <v>0</v>
      </c>
      <c>
        <v>0</v>
      </c>
    </row>
    <row>
      <c>
        <is>
          <t>1573928</t>
        </is>
      </c>
      <c>
        <v>1</v>
      </c>
      <c>
        <is>
          <t>İZMİR</t>
        </is>
      </c>
      <c>
        <v>KARŞIYAKA</v>
      </c>
      <c>
        <is>
          <t>K-1293 35-04-K01293_99307879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02.11.2020 06:33:39</t>
        </is>
      </c>
      <c>
        <is>
          <t>02.11.2020 09:26:51</t>
        </is>
      </c>
      <c>
        <v>2.886666666</v>
      </c>
      <c>
        <v>0</v>
      </c>
      <c>
        <v>11</v>
      </c>
      <c>
        <v>0</v>
      </c>
      <c>
        <v>0</v>
      </c>
      <c>
        <v>0</v>
      </c>
      <c>
        <v>31.753333</v>
      </c>
      <c>
        <v>0</v>
      </c>
      <c>
        <v>0</v>
      </c>
    </row>
    <row>
      <c>
        <is>
          <t>1597037</t>
        </is>
      </c>
      <c>
        <v>1</v>
      </c>
      <c>
        <is>
          <t>İZMİR</t>
        </is>
      </c>
      <c>
        <v>TİRE</v>
      </c>
      <c>
        <is>
          <t>HİSARLIK YUVALI TR-3 35-29-L00211_35-29-L00211</t>
        </is>
      </c>
      <c>
        <v>AG Kademe Ayarı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26.11.2020 22:30:00</t>
        </is>
      </c>
      <c>
        <is>
          <t>26.11.2020 23:12:15</t>
        </is>
      </c>
      <c>
        <v>0.704166666</v>
      </c>
      <c>
        <v>0</v>
      </c>
      <c>
        <v>0</v>
      </c>
      <c>
        <v>1</v>
      </c>
      <c>
        <v>44</v>
      </c>
      <c>
        <v>0</v>
      </c>
      <c>
        <v>0</v>
      </c>
      <c>
        <v>0.704167</v>
      </c>
      <c>
        <v>30.983333</v>
      </c>
    </row>
    <row>
      <c>
        <is>
          <t>1579585</t>
        </is>
      </c>
      <c>
        <v>1</v>
      </c>
      <c>
        <is>
          <t>İZMİR</t>
        </is>
      </c>
      <c>
        <v>KARŞIYAKA</v>
      </c>
      <c>
        <is>
          <t>K-3107 35-04-K03107_35-04-K03107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12.11.2020 11:34:43</t>
        </is>
      </c>
      <c>
        <is>
          <t>12.11.2020 12:11:12</t>
        </is>
      </c>
      <c>
        <v>0.607908333</v>
      </c>
      <c>
        <v>1</v>
      </c>
      <c>
        <v>982</v>
      </c>
      <c>
        <v>0</v>
      </c>
      <c>
        <v>0</v>
      </c>
      <c>
        <v>0.607908</v>
      </c>
      <c>
        <v>596.965983</v>
      </c>
      <c>
        <v>0</v>
      </c>
      <c>
        <v>0</v>
      </c>
    </row>
    <row>
      <c>
        <is>
          <t>1596097</t>
        </is>
      </c>
      <c>
        <v>1</v>
      </c>
      <c>
        <is>
          <t>İZMİR</t>
        </is>
      </c>
      <c>
        <v>KARŞIYAKA</v>
      </c>
      <c>
        <is>
          <t>K-1989 35-04-K01989_35-04-K01989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25.11.2020 09:34:00</t>
        </is>
      </c>
      <c>
        <is>
          <t>25.11.2020 10:26:15</t>
        </is>
      </c>
      <c>
        <v>0.870833333</v>
      </c>
      <c>
        <v>2</v>
      </c>
      <c>
        <v>487</v>
      </c>
      <c>
        <v>0</v>
      </c>
      <c>
        <v>0</v>
      </c>
      <c>
        <v>1.741667</v>
      </c>
      <c>
        <v>424.095833</v>
      </c>
      <c>
        <v>0</v>
      </c>
      <c>
        <v>0</v>
      </c>
    </row>
    <row>
      <c>
        <is>
          <t>1584225</t>
        </is>
      </c>
      <c>
        <v>1</v>
      </c>
      <c>
        <is>
          <t>İZMİR</t>
        </is>
      </c>
      <c>
        <v>KARŞIYAKA</v>
      </c>
      <c>
        <is>
          <t>K-3184 35-04-K03184_99220950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21.11.2020 08:26:49</t>
        </is>
      </c>
      <c>
        <is>
          <t>21.11.2020 10:13:46</t>
        </is>
      </c>
      <c>
        <v>1.7825</v>
      </c>
      <c>
        <v>0</v>
      </c>
      <c>
        <v>9</v>
      </c>
      <c>
        <v>0</v>
      </c>
      <c>
        <v>0</v>
      </c>
      <c>
        <v>0</v>
      </c>
      <c>
        <v>16.0425</v>
      </c>
      <c>
        <v>0</v>
      </c>
      <c>
        <v>0</v>
      </c>
    </row>
    <row>
      <c>
        <is>
          <t>1583943</t>
        </is>
      </c>
      <c>
        <v>1</v>
      </c>
      <c>
        <is>
          <t>İZMİR</t>
        </is>
      </c>
      <c>
        <v>KARŞIYAKA</v>
      </c>
      <c>
        <is>
          <t>K-3734 35-04-K03734_35-04-K03734</t>
        </is>
      </c>
      <c>
        <v>AG Klemens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20.11.2020 16:16:00</t>
        </is>
      </c>
      <c>
        <is>
          <t>20.11.2020 17:08:10</t>
        </is>
      </c>
      <c>
        <v>0.869444444</v>
      </c>
      <c>
        <v>1</v>
      </c>
      <c>
        <v>499</v>
      </c>
      <c>
        <v>0</v>
      </c>
      <c>
        <v>0</v>
      </c>
      <c>
        <v>0.869444</v>
      </c>
      <c>
        <v>433.852778</v>
      </c>
      <c>
        <v>0</v>
      </c>
      <c>
        <v>0</v>
      </c>
    </row>
    <row>
      <c>
        <is>
          <t>1597640</t>
        </is>
      </c>
      <c>
        <v>1</v>
      </c>
      <c>
        <is>
          <t>İZMİR</t>
        </is>
      </c>
      <c>
        <v>MENDERES</v>
      </c>
      <c>
        <is>
          <t>DEĞİRMENDERE TR-4 35-22-M00195_11645767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28.11.2020 09:18:49</t>
        </is>
      </c>
      <c>
        <is>
          <t>28.11.2020 17:13:03</t>
        </is>
      </c>
      <c>
        <v>7.903848888</v>
      </c>
      <c>
        <v>0</v>
      </c>
      <c>
        <v>40</v>
      </c>
      <c>
        <v>0</v>
      </c>
      <c>
        <v>4</v>
      </c>
      <c>
        <v>0</v>
      </c>
      <c>
        <v>316.153956</v>
      </c>
      <c>
        <v>0</v>
      </c>
      <c>
        <v>31.615396</v>
      </c>
    </row>
    <row>
      <c>
        <is>
          <t>1582960</t>
        </is>
      </c>
      <c>
        <v>1</v>
      </c>
      <c>
        <is>
          <t>İZMİR</t>
        </is>
      </c>
      <c>
        <v>MENDERES</v>
      </c>
      <c>
        <is>
          <t>PERLİT KÖK 35-22-M00094_YENİKÖY TR-1/TR-2/TR-3 M02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19.11.2020 10:01:45</t>
        </is>
      </c>
      <c>
        <is>
          <t>19.11.2020 12:49:54</t>
        </is>
      </c>
      <c>
        <v>2.8025</v>
      </c>
      <c>
        <v>0</v>
      </c>
      <c>
        <v>518</v>
      </c>
      <c>
        <v>30</v>
      </c>
      <c>
        <v>93</v>
      </c>
      <c>
        <v>0</v>
      </c>
      <c>
        <v>1451.695</v>
      </c>
      <c>
        <v>84.075</v>
      </c>
      <c>
        <v>260.6325</v>
      </c>
    </row>
    <row>
      <c>
        <is>
          <t>1579780</t>
        </is>
      </c>
      <c>
        <v>1</v>
      </c>
      <c>
        <is>
          <t>İZMİR</t>
        </is>
      </c>
      <c>
        <v>MENDERES</v>
      </c>
      <c>
        <is>
          <t>PERLİT KÖK 35-22-M00094_HatBaşıAyırıcı_66460970 M02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12.11.2020 17:13:33</t>
        </is>
      </c>
      <c>
        <is>
          <t>12.11.2020 17:50:15</t>
        </is>
      </c>
      <c>
        <v>0.611666666</v>
      </c>
      <c>
        <v>0</v>
      </c>
      <c>
        <v>0</v>
      </c>
      <c>
        <v>1</v>
      </c>
      <c>
        <v>0</v>
      </c>
      <c>
        <v>0</v>
      </c>
      <c>
        <v>0</v>
      </c>
      <c>
        <v>0.611667</v>
      </c>
      <c>
        <v>0</v>
      </c>
    </row>
    <row>
      <c>
        <is>
          <t>1594875</t>
        </is>
      </c>
      <c>
        <v>1</v>
      </c>
      <c>
        <is>
          <t>İZMİR</t>
        </is>
      </c>
      <c>
        <v>MENDERES</v>
      </c>
      <c>
        <is>
          <t>PİRENTEPE TR-1 35-22-M00270_35-22-M00270</t>
        </is>
      </c>
      <c>
        <v>AG Yük Ayırıcı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22.11.2020 16:57:49</t>
        </is>
      </c>
      <c>
        <is>
          <t>22.11.2020 18:29:16</t>
        </is>
      </c>
      <c>
        <v>1.524166666</v>
      </c>
      <c>
        <v>0</v>
      </c>
      <c>
        <v>107</v>
      </c>
      <c>
        <v>1</v>
      </c>
      <c>
        <v>10</v>
      </c>
      <c>
        <v>0</v>
      </c>
      <c>
        <v>163.085833</v>
      </c>
      <c>
        <v>1.524167</v>
      </c>
      <c>
        <v>15.241667</v>
      </c>
    </row>
    <row>
      <c>
        <is>
          <t>1594812</t>
        </is>
      </c>
      <c>
        <v>1</v>
      </c>
      <c>
        <is>
          <t>İZMİR</t>
        </is>
      </c>
      <c>
        <v>MENDERES</v>
      </c>
      <c>
        <is>
          <t>PİRENTEPE TR-1 35-22-M00270_955281848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22.11.2020 13:49:02</t>
        </is>
      </c>
      <c>
        <is>
          <t>22.11.2020 16:02:29</t>
        </is>
      </c>
      <c>
        <v>2.224166666</v>
      </c>
      <c>
        <v>0</v>
      </c>
      <c>
        <v>1</v>
      </c>
      <c>
        <v>0</v>
      </c>
      <c>
        <v>0</v>
      </c>
      <c>
        <v>0</v>
      </c>
      <c>
        <v>2.224167</v>
      </c>
      <c>
        <v>0</v>
      </c>
      <c>
        <v>0</v>
      </c>
    </row>
    <row>
      <c>
        <is>
          <t>1583307</t>
        </is>
      </c>
      <c>
        <v>1</v>
      </c>
      <c>
        <is>
          <t>İZMİR</t>
        </is>
      </c>
      <c>
        <v>MENDERES</v>
      </c>
      <c>
        <is>
          <t>YENİKÖY TR-1 35-22-M00276_95000024136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19.11.2020 14:59:20</t>
        </is>
      </c>
      <c>
        <is>
          <t>19.11.2020 17:23:26</t>
        </is>
      </c>
      <c>
        <v>2.401666666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2.401667</v>
      </c>
    </row>
    <row>
      <c>
        <is>
          <t>1574166</t>
        </is>
      </c>
      <c>
        <v>1</v>
      </c>
      <c>
        <is>
          <t>İZMİR</t>
        </is>
      </c>
      <c>
        <v>KARŞIYAKA</v>
      </c>
      <c>
        <is>
          <t>K-3850 35-04-K03850_35-04-K03850</t>
        </is>
      </c>
      <c>
        <v>AG Direk Değişimi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02.11.2020 13:14:19</t>
        </is>
      </c>
      <c>
        <is>
          <t>02.11.2020 16:09:00</t>
        </is>
      </c>
      <c>
        <v>2.911388888</v>
      </c>
      <c>
        <v>1</v>
      </c>
      <c>
        <v>596</v>
      </c>
      <c>
        <v>0</v>
      </c>
      <c>
        <v>0</v>
      </c>
      <c>
        <v>2.911389</v>
      </c>
      <c>
        <v>1735.187777</v>
      </c>
      <c>
        <v>0</v>
      </c>
      <c>
        <v>0</v>
      </c>
    </row>
    <row>
      <c>
        <is>
          <t>1576651</t>
        </is>
      </c>
      <c>
        <v>1</v>
      </c>
      <c>
        <is>
          <t>İZMİR</t>
        </is>
      </c>
      <c>
        <v>KARŞIYAKA</v>
      </c>
      <c>
        <is>
          <t>M-1040 35-04-M01040_98987627</t>
        </is>
      </c>
      <c>
        <v>AG Direkten Kesme Açma</v>
      </c>
      <c>
        <is>
          <t>Dağıtım-AG</t>
        </is>
      </c>
      <c>
        <v>Uzun</v>
      </c>
      <c>
        <v>Güvenlik</v>
      </c>
      <c>
        <v>Bildirimsiz</v>
      </c>
      <c>
        <is>
          <t>06.11.2020 17:01:00</t>
        </is>
      </c>
      <c>
        <is>
          <t>07.11.2020 14:09:07</t>
        </is>
      </c>
      <c>
        <v>21.135277777</v>
      </c>
      <c>
        <v>0</v>
      </c>
      <c>
        <v>14</v>
      </c>
      <c>
        <v>0</v>
      </c>
      <c>
        <v>0</v>
      </c>
      <c>
        <v>0</v>
      </c>
      <c>
        <v>295.893889</v>
      </c>
      <c>
        <v>0</v>
      </c>
      <c>
        <v>0</v>
      </c>
    </row>
    <row>
      <c>
        <is>
          <t>1577725</t>
        </is>
      </c>
      <c>
        <v>1</v>
      </c>
      <c>
        <is>
          <t>İZMİR</t>
        </is>
      </c>
      <c>
        <v>KARŞIYAKA</v>
      </c>
      <c>
        <is>
          <t>M-1040 35-04-M01040_99749002</t>
        </is>
      </c>
      <c>
        <v>AG Direkten Kesme Açma</v>
      </c>
      <c>
        <is>
          <t>Dağıtım-AG</t>
        </is>
      </c>
      <c>
        <v>Uzun</v>
      </c>
      <c>
        <v>Güvenlik</v>
      </c>
      <c>
        <v>Bildirimsiz</v>
      </c>
      <c>
        <is>
          <t>08.11.2020 17:47:00</t>
        </is>
      </c>
      <c>
        <is>
          <t>07.12.2020 09:34:12</t>
        </is>
      </c>
      <c>
        <v>687.786666666</v>
      </c>
      <c>
        <v>0</v>
      </c>
      <c>
        <v>17</v>
      </c>
      <c>
        <v>0</v>
      </c>
      <c>
        <v>0</v>
      </c>
      <c>
        <v>0</v>
      </c>
      <c>
        <v>11692.373333</v>
      </c>
      <c>
        <v>0</v>
      </c>
      <c>
        <v>0</v>
      </c>
    </row>
    <row>
      <c>
        <is>
          <t>1598688</t>
        </is>
      </c>
      <c>
        <v>1</v>
      </c>
      <c>
        <is>
          <t>İZMİR</t>
        </is>
      </c>
      <c>
        <v>KARŞIYAKA</v>
      </c>
      <c>
        <is>
          <t>M-1755 35-04-M01755_99533608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30.11.2020 14:22:00</t>
        </is>
      </c>
      <c>
        <is>
          <t>30.11.2020 14:38:22</t>
        </is>
      </c>
      <c>
        <v>0.272777777</v>
      </c>
      <c>
        <v>0</v>
      </c>
      <c>
        <v>1</v>
      </c>
      <c>
        <v>0</v>
      </c>
      <c>
        <v>0</v>
      </c>
      <c>
        <v>0</v>
      </c>
      <c>
        <v>0.272778</v>
      </c>
      <c>
        <v>0</v>
      </c>
      <c>
        <v>0</v>
      </c>
    </row>
    <row>
      <c>
        <is>
          <t>1597999</t>
        </is>
      </c>
      <c>
        <v>1</v>
      </c>
      <c>
        <is>
          <t>İZMİR</t>
        </is>
      </c>
      <c>
        <v>KARŞIYAKA</v>
      </c>
      <c>
        <is>
          <t>M-1150 35-04-M01150_G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29.11.2020 00:56:09</t>
        </is>
      </c>
      <c>
        <is>
          <t>29.11.2020 03:22:56</t>
        </is>
      </c>
      <c>
        <v>2.446388888</v>
      </c>
      <c>
        <v>0</v>
      </c>
      <c>
        <v>143</v>
      </c>
      <c>
        <v>0</v>
      </c>
      <c>
        <v>0</v>
      </c>
      <c>
        <v>0</v>
      </c>
      <c>
        <v>349.833611</v>
      </c>
      <c>
        <v>0</v>
      </c>
      <c>
        <v>0</v>
      </c>
    </row>
    <row>
      <c>
        <is>
          <t>1579694</t>
        </is>
      </c>
      <c>
        <v>1</v>
      </c>
      <c>
        <is>
          <t>İZMİR</t>
        </is>
      </c>
      <c>
        <v>KARŞIYAKA</v>
      </c>
      <c>
        <is>
          <t>M-1150 35-04-M01150_G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12.11.2020 15:01:14</t>
        </is>
      </c>
      <c>
        <is>
          <t>12.11.2020 18:13:34</t>
        </is>
      </c>
      <c>
        <v>3.205555555</v>
      </c>
      <c>
        <v>0</v>
      </c>
      <c>
        <v>143</v>
      </c>
      <c>
        <v>0</v>
      </c>
      <c>
        <v>0</v>
      </c>
      <c>
        <v>0</v>
      </c>
      <c>
        <v>458.394444</v>
      </c>
      <c>
        <v>0</v>
      </c>
      <c>
        <v>0</v>
      </c>
    </row>
    <row>
      <c>
        <is>
          <t>1578240</t>
        </is>
      </c>
      <c>
        <v>1</v>
      </c>
      <c>
        <is>
          <t>İZMİR</t>
        </is>
      </c>
      <c>
        <v>KARŞIYAKA</v>
      </c>
      <c>
        <is>
          <t>K-1990 35-04-K01990_E E3B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09.11.2020 20:43:50</t>
        </is>
      </c>
      <c>
        <is>
          <t>09.11.2020 22:55:12</t>
        </is>
      </c>
      <c>
        <v>2.189444444</v>
      </c>
      <c>
        <v>0</v>
      </c>
      <c>
        <v>64</v>
      </c>
      <c>
        <v>0</v>
      </c>
      <c>
        <v>0</v>
      </c>
      <c>
        <v>0</v>
      </c>
      <c>
        <v>140.124444</v>
      </c>
      <c>
        <v>0</v>
      </c>
      <c>
        <v>0</v>
      </c>
    </row>
    <row>
      <c>
        <is>
          <t>1578280</t>
        </is>
      </c>
      <c>
        <v>1</v>
      </c>
      <c>
        <is>
          <t>İZMİR</t>
        </is>
      </c>
      <c>
        <v>KARŞIYAKA</v>
      </c>
      <c>
        <is>
          <t>K-1990 35-04-K01990_E E4B</t>
        </is>
      </c>
      <c>
        <v>AG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10.11.2020 06:51:51</t>
        </is>
      </c>
      <c>
        <is>
          <t>10.11.2020 14:19:46</t>
        </is>
      </c>
      <c>
        <v>7.465277777</v>
      </c>
      <c>
        <v>0</v>
      </c>
      <c>
        <v>37</v>
      </c>
      <c>
        <v>0</v>
      </c>
      <c>
        <v>0</v>
      </c>
      <c>
        <v>0</v>
      </c>
      <c>
        <v>276.215278</v>
      </c>
      <c>
        <v>0</v>
      </c>
      <c>
        <v>0</v>
      </c>
    </row>
    <row>
      <c>
        <is>
          <t>1597167</t>
        </is>
      </c>
      <c>
        <v>1</v>
      </c>
      <c>
        <is>
          <t>İZMİR</t>
        </is>
      </c>
      <c>
        <v>KARŞIYAKA</v>
      </c>
      <c>
        <is>
          <t>K-928 35-04-K00928_99440307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27.11.2020 09:47:14</t>
        </is>
      </c>
      <c>
        <is>
          <t>27.11.2020 12:33:26</t>
        </is>
      </c>
      <c>
        <v>2.77</v>
      </c>
      <c>
        <v>0</v>
      </c>
      <c>
        <v>6</v>
      </c>
      <c>
        <v>0</v>
      </c>
      <c>
        <v>0</v>
      </c>
      <c>
        <v>0</v>
      </c>
      <c>
        <v>16.62</v>
      </c>
      <c>
        <v>0</v>
      </c>
      <c>
        <v>0</v>
      </c>
    </row>
    <row>
      <c>
        <is>
          <t>1575369</t>
        </is>
      </c>
      <c>
        <v>1</v>
      </c>
      <c>
        <is>
          <t>İZMİR</t>
        </is>
      </c>
      <c>
        <v>KARŞIYAKA</v>
      </c>
      <c>
        <is>
          <t>K-363 35-04-K00363_E E1B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04.11.2020 17:23:23</t>
        </is>
      </c>
      <c>
        <is>
          <t>04.11.2020 18:42:58</t>
        </is>
      </c>
      <c>
        <v>1.326388888</v>
      </c>
      <c>
        <v>0</v>
      </c>
      <c>
        <v>185</v>
      </c>
      <c>
        <v>0</v>
      </c>
      <c>
        <v>0</v>
      </c>
      <c>
        <v>0</v>
      </c>
      <c>
        <v>245.381944</v>
      </c>
      <c>
        <v>0</v>
      </c>
      <c>
        <v>0</v>
      </c>
    </row>
    <row>
      <c>
        <is>
          <t>1579489</t>
        </is>
      </c>
      <c>
        <v>1</v>
      </c>
      <c>
        <is>
          <t>İZMİR</t>
        </is>
      </c>
      <c>
        <v>KARŞIYAKA</v>
      </c>
      <c>
        <is>
          <t>M-1442 35-04-M01442_G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12.11.2020 09:36:00</t>
        </is>
      </c>
      <c>
        <is>
          <t>12.11.2020 10:19:24</t>
        </is>
      </c>
      <c>
        <v>0.723333333</v>
      </c>
      <c>
        <v>0</v>
      </c>
      <c>
        <v>149</v>
      </c>
      <c>
        <v>0</v>
      </c>
      <c>
        <v>0</v>
      </c>
      <c>
        <v>0</v>
      </c>
      <c>
        <v>107.776667</v>
      </c>
      <c>
        <v>0</v>
      </c>
      <c>
        <v>0</v>
      </c>
    </row>
    <row>
      <c>
        <is>
          <t>1581095</t>
        </is>
      </c>
      <c>
        <v>1</v>
      </c>
      <c>
        <is>
          <t>İZMİR</t>
        </is>
      </c>
      <c>
        <v>KARABAĞLAR</v>
      </c>
      <c>
        <is>
          <t>K-77 35-01-K00077_911369987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15.11.2020 14:28:46</t>
        </is>
      </c>
      <c>
        <is>
          <t>15.11.2020 17:03:50</t>
        </is>
      </c>
      <c>
        <v>2.584444444</v>
      </c>
      <c>
        <v>0</v>
      </c>
      <c>
        <v>2</v>
      </c>
      <c>
        <v>0</v>
      </c>
      <c>
        <v>0</v>
      </c>
      <c>
        <v>0</v>
      </c>
      <c>
        <v>5.168889</v>
      </c>
      <c>
        <v>0</v>
      </c>
      <c>
        <v>0</v>
      </c>
    </row>
    <row>
      <c>
        <is>
          <t>1574199</t>
        </is>
      </c>
      <c>
        <v>1</v>
      </c>
      <c>
        <is>
          <t>İZMİR</t>
        </is>
      </c>
      <c>
        <v>KARABAĞLAR</v>
      </c>
      <c>
        <is>
          <t>K-4755 35-01-K04755_911878447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02.11.2020 14:22:00</t>
        </is>
      </c>
      <c>
        <is>
          <t>02.11.2020 16:11:45</t>
        </is>
      </c>
      <c>
        <v>1.829166666</v>
      </c>
      <c>
        <v>0</v>
      </c>
      <c>
        <v>1</v>
      </c>
      <c>
        <v>0</v>
      </c>
      <c>
        <v>0</v>
      </c>
      <c>
        <v>0</v>
      </c>
      <c>
        <v>1.829167</v>
      </c>
      <c>
        <v>0</v>
      </c>
      <c>
        <v>0</v>
      </c>
    </row>
    <row>
      <c>
        <is>
          <t>1595699</t>
        </is>
      </c>
      <c>
        <v>1</v>
      </c>
      <c>
        <is>
          <t>İZMİR</t>
        </is>
      </c>
      <c>
        <v>KARABAĞLAR</v>
      </c>
      <c>
        <is>
          <t>K-828 35-01-K00828_911777267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24.11.2020 12:04:34</t>
        </is>
      </c>
      <c>
        <is>
          <t>24.11.2020 14:33:29</t>
        </is>
      </c>
      <c>
        <v>2.481944444</v>
      </c>
      <c>
        <v>0</v>
      </c>
      <c>
        <v>3</v>
      </c>
      <c>
        <v>0</v>
      </c>
      <c>
        <v>0</v>
      </c>
      <c>
        <v>0</v>
      </c>
      <c>
        <v>7.445833</v>
      </c>
      <c>
        <v>0</v>
      </c>
      <c>
        <v>0</v>
      </c>
    </row>
    <row>
      <c>
        <is>
          <t>1596326</t>
        </is>
      </c>
      <c>
        <v>1</v>
      </c>
      <c>
        <is>
          <t>İZMİR</t>
        </is>
      </c>
      <c>
        <v>KARABAĞLAR</v>
      </c>
      <c>
        <is>
          <t>M-2331 35-01-M02331_35-01-M02331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25.11.2020 13:26:17</t>
        </is>
      </c>
      <c>
        <is>
          <t>25.11.2020 16:24:35</t>
        </is>
      </c>
      <c>
        <v>2.971666666</v>
      </c>
      <c>
        <v>2</v>
      </c>
      <c>
        <v>183</v>
      </c>
      <c>
        <v>0</v>
      </c>
      <c>
        <v>0</v>
      </c>
      <c>
        <v>5.943333</v>
      </c>
      <c>
        <v>543.815</v>
      </c>
      <c>
        <v>0</v>
      </c>
      <c>
        <v>0</v>
      </c>
    </row>
    <row>
      <c>
        <is>
          <t>1584378</t>
        </is>
      </c>
      <c>
        <v>1</v>
      </c>
      <c>
        <is>
          <t>İZMİR</t>
        </is>
      </c>
      <c>
        <v>KARŞIYAKA</v>
      </c>
      <c>
        <is>
          <t>K-3184 35-04-K03184_F K3184F1B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21.11.2020 13:07:58</t>
        </is>
      </c>
      <c>
        <is>
          <t>21.11.2020 14:23:57</t>
        </is>
      </c>
      <c>
        <v>1.266388888</v>
      </c>
      <c>
        <v>0</v>
      </c>
      <c>
        <v>123</v>
      </c>
      <c>
        <v>0</v>
      </c>
      <c>
        <v>0</v>
      </c>
      <c>
        <v>0</v>
      </c>
      <c>
        <v>155.765833</v>
      </c>
      <c>
        <v>0</v>
      </c>
      <c>
        <v>0</v>
      </c>
    </row>
    <row>
      <c>
        <is>
          <t>1584290</t>
        </is>
      </c>
      <c>
        <v>1</v>
      </c>
      <c>
        <is>
          <t>İZMİR</t>
        </is>
      </c>
      <c>
        <v>KARŞIYAKA</v>
      </c>
      <c>
        <is>
          <t>K-3184 35-04-K03184_99301527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21.11.2020 10:47:55</t>
        </is>
      </c>
      <c>
        <is>
          <t>21.11.2020 14:48:00</t>
        </is>
      </c>
      <c>
        <v>4.001388888</v>
      </c>
      <c>
        <v>0</v>
      </c>
      <c>
        <v>14</v>
      </c>
      <c>
        <v>0</v>
      </c>
      <c>
        <v>0</v>
      </c>
      <c>
        <v>0</v>
      </c>
      <c>
        <v>56.019444</v>
      </c>
      <c>
        <v>0</v>
      </c>
      <c>
        <v>0</v>
      </c>
    </row>
    <row>
      <c>
        <is>
          <t>1576137</t>
        </is>
      </c>
      <c>
        <v>1</v>
      </c>
      <c>
        <is>
          <t>İZMİR</t>
        </is>
      </c>
      <c>
        <v>KARŞIYAKA</v>
      </c>
      <c>
        <is>
          <t>K-3498 KARŞIYAKA BEL. PİKNİK ALANI 35-04-K03498Ö_Ayırıcı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06.11.2020 07:46:11</t>
        </is>
      </c>
      <c>
        <is>
          <t>06.11.2020 12:33:10</t>
        </is>
      </c>
      <c>
        <v>4.783055555</v>
      </c>
      <c>
        <v>0</v>
      </c>
      <c>
        <v>0</v>
      </c>
      <c>
        <v>1</v>
      </c>
      <c>
        <v>0</v>
      </c>
      <c>
        <v>0</v>
      </c>
      <c>
        <v>0</v>
      </c>
      <c>
        <v>4.783056</v>
      </c>
      <c>
        <v>0</v>
      </c>
    </row>
    <row>
      <c>
        <is>
          <t>1581402</t>
        </is>
      </c>
      <c>
        <v>1</v>
      </c>
      <c>
        <is>
          <t>İZMİR</t>
        </is>
      </c>
      <c>
        <v>KEMALPAŞA</v>
      </c>
      <c>
        <is>
          <t>DEREKÖY TR-1 35-27-M00966_Ayırıcı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16.11.2020 10:54:00</t>
        </is>
      </c>
      <c>
        <is>
          <t>16.11.2020 11:37:45</t>
        </is>
      </c>
      <c>
        <v>0.729166666</v>
      </c>
      <c>
        <v>0</v>
      </c>
      <c>
        <v>0</v>
      </c>
      <c>
        <v>1</v>
      </c>
      <c>
        <v>179</v>
      </c>
      <c>
        <v>0</v>
      </c>
      <c>
        <v>0</v>
      </c>
      <c>
        <v>0.729167</v>
      </c>
      <c>
        <v>130.520833</v>
      </c>
    </row>
    <row>
      <c>
        <is>
          <t>1574802</t>
        </is>
      </c>
      <c>
        <v>1</v>
      </c>
      <c>
        <is>
          <t>İZMİR</t>
        </is>
      </c>
      <c>
        <v>KEMALPAŞA</v>
      </c>
      <c>
        <is>
          <t>ÖREN TR7 35-27-L00216_913881681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03.11.2020 15:46:29</t>
        </is>
      </c>
      <c>
        <is>
          <t>03.11.2020 17:42:25</t>
        </is>
      </c>
      <c>
        <v>1.932222222</v>
      </c>
      <c>
        <v>0</v>
      </c>
      <c>
        <v>2</v>
      </c>
      <c>
        <v>0</v>
      </c>
      <c>
        <v>0</v>
      </c>
      <c>
        <v>0</v>
      </c>
      <c>
        <v>3.864444</v>
      </c>
      <c>
        <v>0</v>
      </c>
      <c>
        <v>0</v>
      </c>
    </row>
    <row>
      <c>
        <is>
          <t>1578448</t>
        </is>
      </c>
      <c>
        <v>1</v>
      </c>
      <c>
        <is>
          <t>İZMİR</t>
        </is>
      </c>
      <c>
        <v>KARABAĞLAR</v>
      </c>
      <c>
        <is>
          <t>K-767 35-01-K00767_912076669</t>
        </is>
      </c>
      <c>
        <v>AG Direkten Kesme Açma</v>
      </c>
      <c>
        <is>
          <t>Dağıtım-AG</t>
        </is>
      </c>
      <c>
        <v>Uzun</v>
      </c>
      <c>
        <v>Güvenlik</v>
      </c>
      <c>
        <v>Bildirimsiz</v>
      </c>
      <c>
        <is>
          <t>10.11.2020 10:57:00</t>
        </is>
      </c>
      <c>
        <is>
          <t>10.11.2020 11:38:00</t>
        </is>
      </c>
      <c>
        <v>0.683333333</v>
      </c>
      <c>
        <v>0</v>
      </c>
      <c>
        <v>4</v>
      </c>
      <c>
        <v>0</v>
      </c>
      <c>
        <v>0</v>
      </c>
      <c>
        <v>0</v>
      </c>
      <c>
        <v>2.733333</v>
      </c>
      <c>
        <v>0</v>
      </c>
      <c>
        <v>0</v>
      </c>
    </row>
    <row>
      <c>
        <is>
          <t>1597629</t>
        </is>
      </c>
      <c>
        <v>1</v>
      </c>
      <c>
        <is>
          <t>İZMİR</t>
        </is>
      </c>
      <c>
        <v>KARABAĞLAR</v>
      </c>
      <c>
        <is>
          <t>K-1142 35-01-K01142_E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28.11.2020 09:16:15</t>
        </is>
      </c>
      <c>
        <is>
          <t>28.11.2020 13:18:11</t>
        </is>
      </c>
      <c>
        <v>4.032222222</v>
      </c>
      <c>
        <v>0</v>
      </c>
      <c>
        <v>75</v>
      </c>
      <c>
        <v>0</v>
      </c>
      <c>
        <v>0</v>
      </c>
      <c>
        <v>0</v>
      </c>
      <c>
        <v>302.416667</v>
      </c>
      <c>
        <v>0</v>
      </c>
      <c>
        <v>0</v>
      </c>
    </row>
    <row>
      <c>
        <is>
          <t>1597662</t>
        </is>
      </c>
      <c>
        <v>1</v>
      </c>
      <c>
        <is>
          <t>İZMİR</t>
        </is>
      </c>
      <c>
        <v>KARABAĞLAR</v>
      </c>
      <c>
        <is>
          <t>K-1142 35-01-K01142_A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28.11.2020 09:49:50</t>
        </is>
      </c>
      <c>
        <is>
          <t>28.11.2020 13:19:05</t>
        </is>
      </c>
      <c>
        <v>3.487302777</v>
      </c>
      <c>
        <v>0</v>
      </c>
      <c>
        <v>309</v>
      </c>
      <c>
        <v>0</v>
      </c>
      <c>
        <v>0</v>
      </c>
      <c>
        <v>0</v>
      </c>
      <c>
        <v>1077.576558</v>
      </c>
      <c>
        <v>0</v>
      </c>
      <c>
        <v>0</v>
      </c>
    </row>
    <row>
      <c>
        <is>
          <t>1597627</t>
        </is>
      </c>
      <c>
        <v>1</v>
      </c>
      <c>
        <is>
          <t>İZMİR</t>
        </is>
      </c>
      <c>
        <v>KARABAĞLAR</v>
      </c>
      <c>
        <is>
          <t>K-1142 35-01-K01142_C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28.11.2020 09:13:02</t>
        </is>
      </c>
      <c>
        <is>
          <t>28.11.2020 13:17:20</t>
        </is>
      </c>
      <c>
        <v>4.071566666</v>
      </c>
      <c>
        <v>0</v>
      </c>
      <c>
        <v>121</v>
      </c>
      <c>
        <v>0</v>
      </c>
      <c>
        <v>0</v>
      </c>
      <c>
        <v>0</v>
      </c>
      <c>
        <v>492.659567</v>
      </c>
      <c>
        <v>0</v>
      </c>
      <c>
        <v>0</v>
      </c>
    </row>
    <row>
      <c>
        <is>
          <t>1598364</t>
        </is>
      </c>
      <c>
        <v>1</v>
      </c>
      <c>
        <is>
          <t>İZMİR</t>
        </is>
      </c>
      <c>
        <v>KARABAĞLAR</v>
      </c>
      <c>
        <is>
          <t>M-2589 35-01-M02589_TRAFO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29.11.2020 23:12:00</t>
        </is>
      </c>
      <c>
        <is>
          <t>30.11.2020 00:15:34</t>
        </is>
      </c>
      <c>
        <v>1.059444444</v>
      </c>
      <c>
        <v>1</v>
      </c>
      <c>
        <v>42</v>
      </c>
      <c>
        <v>0</v>
      </c>
      <c>
        <v>0</v>
      </c>
      <c>
        <v>1.059444</v>
      </c>
      <c>
        <v>44.496667</v>
      </c>
      <c>
        <v>0</v>
      </c>
      <c>
        <v>0</v>
      </c>
    </row>
    <row>
      <c>
        <is>
          <t>1595030</t>
        </is>
      </c>
      <c>
        <v>1</v>
      </c>
      <c>
        <is>
          <t>İZMİR</t>
        </is>
      </c>
      <c>
        <v>KARABAĞLAR</v>
      </c>
      <c>
        <is>
          <t>M-1106 35-01-M01106_35-01-M01106</t>
        </is>
      </c>
      <c>
        <v>Ağaç Kesimi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23.11.2020 08:41:56</t>
        </is>
      </c>
      <c>
        <is>
          <t>23.11.2020 11:03:03</t>
        </is>
      </c>
      <c>
        <v>2.351944444</v>
      </c>
      <c>
        <v>0</v>
      </c>
      <c>
        <v>1100</v>
      </c>
      <c>
        <v>0</v>
      </c>
      <c>
        <v>0</v>
      </c>
      <c>
        <v>0</v>
      </c>
      <c>
        <v>2587.138888</v>
      </c>
      <c>
        <v>0</v>
      </c>
      <c>
        <v>0</v>
      </c>
    </row>
    <row>
      <c>
        <is>
          <t>1582474</t>
        </is>
      </c>
      <c>
        <v>1</v>
      </c>
      <c>
        <is>
          <t>İZMİR</t>
        </is>
      </c>
      <c>
        <v>KARABAĞLAR</v>
      </c>
      <c>
        <is>
          <t>K-917 35-01-K00917_911218762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18.11.2020 11:26:30</t>
        </is>
      </c>
      <c>
        <is>
          <t>18.11.2020 15:46:02</t>
        </is>
      </c>
      <c>
        <v>4.325555555</v>
      </c>
      <c>
        <v>0</v>
      </c>
      <c>
        <v>15</v>
      </c>
      <c>
        <v>0</v>
      </c>
      <c>
        <v>0</v>
      </c>
      <c>
        <v>0</v>
      </c>
      <c>
        <v>64.883333</v>
      </c>
      <c>
        <v>0</v>
      </c>
      <c>
        <v>0</v>
      </c>
    </row>
    <row>
      <c>
        <is>
          <t>1581130</t>
        </is>
      </c>
      <c>
        <v>1</v>
      </c>
      <c>
        <is>
          <t>İZMİR</t>
        </is>
      </c>
      <c>
        <v>KARABAĞLAR</v>
      </c>
      <c>
        <is>
          <t>K-1062 35-01-K01062_911291641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15.11.2020 16:39:53</t>
        </is>
      </c>
      <c>
        <is>
          <t>15.11.2020 19:44:58</t>
        </is>
      </c>
      <c>
        <v>3.084722222</v>
      </c>
      <c>
        <v>0</v>
      </c>
      <c>
        <v>14</v>
      </c>
      <c>
        <v>0</v>
      </c>
      <c>
        <v>0</v>
      </c>
      <c>
        <v>0</v>
      </c>
      <c>
        <v>43.186111</v>
      </c>
      <c>
        <v>0</v>
      </c>
      <c>
        <v>0</v>
      </c>
    </row>
    <row>
      <c>
        <is>
          <t>1582517</t>
        </is>
      </c>
      <c>
        <v>1</v>
      </c>
      <c>
        <is>
          <t>İZMİR</t>
        </is>
      </c>
      <c>
        <v>KARABAĞLAR</v>
      </c>
      <c>
        <is>
          <t>K-917 35-01-K00917_A a1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18.11.2020 12:19:44</t>
        </is>
      </c>
      <c>
        <is>
          <t>18.11.2020 13:31:43</t>
        </is>
      </c>
      <c>
        <v>1.199722222</v>
      </c>
      <c>
        <v>0</v>
      </c>
      <c>
        <v>58</v>
      </c>
      <c>
        <v>0</v>
      </c>
      <c>
        <v>0</v>
      </c>
      <c>
        <v>0</v>
      </c>
      <c>
        <v>69.583889</v>
      </c>
      <c>
        <v>0</v>
      </c>
      <c>
        <v>0</v>
      </c>
    </row>
    <row>
      <c>
        <is>
          <t>1581198</t>
        </is>
      </c>
      <c>
        <v>1</v>
      </c>
      <c>
        <is>
          <t>İZMİR</t>
        </is>
      </c>
      <c>
        <v>KARABAĞLAR</v>
      </c>
      <c>
        <is>
          <t>K-851 35-01-K00851_35-01-K00851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15.11.2020 16:45:48</t>
        </is>
      </c>
      <c>
        <is>
          <t>15.11.2020 20:47:19</t>
        </is>
      </c>
      <c>
        <v>4.025277777</v>
      </c>
      <c>
        <v>1</v>
      </c>
      <c>
        <v>793</v>
      </c>
      <c>
        <v>0</v>
      </c>
      <c>
        <v>0</v>
      </c>
      <c>
        <v>4.025278</v>
      </c>
      <c>
        <v>3192.045277</v>
      </c>
      <c>
        <v>0</v>
      </c>
      <c>
        <v>0</v>
      </c>
    </row>
    <row>
      <c>
        <is>
          <t>1574732</t>
        </is>
      </c>
      <c>
        <v>1</v>
      </c>
      <c>
        <is>
          <t>İZMİR</t>
        </is>
      </c>
      <c>
        <v>KARABAĞLAR</v>
      </c>
      <c>
        <is>
          <t>K-1062 35-01-K01062_35-01-K01062</t>
        </is>
      </c>
      <c>
        <v>Ağaç Kesimi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03.11.2020 14:27:03</t>
        </is>
      </c>
      <c>
        <is>
          <t>03.11.2020 15:17:34</t>
        </is>
      </c>
      <c>
        <v>0.841944444</v>
      </c>
      <c>
        <v>1</v>
      </c>
      <c>
        <v>827</v>
      </c>
      <c>
        <v>0</v>
      </c>
      <c>
        <v>0</v>
      </c>
      <c>
        <v>0.841944</v>
      </c>
      <c>
        <v>696.288055</v>
      </c>
      <c>
        <v>0</v>
      </c>
      <c>
        <v>0</v>
      </c>
    </row>
    <row>
      <c>
        <is>
          <t>1595247</t>
        </is>
      </c>
      <c>
        <v>1</v>
      </c>
      <c>
        <is>
          <t>İZMİR</t>
        </is>
      </c>
      <c>
        <v>KARABAĞLAR</v>
      </c>
      <c>
        <is>
          <t>M-1106 35-01-M01106_D d1</t>
        </is>
      </c>
      <c>
        <v>Ağaç Kesimi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23.11.2020 13:52:00</t>
        </is>
      </c>
      <c>
        <is>
          <t>23.11.2020 14:49:42</t>
        </is>
      </c>
      <c>
        <v>0.961666666</v>
      </c>
      <c>
        <v>0</v>
      </c>
      <c>
        <v>237</v>
      </c>
      <c>
        <v>0</v>
      </c>
      <c>
        <v>0</v>
      </c>
      <c>
        <v>0</v>
      </c>
      <c>
        <v>227.915</v>
      </c>
      <c>
        <v>0</v>
      </c>
      <c>
        <v>0</v>
      </c>
    </row>
    <row>
      <c>
        <is>
          <t>1598207</t>
        </is>
      </c>
      <c>
        <v>1</v>
      </c>
      <c>
        <is>
          <t>İZMİR</t>
        </is>
      </c>
      <c>
        <v>KEMALPAŞA</v>
      </c>
      <c>
        <is>
          <t>ARMUTLU TR-9 35-27-M00566_ARMUTLU TR-14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29.11.2020 15:33:29</t>
        </is>
      </c>
      <c>
        <is>
          <t>29.11.2020 18:59:08</t>
        </is>
      </c>
      <c>
        <v>3.4275</v>
      </c>
      <c>
        <v>3</v>
      </c>
      <c>
        <v>0</v>
      </c>
      <c>
        <v>0</v>
      </c>
      <c>
        <v>0</v>
      </c>
      <c>
        <v>10.2825</v>
      </c>
      <c>
        <v>0</v>
      </c>
      <c>
        <v>0</v>
      </c>
      <c>
        <v>0</v>
      </c>
    </row>
    <row>
      <c>
        <is>
          <t>1576695</t>
        </is>
      </c>
      <c>
        <v>1</v>
      </c>
      <c>
        <is>
          <t>İZMİR</t>
        </is>
      </c>
      <c>
        <v>KEMALPAŞA</v>
      </c>
      <c>
        <is>
          <t>ARMUTLU TR-21 35-27-M00615_C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06.11.2020 17:20:20</t>
        </is>
      </c>
      <c>
        <is>
          <t>06.11.2020 20:06:42</t>
        </is>
      </c>
      <c>
        <v>2.772777777</v>
      </c>
      <c>
        <v>0</v>
      </c>
      <c>
        <v>0</v>
      </c>
      <c>
        <v>0</v>
      </c>
      <c>
        <v>26</v>
      </c>
      <c>
        <v>0</v>
      </c>
      <c>
        <v>0</v>
      </c>
      <c>
        <v>0</v>
      </c>
      <c>
        <v>72.092222</v>
      </c>
    </row>
    <row>
      <c>
        <is>
          <t>1577245</t>
        </is>
      </c>
      <c>
        <v>1</v>
      </c>
      <c>
        <is>
          <t>İZMİR</t>
        </is>
      </c>
      <c>
        <v>KEMALPAŞA</v>
      </c>
      <c>
        <is>
          <t>ARMUTLU TR-21 35-27-M00615_914540851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07.11.2020 16:34:51</t>
        </is>
      </c>
      <c>
        <is>
          <t>07.11.2020 18:09:33</t>
        </is>
      </c>
      <c>
        <v>1.578333333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1.578333</v>
      </c>
    </row>
    <row>
      <c>
        <is>
          <t>1581512</t>
        </is>
      </c>
      <c>
        <v>1</v>
      </c>
      <c>
        <is>
          <t>İZMİR</t>
        </is>
      </c>
      <c>
        <v>KEMALPAŞA</v>
      </c>
      <c>
        <is>
          <t>İZSU HALİLBEYLİ ATIK SU ARITMA ÖZEL 35-27-M01090Ö_Ayırıcı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16.11.2020 14:03:27</t>
        </is>
      </c>
      <c>
        <is>
          <t>16.11.2020 15:53:23</t>
        </is>
      </c>
      <c>
        <v>1.832222222</v>
      </c>
      <c>
        <v>0</v>
      </c>
      <c>
        <v>0</v>
      </c>
      <c>
        <v>1</v>
      </c>
      <c>
        <v>0</v>
      </c>
      <c>
        <v>0</v>
      </c>
      <c>
        <v>0</v>
      </c>
      <c>
        <v>1.832222</v>
      </c>
      <c>
        <v>0</v>
      </c>
    </row>
    <row>
      <c>
        <is>
          <t>1580721</t>
        </is>
      </c>
      <c>
        <v>1</v>
      </c>
      <c>
        <is>
          <t>İZMİR</t>
        </is>
      </c>
      <c>
        <v>KEMALPAŞA</v>
      </c>
      <c>
        <is>
          <t>HALİLBEYLİ TR-7 35-27-M01056_A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14.11.2020 14:42:51</t>
        </is>
      </c>
      <c>
        <is>
          <t>14.11.2020 20:09:43</t>
        </is>
      </c>
      <c>
        <v>5.447777777</v>
      </c>
      <c>
        <v>0</v>
      </c>
      <c>
        <v>0</v>
      </c>
      <c>
        <v>0</v>
      </c>
      <c>
        <v>12</v>
      </c>
      <c>
        <v>0</v>
      </c>
      <c>
        <v>0</v>
      </c>
      <c>
        <v>0</v>
      </c>
      <c>
        <v>65.373333</v>
      </c>
    </row>
    <row>
      <c>
        <is>
          <t>1580868</t>
        </is>
      </c>
      <c>
        <v>1</v>
      </c>
      <c>
        <is>
          <t>İZMİR</t>
        </is>
      </c>
      <c>
        <v>KEMALPAŞA</v>
      </c>
      <c>
        <is>
          <t>HALİLBEYLİ TR-7 35-27-M01056_Ayırıcı H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14.11.2020 20:02:00</t>
        </is>
      </c>
      <c>
        <is>
          <t>14.11.2020 21:04:42</t>
        </is>
      </c>
      <c>
        <v>1.045</v>
      </c>
      <c>
        <v>0</v>
      </c>
      <c>
        <v>0</v>
      </c>
      <c>
        <v>2</v>
      </c>
      <c>
        <v>33</v>
      </c>
      <c>
        <v>0</v>
      </c>
      <c>
        <v>0</v>
      </c>
      <c>
        <v>2.09</v>
      </c>
      <c>
        <v>34.485</v>
      </c>
    </row>
    <row>
      <c>
        <is>
          <t>1580659</t>
        </is>
      </c>
      <c>
        <v>1</v>
      </c>
      <c>
        <is>
          <t>İZMİR</t>
        </is>
      </c>
      <c>
        <v>KEMALPAŞA</v>
      </c>
      <c>
        <is>
          <t>HALİLBEYLİ TR-1 KÖK 35-27-M01057_HAMZABABA VE KÖYLER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14.11.2020 11:48:06</t>
        </is>
      </c>
      <c>
        <is>
          <t>14.11.2020 13:02:37</t>
        </is>
      </c>
      <c>
        <v>1.241944444</v>
      </c>
      <c>
        <v>0</v>
      </c>
      <c>
        <v>0</v>
      </c>
      <c>
        <v>27</v>
      </c>
      <c>
        <v>200</v>
      </c>
      <c>
        <v>0</v>
      </c>
      <c>
        <v>0</v>
      </c>
      <c>
        <v>33.5325</v>
      </c>
      <c>
        <v>248.388889</v>
      </c>
    </row>
    <row>
      <c>
        <is>
          <t>1581610</t>
        </is>
      </c>
      <c>
        <v>1</v>
      </c>
      <c>
        <is>
          <t>İZMİR</t>
        </is>
      </c>
      <c>
        <v>KEMALPAŞA</v>
      </c>
      <c>
        <is>
          <t>HALİLBEYLİ TARIMSAL KALKINMA KOOP. ÖZEL TR 35-27-M01081Ö_Ayırıcı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16.11.2020 16:31:32</t>
        </is>
      </c>
      <c>
        <is>
          <t>16.11.2020 19:50:22</t>
        </is>
      </c>
      <c>
        <v>3.313888888</v>
      </c>
      <c>
        <v>0</v>
      </c>
      <c>
        <v>0</v>
      </c>
      <c>
        <v>1</v>
      </c>
      <c>
        <v>0</v>
      </c>
      <c>
        <v>0</v>
      </c>
      <c>
        <v>0</v>
      </c>
      <c>
        <v>3.313889</v>
      </c>
      <c>
        <v>0</v>
      </c>
    </row>
    <row>
      <c>
        <is>
          <t>1598873</t>
        </is>
      </c>
      <c>
        <v>1</v>
      </c>
      <c>
        <is>
          <t>İZMİR</t>
        </is>
      </c>
      <c>
        <v>KONAK</v>
      </c>
      <c>
        <is>
          <t>M-1942 35-01-M01942_911329334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30.11.2020 22:01:38</t>
        </is>
      </c>
      <c>
        <is>
          <t>30.11.2020 23:53:58</t>
        </is>
      </c>
      <c>
        <v>1.872222222</v>
      </c>
      <c>
        <v>0</v>
      </c>
      <c>
        <v>11</v>
      </c>
      <c>
        <v>0</v>
      </c>
      <c>
        <v>0</v>
      </c>
      <c>
        <v>0</v>
      </c>
      <c>
        <v>20.594444</v>
      </c>
      <c>
        <v>0</v>
      </c>
      <c>
        <v>0</v>
      </c>
    </row>
    <row>
      <c>
        <is>
          <t>1577125</t>
        </is>
      </c>
      <c>
        <v>1</v>
      </c>
      <c>
        <is>
          <t>İZMİR</t>
        </is>
      </c>
      <c>
        <v>KONAK</v>
      </c>
      <c>
        <is>
          <t>K-3540 35-01-K03540_D</t>
        </is>
      </c>
      <c>
        <v>AG Direk Kırılması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07.11.2020 13:05:00</t>
        </is>
      </c>
      <c>
        <is>
          <t>07.11.2020 15:37:55</t>
        </is>
      </c>
      <c>
        <v>2.548611111</v>
      </c>
      <c>
        <v>0</v>
      </c>
      <c>
        <v>106</v>
      </c>
      <c>
        <v>0</v>
      </c>
      <c>
        <v>0</v>
      </c>
      <c>
        <v>0</v>
      </c>
      <c>
        <v>270.152778</v>
      </c>
      <c>
        <v>0</v>
      </c>
      <c>
        <v>0</v>
      </c>
    </row>
    <row>
      <c>
        <is>
          <t>1573765</t>
        </is>
      </c>
      <c>
        <v>1</v>
      </c>
      <c>
        <is>
          <t>İZMİR</t>
        </is>
      </c>
      <c>
        <v>KONAK</v>
      </c>
      <c>
        <is>
          <t>_A</t>
        </is>
      </c>
      <c>
        <v>AG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01.11.2020 17:30:00</t>
        </is>
      </c>
      <c>
        <is>
          <t>01.11.2020 19:28:51</t>
        </is>
      </c>
      <c>
        <v>1.980833333</v>
      </c>
      <c>
        <v>0</v>
      </c>
      <c>
        <v>265</v>
      </c>
      <c>
        <v>0</v>
      </c>
      <c>
        <v>0</v>
      </c>
      <c>
        <v>0</v>
      </c>
      <c>
        <v>524.920833</v>
      </c>
      <c>
        <v>0</v>
      </c>
      <c>
        <v>0</v>
      </c>
    </row>
    <row>
      <c>
        <is>
          <t>1575010</t>
        </is>
      </c>
      <c>
        <v>1</v>
      </c>
      <c>
        <is>
          <t>İZMİR</t>
        </is>
      </c>
      <c>
        <v>KONAK</v>
      </c>
      <c>
        <is>
          <t>_910873617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04.11.2020 08:11:36</t>
        </is>
      </c>
      <c>
        <is>
          <t>04.11.2020 08:51:40</t>
        </is>
      </c>
      <c>
        <v>0.667777777</v>
      </c>
      <c>
        <v>0</v>
      </c>
      <c>
        <v>2</v>
      </c>
      <c>
        <v>0</v>
      </c>
      <c>
        <v>0</v>
      </c>
      <c>
        <v>0</v>
      </c>
      <c>
        <v>1.335556</v>
      </c>
      <c>
        <v>0</v>
      </c>
      <c>
        <v>0</v>
      </c>
    </row>
    <row>
      <c>
        <is>
          <t>1581193</t>
        </is>
      </c>
      <c>
        <v>1</v>
      </c>
      <c>
        <is>
          <t>İZMİR</t>
        </is>
      </c>
      <c>
        <v>KEMALPAŞA</v>
      </c>
      <c>
        <is>
          <t>ÖREN TR-6 35-27-L00215_914990122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15.11.2020 19:14:18</t>
        </is>
      </c>
      <c>
        <is>
          <t>15.11.2020 21:35:50</t>
        </is>
      </c>
      <c>
        <v>2.358888888</v>
      </c>
      <c>
        <v>0</v>
      </c>
      <c>
        <v>1</v>
      </c>
      <c>
        <v>0</v>
      </c>
      <c>
        <v>0</v>
      </c>
      <c>
        <v>0</v>
      </c>
      <c>
        <v>2.358889</v>
      </c>
      <c>
        <v>0</v>
      </c>
      <c>
        <v>0</v>
      </c>
    </row>
    <row>
      <c>
        <is>
          <t>1596720</t>
        </is>
      </c>
      <c>
        <v>1</v>
      </c>
      <c>
        <is>
          <t>İZMİR</t>
        </is>
      </c>
      <c>
        <v>KARŞIYAKA</v>
      </c>
      <c>
        <is>
          <t>K-706 35-04-K00706_B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26.11.2020 11:07:15</t>
        </is>
      </c>
      <c>
        <is>
          <t>26.11.2020 11:42:33</t>
        </is>
      </c>
      <c>
        <v>0.588075</v>
      </c>
      <c>
        <v>0</v>
      </c>
      <c>
        <v>146</v>
      </c>
      <c>
        <v>0</v>
      </c>
      <c>
        <v>0</v>
      </c>
      <c>
        <v>0</v>
      </c>
      <c>
        <v>85.85895</v>
      </c>
      <c>
        <v>0</v>
      </c>
      <c>
        <v>0</v>
      </c>
    </row>
    <row>
      <c>
        <is>
          <t>1596698</t>
        </is>
      </c>
      <c>
        <v>1</v>
      </c>
      <c>
        <is>
          <t>İZMİR</t>
        </is>
      </c>
      <c>
        <v>KARŞIYAKA</v>
      </c>
      <c>
        <is>
          <t>K-706 35-04-K00706_E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26.11.2020 10:41:05</t>
        </is>
      </c>
      <c>
        <is>
          <t>26.11.2020 11:41:46</t>
        </is>
      </c>
      <c>
        <v>1.011241666</v>
      </c>
      <c>
        <v>0</v>
      </c>
      <c>
        <v>230</v>
      </c>
      <c>
        <v>0</v>
      </c>
      <c>
        <v>0</v>
      </c>
      <c>
        <v>0</v>
      </c>
      <c>
        <v>232.585583</v>
      </c>
      <c>
        <v>0</v>
      </c>
      <c>
        <v>0</v>
      </c>
    </row>
    <row>
      <c>
        <is>
          <t>1596606</t>
        </is>
      </c>
      <c>
        <v>1</v>
      </c>
      <c>
        <is>
          <t>İZMİR</t>
        </is>
      </c>
      <c>
        <v>KARŞIYAKA</v>
      </c>
      <c>
        <is>
          <t>K-3849 35-04-K03849_D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26.11.2020 09:14:58</t>
        </is>
      </c>
      <c>
        <is>
          <t>26.11.2020 10:16:43</t>
        </is>
      </c>
      <c>
        <v>1.028982222</v>
      </c>
      <c>
        <v>0</v>
      </c>
      <c>
        <v>123</v>
      </c>
      <c>
        <v>0</v>
      </c>
      <c>
        <v>0</v>
      </c>
      <c>
        <v>0</v>
      </c>
      <c>
        <v>126.564813</v>
      </c>
      <c>
        <v>0</v>
      </c>
      <c>
        <v>0</v>
      </c>
    </row>
    <row>
      <c>
        <is>
          <t>1582792</t>
        </is>
      </c>
      <c>
        <v>1</v>
      </c>
      <c>
        <is>
          <t>İZMİR</t>
        </is>
      </c>
      <c>
        <v>KARŞIYAKA</v>
      </c>
      <c>
        <is>
          <t>K-4059 35-04-K04059_TRAFO K03</t>
        </is>
      </c>
      <c>
        <v>OG Kesici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18.11.2020 21:24:31</t>
        </is>
      </c>
      <c>
        <is>
          <t>18.11.2020 22:27:00</t>
        </is>
      </c>
      <c>
        <v>1.041388888</v>
      </c>
      <c>
        <v>2</v>
      </c>
      <c>
        <v>346</v>
      </c>
      <c>
        <v>0</v>
      </c>
      <c>
        <v>0</v>
      </c>
      <c>
        <v>2.082778</v>
      </c>
      <c>
        <v>360.320555</v>
      </c>
      <c>
        <v>0</v>
      </c>
      <c>
        <v>0</v>
      </c>
    </row>
    <row>
      <c>
        <is>
          <t>1579885</t>
        </is>
      </c>
      <c>
        <v>1</v>
      </c>
      <c>
        <is>
          <t>İZMİR</t>
        </is>
      </c>
      <c>
        <v>KARŞIYAKA</v>
      </c>
      <c>
        <is>
          <t>K-1088 35-04-K01088_99209159</t>
        </is>
      </c>
      <c>
        <v>AG Direkten Kesme Açma</v>
      </c>
      <c>
        <is>
          <t>Dağıtım-AG</t>
        </is>
      </c>
      <c>
        <v>Uzun</v>
      </c>
      <c>
        <v>Güvenlik</v>
      </c>
      <c>
        <v>Bildirimsiz</v>
      </c>
      <c>
        <is>
          <t>12.11.2020 22:23:59</t>
        </is>
      </c>
      <c>
        <is>
          <t>13.11.2020 04:36:00</t>
        </is>
      </c>
      <c>
        <v>6.200277777</v>
      </c>
      <c>
        <v>0</v>
      </c>
      <c>
        <v>6</v>
      </c>
      <c>
        <v>0</v>
      </c>
      <c>
        <v>0</v>
      </c>
      <c>
        <v>0</v>
      </c>
      <c>
        <v>37.201667</v>
      </c>
      <c>
        <v>0</v>
      </c>
      <c>
        <v>0</v>
      </c>
    </row>
    <row>
      <c>
        <is>
          <t>1582507</t>
        </is>
      </c>
      <c>
        <v>1</v>
      </c>
      <c>
        <is>
          <t>İZMİR</t>
        </is>
      </c>
      <c>
        <v>KEMALPAŞA</v>
      </c>
      <c>
        <is>
          <t>ERZA KAP KÖK 35-27-M00078_ERZE AMBALAJ KÖK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18.11.2020 12:11:09</t>
        </is>
      </c>
      <c>
        <is>
          <t>18.11.2020 13:09:23</t>
        </is>
      </c>
      <c>
        <v>0.970555555</v>
      </c>
      <c>
        <v>38</v>
      </c>
      <c>
        <v>11</v>
      </c>
      <c>
        <v>53</v>
      </c>
      <c>
        <v>133</v>
      </c>
      <c>
        <v>36.881111</v>
      </c>
      <c>
        <v>10.676111</v>
      </c>
      <c>
        <v>51.439444</v>
      </c>
      <c>
        <v>129.083889</v>
      </c>
    </row>
    <row>
      <c>
        <is>
          <t>1582349</t>
        </is>
      </c>
      <c>
        <v>1</v>
      </c>
      <c>
        <is>
          <t>İZMİR</t>
        </is>
      </c>
      <c>
        <v>KEMALPAŞA</v>
      </c>
      <c>
        <is>
          <t>PEHLİVANLAR KÖK 35-27-M00091_ALİ ÖZŞAHİNLER SULAMA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18.11.2020 09:17:22</t>
        </is>
      </c>
      <c>
        <is>
          <t>18.11.2020 09:49:27</t>
        </is>
      </c>
      <c>
        <v>0.534722222</v>
      </c>
      <c>
        <v>0</v>
      </c>
      <c>
        <v>0</v>
      </c>
      <c>
        <v>10</v>
      </c>
      <c>
        <v>30</v>
      </c>
      <c>
        <v>0</v>
      </c>
      <c>
        <v>0</v>
      </c>
      <c>
        <v>5.347222</v>
      </c>
      <c>
        <v>16.041667</v>
      </c>
    </row>
    <row>
      <c>
        <is>
          <t>1581559</t>
        </is>
      </c>
      <c>
        <v>1</v>
      </c>
      <c>
        <is>
          <t>İZMİR</t>
        </is>
      </c>
      <c>
        <v>KEMALPAŞA</v>
      </c>
      <c>
        <is>
          <t>HALİLBEYLİ DM 35-27-M00620_HALİLBEYLİ İÇME SUYU-M05 M05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16.11.2020 15:16:00</t>
        </is>
      </c>
      <c>
        <is>
          <t>16.11.2020 16:03:35</t>
        </is>
      </c>
      <c>
        <v>0.793055555</v>
      </c>
      <c>
        <v>1</v>
      </c>
      <c>
        <v>0</v>
      </c>
      <c>
        <v>103</v>
      </c>
      <c>
        <v>2</v>
      </c>
      <c>
        <v>0.793056</v>
      </c>
      <c>
        <v>0</v>
      </c>
      <c>
        <v>81.684722</v>
      </c>
      <c>
        <v>1.586111</v>
      </c>
    </row>
    <row>
      <c>
        <is>
          <t>1595404</t>
        </is>
      </c>
      <c>
        <v>1</v>
      </c>
      <c>
        <is>
          <t>İZMİR</t>
        </is>
      </c>
      <c>
        <v>KARŞIYAKA</v>
      </c>
      <c>
        <is>
          <t>K-4131 35-04-K04131_35-04-K04131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23.11.2020 17:47:49</t>
        </is>
      </c>
      <c>
        <is>
          <t>23.11.2020 19:06:13</t>
        </is>
      </c>
      <c>
        <v>1.306666666</v>
      </c>
      <c>
        <v>2</v>
      </c>
      <c>
        <v>582</v>
      </c>
      <c>
        <v>0</v>
      </c>
      <c>
        <v>0</v>
      </c>
      <c>
        <v>2.613333</v>
      </c>
      <c>
        <v>760.48</v>
      </c>
      <c>
        <v>0</v>
      </c>
      <c>
        <v>0</v>
      </c>
    </row>
    <row>
      <c>
        <is>
          <t>1582271</t>
        </is>
      </c>
      <c>
        <v>1</v>
      </c>
      <c>
        <is>
          <t>İZMİR</t>
        </is>
      </c>
      <c>
        <v>KONAK</v>
      </c>
      <c>
        <is>
          <t>K-511 35-01-K00511_C C2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18.11.2020 01:17:59</t>
        </is>
      </c>
      <c>
        <is>
          <t>18.11.2020 01:56:29</t>
        </is>
      </c>
      <c>
        <v>0.641666666</v>
      </c>
      <c>
        <v>0</v>
      </c>
      <c>
        <v>49</v>
      </c>
      <c>
        <v>0</v>
      </c>
      <c>
        <v>0</v>
      </c>
      <c>
        <v>0</v>
      </c>
      <c>
        <v>31.441667</v>
      </c>
      <c>
        <v>0</v>
      </c>
      <c>
        <v>0</v>
      </c>
    </row>
    <row>
      <c>
        <is>
          <t>1595475</t>
        </is>
      </c>
      <c>
        <v>1</v>
      </c>
      <c>
        <is>
          <t>İZMİR</t>
        </is>
      </c>
      <c>
        <v>KONAK</v>
      </c>
      <c>
        <is>
          <t>K-301 35-01-K00301_911109360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23.11.2020 23:17:09</t>
        </is>
      </c>
      <c>
        <is>
          <t>24.11.2020 00:35:07</t>
        </is>
      </c>
      <c>
        <v>1.299444444</v>
      </c>
      <c>
        <v>0</v>
      </c>
      <c>
        <v>1</v>
      </c>
      <c>
        <v>0</v>
      </c>
      <c>
        <v>0</v>
      </c>
      <c>
        <v>0</v>
      </c>
      <c>
        <v>1.299444</v>
      </c>
      <c>
        <v>0</v>
      </c>
      <c>
        <v>0</v>
      </c>
    </row>
    <row>
      <c>
        <is>
          <t>1594802</t>
        </is>
      </c>
      <c>
        <v>1</v>
      </c>
      <c>
        <is>
          <t>İZMİR</t>
        </is>
      </c>
      <c>
        <v>KONAK</v>
      </c>
      <c>
        <is>
          <t>K-3525 35-01-K03525_912929764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22.11.2020 13:20:00</t>
        </is>
      </c>
      <c>
        <is>
          <t>22.11.2020 14:26:26</t>
        </is>
      </c>
      <c>
        <v>1.107222222</v>
      </c>
      <c>
        <v>0</v>
      </c>
      <c>
        <v>2</v>
      </c>
      <c>
        <v>0</v>
      </c>
      <c>
        <v>0</v>
      </c>
      <c>
        <v>0</v>
      </c>
      <c>
        <v>2.214444</v>
      </c>
      <c>
        <v>0</v>
      </c>
      <c>
        <v>0</v>
      </c>
    </row>
    <row>
      <c>
        <is>
          <t>1595514</t>
        </is>
      </c>
      <c>
        <v>1</v>
      </c>
      <c>
        <is>
          <t>İZMİR</t>
        </is>
      </c>
      <c>
        <v>KONAK</v>
      </c>
      <c>
        <is>
          <t>M-1536 35-01-M01536_911912977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24.11.2020 08:33:38</t>
        </is>
      </c>
      <c>
        <is>
          <t>24.11.2020 09:45:57</t>
        </is>
      </c>
      <c>
        <v>1.205277777</v>
      </c>
      <c>
        <v>0</v>
      </c>
      <c>
        <v>4</v>
      </c>
      <c>
        <v>0</v>
      </c>
      <c>
        <v>0</v>
      </c>
      <c>
        <v>0</v>
      </c>
      <c>
        <v>4.821111</v>
      </c>
      <c>
        <v>0</v>
      </c>
      <c>
        <v>0</v>
      </c>
    </row>
    <row>
      <c>
        <is>
          <t>1578167</t>
        </is>
      </c>
      <c>
        <v>1</v>
      </c>
      <c>
        <is>
          <t>İZMİR</t>
        </is>
      </c>
      <c>
        <v>KARŞIYAKA</v>
      </c>
      <c>
        <is>
          <t>M-1173 35-04-M01173_A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09.11.2020 16:59:41</t>
        </is>
      </c>
      <c>
        <is>
          <t>09.11.2020 18:21:04</t>
        </is>
      </c>
      <c>
        <v>1.356388888</v>
      </c>
      <c>
        <v>0</v>
      </c>
      <c>
        <v>25</v>
      </c>
      <c>
        <v>0</v>
      </c>
      <c>
        <v>0</v>
      </c>
      <c>
        <v>0</v>
      </c>
      <c>
        <v>33.909722</v>
      </c>
      <c>
        <v>0</v>
      </c>
      <c>
        <v>0</v>
      </c>
    </row>
    <row>
      <c>
        <is>
          <t>1579102</t>
        </is>
      </c>
      <c>
        <v>1</v>
      </c>
      <c>
        <is>
          <t>İZMİR</t>
        </is>
      </c>
      <c>
        <v>KARŞIYAKA</v>
      </c>
      <c>
        <is>
          <t>K-934 35-04-K00934_35-04-K00934</t>
        </is>
      </c>
      <c>
        <v>AG Hatta Yabancı Cisim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11.11.2020 13:21:35</t>
        </is>
      </c>
      <c>
        <is>
          <t>11.11.2020 14:32:38</t>
        </is>
      </c>
      <c>
        <v>1.184166666</v>
      </c>
      <c>
        <v>3</v>
      </c>
      <c>
        <v>352</v>
      </c>
      <c>
        <v>0</v>
      </c>
      <c>
        <v>0</v>
      </c>
      <c>
        <v>3.5525</v>
      </c>
      <c>
        <v>416.826666</v>
      </c>
      <c>
        <v>0</v>
      </c>
      <c>
        <v>0</v>
      </c>
    </row>
    <row>
      <c>
        <is>
          <t>1574146</t>
        </is>
      </c>
      <c>
        <v>1</v>
      </c>
      <c>
        <is>
          <t>İZMİR</t>
        </is>
      </c>
      <c>
        <v>KARŞIYAKA</v>
      </c>
      <c>
        <is>
          <t>K-3872 35-04-K03872_912509769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02.11.2020 12:43:48</t>
        </is>
      </c>
      <c>
        <is>
          <t>02.11.2020 17:41:05</t>
        </is>
      </c>
      <c>
        <v>4.954722222</v>
      </c>
      <c>
        <v>0</v>
      </c>
      <c>
        <v>1</v>
      </c>
      <c>
        <v>0</v>
      </c>
      <c>
        <v>0</v>
      </c>
      <c>
        <v>0</v>
      </c>
      <c>
        <v>4.954722</v>
      </c>
      <c>
        <v>0</v>
      </c>
      <c>
        <v>0</v>
      </c>
    </row>
    <row>
      <c>
        <is>
          <t>1582994</t>
        </is>
      </c>
      <c>
        <v>1</v>
      </c>
      <c>
        <is>
          <t>İZMİR</t>
        </is>
      </c>
      <c>
        <v>KARABAĞLAR</v>
      </c>
      <c>
        <is>
          <t>K-2829 35-01-K02829_912188578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19.11.2020 10:27:32</t>
        </is>
      </c>
      <c>
        <is>
          <t>19.11.2020 14:11:47</t>
        </is>
      </c>
      <c>
        <v>3.7375</v>
      </c>
      <c>
        <v>0</v>
      </c>
      <c>
        <v>15</v>
      </c>
      <c>
        <v>0</v>
      </c>
      <c>
        <v>0</v>
      </c>
      <c>
        <v>0</v>
      </c>
      <c>
        <v>56.0625</v>
      </c>
      <c>
        <v>0</v>
      </c>
      <c>
        <v>0</v>
      </c>
    </row>
    <row>
      <c>
        <is>
          <t>1598325</t>
        </is>
      </c>
      <c>
        <v>1</v>
      </c>
      <c>
        <is>
          <t>İZMİR</t>
        </is>
      </c>
      <c>
        <v>KARŞIYAKA</v>
      </c>
      <c>
        <is>
          <t>M-1755 35-04-M01755_961367113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29.11.2020 19:25:29</t>
        </is>
      </c>
      <c>
        <is>
          <t>29.11.2020 23:59:05</t>
        </is>
      </c>
      <c>
        <v>4.56</v>
      </c>
      <c>
        <v>0</v>
      </c>
      <c>
        <v>51</v>
      </c>
      <c>
        <v>0</v>
      </c>
      <c>
        <v>0</v>
      </c>
      <c>
        <v>0</v>
      </c>
      <c>
        <v>232.56</v>
      </c>
      <c>
        <v>0</v>
      </c>
      <c>
        <v>0</v>
      </c>
    </row>
    <row>
      <c>
        <is>
          <t>1598559</t>
        </is>
      </c>
      <c>
        <v>1</v>
      </c>
      <c>
        <is>
          <t>İZMİR</t>
        </is>
      </c>
      <c>
        <v>KARŞIYAKA</v>
      </c>
      <c>
        <is>
          <t>M-1755 35-04-M01755_913802752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30.11.2020 11:06:52</t>
        </is>
      </c>
      <c>
        <is>
          <t>30.11.2020 12:07:59</t>
        </is>
      </c>
      <c>
        <v>1.018611111</v>
      </c>
      <c>
        <v>0</v>
      </c>
      <c>
        <v>6</v>
      </c>
      <c>
        <v>0</v>
      </c>
      <c>
        <v>0</v>
      </c>
      <c>
        <v>0</v>
      </c>
      <c>
        <v>6.111667</v>
      </c>
      <c>
        <v>0</v>
      </c>
      <c>
        <v>0</v>
      </c>
    </row>
    <row>
      <c>
        <is>
          <t>1595385</t>
        </is>
      </c>
      <c>
        <v>1</v>
      </c>
      <c>
        <is>
          <t>İZMİR</t>
        </is>
      </c>
      <c>
        <v>KARABAĞLAR</v>
      </c>
      <c>
        <is>
          <t>K-4530 35-01-K04530_911483477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23.11.2020 17:36:02</t>
        </is>
      </c>
      <c>
        <is>
          <t>23.11.2020 18:56:30</t>
        </is>
      </c>
      <c>
        <v>1.341111111</v>
      </c>
      <c>
        <v>0</v>
      </c>
      <c>
        <v>17</v>
      </c>
      <c>
        <v>0</v>
      </c>
      <c>
        <v>0</v>
      </c>
      <c>
        <v>0</v>
      </c>
      <c>
        <v>22.798889</v>
      </c>
      <c>
        <v>0</v>
      </c>
      <c>
        <v>0</v>
      </c>
    </row>
    <row>
      <c>
        <is>
          <t>1573851</t>
        </is>
      </c>
      <c>
        <v>1</v>
      </c>
      <c>
        <is>
          <t>İZMİR</t>
        </is>
      </c>
      <c>
        <v>MENDERES</v>
      </c>
      <c>
        <is>
          <t>ATAKÖY TR-2 35-22-M00191_955270015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01.11.2020 21:02:03</t>
        </is>
      </c>
      <c>
        <is>
          <t>01.11.2020 22:11:19</t>
        </is>
      </c>
      <c>
        <v>1.154444444</v>
      </c>
      <c>
        <v>0</v>
      </c>
      <c>
        <v>1</v>
      </c>
      <c>
        <v>0</v>
      </c>
      <c>
        <v>0</v>
      </c>
      <c>
        <v>0</v>
      </c>
      <c>
        <v>1.154444</v>
      </c>
      <c>
        <v>0</v>
      </c>
      <c>
        <v>0</v>
      </c>
    </row>
    <row>
      <c>
        <is>
          <t>1583192</t>
        </is>
      </c>
      <c>
        <v>1</v>
      </c>
      <c>
        <is>
          <t>İZMİR</t>
        </is>
      </c>
      <c>
        <v>SEFERİHİSAR</v>
      </c>
      <c>
        <is>
          <t>M-271 KARAKAYALAR DM 35-14-M00271_956658096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19.11.2020 11:29:59</t>
        </is>
      </c>
      <c>
        <is>
          <t>19.11.2020 20:32:18</t>
        </is>
      </c>
      <c>
        <v>9.038611111</v>
      </c>
      <c>
        <v>0</v>
      </c>
      <c>
        <v>1</v>
      </c>
      <c>
        <v>0</v>
      </c>
      <c>
        <v>0</v>
      </c>
      <c>
        <v>0</v>
      </c>
      <c>
        <v>9.038611</v>
      </c>
      <c>
        <v>0</v>
      </c>
      <c>
        <v>0</v>
      </c>
    </row>
    <row>
      <c>
        <is>
          <t>1584283</t>
        </is>
      </c>
      <c>
        <v>1</v>
      </c>
      <c>
        <is>
          <t>MANİSA</t>
        </is>
      </c>
      <c>
        <v>GÖRDES</v>
      </c>
      <c>
        <is>
          <t>GÜNEŞLİ KÖK 45-75-M00056_KÖSELER - ULGAR-M01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21.11.2020 09:24:33</t>
        </is>
      </c>
      <c>
        <is>
          <t>21.11.2020 12:22:14</t>
        </is>
      </c>
      <c>
        <v>2.961388888</v>
      </c>
      <c>
        <v>0</v>
      </c>
      <c>
        <v>0</v>
      </c>
      <c>
        <v>11</v>
      </c>
      <c>
        <v>837</v>
      </c>
      <c>
        <v>0</v>
      </c>
      <c>
        <v>0</v>
      </c>
      <c>
        <v>32.575278</v>
      </c>
      <c>
        <v>2478.682499</v>
      </c>
    </row>
    <row>
      <c>
        <is>
          <t>1579259</t>
        </is>
      </c>
      <c>
        <v>1</v>
      </c>
      <c>
        <is>
          <t>MANİSA</t>
        </is>
      </c>
      <c>
        <v>GÖRDES</v>
      </c>
      <c>
        <is>
          <t>KÖSELER TR-1 45-75-M00170_B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11.11.2020 17:15:30</t>
        </is>
      </c>
      <c>
        <is>
          <t>11.11.2020 21:54:29</t>
        </is>
      </c>
      <c>
        <v>4.649722222</v>
      </c>
      <c>
        <v>0</v>
      </c>
      <c>
        <v>0</v>
      </c>
      <c>
        <v>0</v>
      </c>
      <c>
        <v>58</v>
      </c>
      <c>
        <v>0</v>
      </c>
      <c>
        <v>0</v>
      </c>
      <c>
        <v>0</v>
      </c>
      <c>
        <v>269.683889</v>
      </c>
    </row>
    <row>
      <c>
        <is>
          <t>1574264</t>
        </is>
      </c>
      <c>
        <v>1</v>
      </c>
      <c>
        <is>
          <t>MANİSA</t>
        </is>
      </c>
      <c>
        <v>GÖRDES</v>
      </c>
      <c>
        <is>
          <t>FUNDACIK ÇALKOCA TR-1(YATIRIM REZERVE) 45-75-M00384_972359917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02.11.2020 16:13:53</t>
        </is>
      </c>
      <c>
        <is>
          <t>02.11.2020 17:33:42</t>
        </is>
      </c>
      <c>
        <v>1.330277777</v>
      </c>
      <c>
        <v>0</v>
      </c>
      <c>
        <v>0</v>
      </c>
      <c>
        <v>1</v>
      </c>
      <c>
        <v>0</v>
      </c>
      <c>
        <v>0</v>
      </c>
      <c>
        <v>0</v>
      </c>
      <c>
        <v>1.330278</v>
      </c>
      <c>
        <v>0</v>
      </c>
    </row>
    <row>
      <c>
        <is>
          <t>1575030</t>
        </is>
      </c>
      <c>
        <v>1</v>
      </c>
      <c>
        <is>
          <t>MANİSA</t>
        </is>
      </c>
      <c>
        <v>GÖRDES</v>
      </c>
      <c>
        <is>
          <t>FUNDACIK ÇALKOCA TR-6 45-75-M00384_45-75-M00384</t>
        </is>
      </c>
      <c>
        <v>AG Travers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04.11.2020 09:02:00</t>
        </is>
      </c>
      <c>
        <is>
          <t>04.11.2020 11:15:23</t>
        </is>
      </c>
      <c>
        <v>2.223055555</v>
      </c>
      <c>
        <v>0</v>
      </c>
      <c>
        <v>0</v>
      </c>
      <c>
        <v>1</v>
      </c>
      <c>
        <v>10</v>
      </c>
      <c>
        <v>0</v>
      </c>
      <c>
        <v>0</v>
      </c>
      <c>
        <v>2.223056</v>
      </c>
      <c>
        <v>22.230556</v>
      </c>
    </row>
    <row>
      <c>
        <is>
          <t>1578845</t>
        </is>
      </c>
      <c>
        <v>1</v>
      </c>
      <c>
        <is>
          <t>MANİSA</t>
        </is>
      </c>
      <c>
        <v>SELENDİ</v>
      </c>
      <c>
        <is>
          <t>SELENDİ DM 45-81-M00001_SELENDİ ŞEHİR-2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11.11.2020 08:27:00</t>
        </is>
      </c>
      <c>
        <is>
          <t>11.11.2020 08:55:27</t>
        </is>
      </c>
      <c>
        <v>0.474166666</v>
      </c>
      <c>
        <v>14</v>
      </c>
      <c>
        <v>1566</v>
      </c>
      <c>
        <v>3</v>
      </c>
      <c>
        <v>142</v>
      </c>
      <c>
        <v>6.638333</v>
      </c>
      <c>
        <v>742.544999</v>
      </c>
      <c>
        <v>1.4225</v>
      </c>
      <c>
        <v>67.331667</v>
      </c>
    </row>
    <row>
      <c>
        <is>
          <t>1582049</t>
        </is>
      </c>
      <c>
        <v>1</v>
      </c>
      <c>
        <is>
          <t>MANİSA</t>
        </is>
      </c>
      <c>
        <v>SELENDİ</v>
      </c>
      <c>
        <is>
          <t>SELENDİ DM 45-81-M00001_OKLU İSA M15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17.11.2020 14:01:39</t>
        </is>
      </c>
      <c>
        <is>
          <t>17.11.2020 14:05:00</t>
        </is>
      </c>
      <c>
        <v>0.055833333</v>
      </c>
      <c>
        <v>0</v>
      </c>
      <c>
        <v>0</v>
      </c>
      <c>
        <v>75</v>
      </c>
      <c>
        <v>1663</v>
      </c>
      <c>
        <v>0</v>
      </c>
      <c>
        <v>0</v>
      </c>
      <c>
        <v>4.1875</v>
      </c>
      <c>
        <v>92.850833</v>
      </c>
    </row>
    <row>
      <c>
        <is>
          <t>1596450</t>
        </is>
      </c>
      <c>
        <v>1</v>
      </c>
      <c>
        <is>
          <t>MANİSA</t>
        </is>
      </c>
      <c>
        <v>SELENDİ</v>
      </c>
      <c>
        <is>
          <t>ŞAMDANLAR TR-1 45-81-M00154_45-81-M00154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25.11.2020 17:31:09</t>
        </is>
      </c>
      <c>
        <is>
          <t>25.11.2020 18:03:00</t>
        </is>
      </c>
      <c>
        <v>0.530833333</v>
      </c>
      <c>
        <v>0</v>
      </c>
      <c>
        <v>0</v>
      </c>
      <c>
        <v>1</v>
      </c>
      <c>
        <v>31</v>
      </c>
      <c>
        <v>0</v>
      </c>
      <c>
        <v>0</v>
      </c>
      <c>
        <v>0.530833</v>
      </c>
      <c>
        <v>16.455833</v>
      </c>
    </row>
    <row>
      <c>
        <is>
          <t>1583308</t>
        </is>
      </c>
      <c>
        <v>1</v>
      </c>
      <c>
        <is>
          <t>MANİSA</t>
        </is>
      </c>
      <c>
        <v>ALAŞEHİR</v>
      </c>
      <c>
        <is>
          <t>ÇAKIRCA ALİ TR-2 45-73-M00560_Ayırıcı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19.11.2020 15:52:49</t>
        </is>
      </c>
      <c>
        <is>
          <t>19.11.2020 20:04:14</t>
        </is>
      </c>
      <c>
        <v>4.190277777</v>
      </c>
      <c>
        <v>0</v>
      </c>
      <c>
        <v>0</v>
      </c>
      <c>
        <v>3</v>
      </c>
      <c>
        <v>52</v>
      </c>
      <c>
        <v>0</v>
      </c>
      <c>
        <v>0</v>
      </c>
      <c>
        <v>12.570833</v>
      </c>
      <c>
        <v>217.894444</v>
      </c>
    </row>
    <row>
      <c>
        <is>
          <t>1584578</t>
        </is>
      </c>
      <c>
        <v>1</v>
      </c>
      <c>
        <is>
          <t>İZMİR</t>
        </is>
      </c>
      <c>
        <v>TORBALI</v>
      </c>
      <c>
        <is>
          <t>BOZKÖY-1 35-26-M00480_956613451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21.11.2020 20:36:04</t>
        </is>
      </c>
      <c>
        <is>
          <t>21.11.2020 21:55:06</t>
        </is>
      </c>
      <c>
        <v>1.317222222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1.317222</v>
      </c>
    </row>
    <row>
      <c>
        <is>
          <t>1576975</t>
        </is>
      </c>
      <c>
        <v>1</v>
      </c>
      <c>
        <is>
          <t>İZMİR</t>
        </is>
      </c>
      <c>
        <v>KONAK</v>
      </c>
      <c>
        <is>
          <t>M-1241 35-01-M01241_912898991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07.11.2020 09:09:30</t>
        </is>
      </c>
      <c>
        <is>
          <t>07.11.2020 10:57:27</t>
        </is>
      </c>
      <c>
        <v>1.799166666</v>
      </c>
      <c>
        <v>0</v>
      </c>
      <c>
        <v>9</v>
      </c>
      <c>
        <v>0</v>
      </c>
      <c>
        <v>0</v>
      </c>
      <c>
        <v>0</v>
      </c>
      <c>
        <v>16.1925</v>
      </c>
      <c>
        <v>0</v>
      </c>
      <c>
        <v>0</v>
      </c>
    </row>
    <row>
      <c>
        <is>
          <t>1598683</t>
        </is>
      </c>
      <c>
        <v>1</v>
      </c>
      <c>
        <is>
          <t>İZMİR</t>
        </is>
      </c>
      <c>
        <v>KARABAĞLAR</v>
      </c>
      <c>
        <is>
          <t>K-1353 35-01-K01353_910537563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30.11.2020 14:04:00</t>
        </is>
      </c>
      <c>
        <is>
          <t>30.11.2020 14:40:56</t>
        </is>
      </c>
      <c>
        <v>0.615555555</v>
      </c>
      <c>
        <v>0</v>
      </c>
      <c>
        <v>6</v>
      </c>
      <c>
        <v>0</v>
      </c>
      <c>
        <v>0</v>
      </c>
      <c>
        <v>0</v>
      </c>
      <c>
        <v>3.693333</v>
      </c>
      <c>
        <v>0</v>
      </c>
      <c>
        <v>0</v>
      </c>
    </row>
    <row>
      <c>
        <is>
          <t>1581508</t>
        </is>
      </c>
      <c>
        <v>1</v>
      </c>
      <c>
        <is>
          <t>İZMİR</t>
        </is>
      </c>
      <c>
        <v>KARABAĞLAR</v>
      </c>
      <c>
        <is>
          <t>M-2379 (YATIRIM REZERVE) 35-01-M02379_98947348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16.11.2020 13:53:49</t>
        </is>
      </c>
      <c>
        <is>
          <t>17.11.2020 01:56:53</t>
        </is>
      </c>
      <c>
        <v>12.051111111</v>
      </c>
      <c>
        <v>0</v>
      </c>
      <c>
        <v>6</v>
      </c>
      <c>
        <v>0</v>
      </c>
      <c>
        <v>0</v>
      </c>
      <c>
        <v>0</v>
      </c>
      <c>
        <v>72.306667</v>
      </c>
      <c>
        <v>0</v>
      </c>
      <c>
        <v>0</v>
      </c>
    </row>
    <row>
      <c>
        <is>
          <t>1580250</t>
        </is>
      </c>
      <c>
        <v>1</v>
      </c>
      <c>
        <is>
          <t>İZMİR</t>
        </is>
      </c>
      <c>
        <v>KARABAĞLAR</v>
      </c>
      <c>
        <is>
          <t>K-1174 35-01-K01174_912918932</t>
        </is>
      </c>
      <c>
        <v>AG Direkten Kesme Açma</v>
      </c>
      <c>
        <is>
          <t>Dağıtım-AG</t>
        </is>
      </c>
      <c>
        <v>Uzun</v>
      </c>
      <c>
        <v>Güvenlik</v>
      </c>
      <c>
        <v>Bildirimsiz</v>
      </c>
      <c>
        <is>
          <t>13.11.2020 15:04:00</t>
        </is>
      </c>
      <c>
        <is>
          <t>13.11.2020 16:14:00</t>
        </is>
      </c>
      <c>
        <v>1.166666666</v>
      </c>
      <c>
        <v>0</v>
      </c>
      <c>
        <v>2</v>
      </c>
      <c>
        <v>0</v>
      </c>
      <c>
        <v>0</v>
      </c>
      <c>
        <v>0</v>
      </c>
      <c>
        <v>2.333333</v>
      </c>
      <c>
        <v>0</v>
      </c>
      <c>
        <v>0</v>
      </c>
    </row>
    <row>
      <c>
        <is>
          <t>1577774</t>
        </is>
      </c>
      <c>
        <v>1</v>
      </c>
      <c>
        <is>
          <t>İZMİR</t>
        </is>
      </c>
      <c>
        <v>KARŞIYAKA</v>
      </c>
      <c>
        <is>
          <t>K-2313 35-04-K02313_99804900</t>
        </is>
      </c>
      <c>
        <v>AG Direkten Kesme Açma</v>
      </c>
      <c>
        <is>
          <t>Dağıtım-AG</t>
        </is>
      </c>
      <c>
        <v>Uzun</v>
      </c>
      <c>
        <v>Güvenlik</v>
      </c>
      <c>
        <v>Bildirimsiz</v>
      </c>
      <c>
        <is>
          <t>08.11.2020 20:13:00</t>
        </is>
      </c>
      <c>
        <is>
          <t>07.12.2020 10:13:30</t>
        </is>
      </c>
      <c>
        <v>686.008333333</v>
      </c>
      <c>
        <v>0</v>
      </c>
      <c>
        <v>13</v>
      </c>
      <c>
        <v>0</v>
      </c>
      <c>
        <v>0</v>
      </c>
      <c>
        <v>0</v>
      </c>
      <c>
        <v>8918.108333</v>
      </c>
      <c>
        <v>0</v>
      </c>
      <c>
        <v>0</v>
      </c>
    </row>
    <row>
      <c>
        <is>
          <t>1576020</t>
        </is>
      </c>
      <c>
        <v>1</v>
      </c>
      <c>
        <is>
          <t>İZMİR</t>
        </is>
      </c>
      <c>
        <v>KARŞIYAKA</v>
      </c>
      <c>
        <is>
          <t>K-2313 35-04-K02313_99804900</t>
        </is>
      </c>
      <c>
        <v>AG Direkten Kesme Açma</v>
      </c>
      <c>
        <is>
          <t>Dağıtım-AG</t>
        </is>
      </c>
      <c>
        <v>Uzun</v>
      </c>
      <c>
        <v>Güvenlik</v>
      </c>
      <c>
        <v>Bildirimsiz</v>
      </c>
      <c>
        <is>
          <t>05.11.2020 19:56:00</t>
        </is>
      </c>
      <c>
        <is>
          <t>05.11.2020 22:17:02</t>
        </is>
      </c>
      <c>
        <v>2.350555555</v>
      </c>
      <c>
        <v>0</v>
      </c>
      <c>
        <v>13</v>
      </c>
      <c>
        <v>0</v>
      </c>
      <c>
        <v>0</v>
      </c>
      <c>
        <v>0</v>
      </c>
      <c>
        <v>30.557222</v>
      </c>
      <c>
        <v>0</v>
      </c>
      <c>
        <v>0</v>
      </c>
    </row>
    <row>
      <c>
        <is>
          <t>1597286</t>
        </is>
      </c>
      <c>
        <v>1</v>
      </c>
      <c>
        <is>
          <t>İZMİR</t>
        </is>
      </c>
      <c>
        <v>KARŞIYAKA</v>
      </c>
      <c>
        <is>
          <t>K-1249 35-04-K01249_99117098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27.11.2020 12:25:40</t>
        </is>
      </c>
      <c>
        <is>
          <t>27.11.2020 14:32:34</t>
        </is>
      </c>
      <c>
        <v>2.115</v>
      </c>
      <c>
        <v>0</v>
      </c>
      <c>
        <v>11</v>
      </c>
      <c>
        <v>0</v>
      </c>
      <c>
        <v>0</v>
      </c>
      <c>
        <v>0</v>
      </c>
      <c>
        <v>23.265</v>
      </c>
      <c>
        <v>0</v>
      </c>
      <c>
        <v>0</v>
      </c>
    </row>
    <row>
      <c>
        <is>
          <t>1580935</t>
        </is>
      </c>
      <c>
        <v>1</v>
      </c>
      <c>
        <is>
          <t>İZMİR</t>
        </is>
      </c>
      <c>
        <v>KARŞIYAKA</v>
      </c>
      <c>
        <is>
          <t>M-1442 35-04-M01442_TRAFO-M03 M03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15.11.2020 02:39:18</t>
        </is>
      </c>
      <c>
        <is>
          <t>15.11.2020 03:06:59</t>
        </is>
      </c>
      <c>
        <v>0.461388888</v>
      </c>
      <c>
        <v>1</v>
      </c>
      <c>
        <v>981</v>
      </c>
      <c>
        <v>0</v>
      </c>
      <c>
        <v>0</v>
      </c>
      <c>
        <v>0.461389</v>
      </c>
      <c>
        <v>452.622499</v>
      </c>
      <c>
        <v>0</v>
      </c>
      <c>
        <v>0</v>
      </c>
    </row>
    <row>
      <c>
        <is>
          <t>1579895</t>
        </is>
      </c>
      <c>
        <v>1</v>
      </c>
      <c>
        <is>
          <t>İZMİR</t>
        </is>
      </c>
      <c>
        <v>KARŞIYAKA</v>
      </c>
      <c>
        <is>
          <t>K-2433 35-04-K02433_E E1B</t>
        </is>
      </c>
      <c>
        <v>AG Nötr İletken Kopması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12.11.2020 22:52:29</t>
        </is>
      </c>
      <c>
        <is>
          <t>13.11.2020 02:47:54</t>
        </is>
      </c>
      <c>
        <v>3.923611111</v>
      </c>
      <c>
        <v>0</v>
      </c>
      <c>
        <v>72</v>
      </c>
      <c>
        <v>0</v>
      </c>
      <c>
        <v>0</v>
      </c>
      <c>
        <v>0</v>
      </c>
      <c>
        <v>282.5</v>
      </c>
      <c>
        <v>0</v>
      </c>
      <c>
        <v>0</v>
      </c>
    </row>
    <row>
      <c>
        <is>
          <t>1597667</t>
        </is>
      </c>
      <c>
        <v>1</v>
      </c>
      <c>
        <is>
          <t>İZMİR</t>
        </is>
      </c>
      <c>
        <v>KARŞIYAKA</v>
      </c>
      <c>
        <is>
          <t>K-4188 35-04-K04188_A A2B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28.11.2020 10:31:55</t>
        </is>
      </c>
      <c>
        <is>
          <t>28.11.2020 11:28:09</t>
        </is>
      </c>
      <c>
        <v>0.937222222</v>
      </c>
      <c>
        <v>0</v>
      </c>
      <c>
        <v>130</v>
      </c>
      <c>
        <v>0</v>
      </c>
      <c>
        <v>0</v>
      </c>
      <c>
        <v>0</v>
      </c>
      <c>
        <v>121.838889</v>
      </c>
      <c>
        <v>0</v>
      </c>
      <c>
        <v>0</v>
      </c>
    </row>
    <row>
      <c>
        <is>
          <t>1580928</t>
        </is>
      </c>
      <c>
        <v>1</v>
      </c>
      <c>
        <is>
          <t>İZMİR</t>
        </is>
      </c>
      <c>
        <v>KARŞIYAKA</v>
      </c>
      <c>
        <is>
          <t>M-1036 35-04-M01036_M-1187-M04 M04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15.11.2020 02:00:04</t>
        </is>
      </c>
      <c>
        <is>
          <t>15.11.2020 02:46:05</t>
        </is>
      </c>
      <c>
        <v>0.766944444</v>
      </c>
      <c>
        <v>26</v>
      </c>
      <c>
        <v>8394</v>
      </c>
      <c>
        <v>0</v>
      </c>
      <c>
        <v>0</v>
      </c>
      <c>
        <v>19.940556</v>
      </c>
      <c>
        <v>6437.731663</v>
      </c>
      <c>
        <v>0</v>
      </c>
      <c>
        <v>0</v>
      </c>
    </row>
    <row>
      <c>
        <is>
          <t>1595675</t>
        </is>
      </c>
      <c>
        <v>1</v>
      </c>
      <c>
        <is>
          <t>İZMİR</t>
        </is>
      </c>
      <c>
        <v>KARŞIYAKA</v>
      </c>
      <c>
        <is>
          <t>K-2578 35-04-K02578_K-3975-K02 K02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24.11.2020 11:33:57</t>
        </is>
      </c>
      <c>
        <is>
          <t>24.11.2020 12:21:00</t>
        </is>
      </c>
      <c>
        <v>0.784166666</v>
      </c>
      <c>
        <v>15</v>
      </c>
      <c>
        <v>3918</v>
      </c>
      <c>
        <v>0</v>
      </c>
      <c>
        <v>0</v>
      </c>
      <c>
        <v>11.7625</v>
      </c>
      <c>
        <v>3072.364997</v>
      </c>
      <c>
        <v>0</v>
      </c>
      <c>
        <v>0</v>
      </c>
    </row>
    <row>
      <c>
        <is>
          <t>1584498</t>
        </is>
      </c>
      <c>
        <v>1</v>
      </c>
      <c>
        <is>
          <t>İZMİR</t>
        </is>
      </c>
      <c>
        <v>KARŞIYAKA</v>
      </c>
      <c>
        <is>
          <t>K-3038 35-04-K03038_99234689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21.11.2020 16:35:53</t>
        </is>
      </c>
      <c>
        <is>
          <t>21.11.2020 17:57:15</t>
        </is>
      </c>
      <c>
        <v>1.356111111</v>
      </c>
      <c>
        <v>0</v>
      </c>
      <c>
        <v>6</v>
      </c>
      <c>
        <v>0</v>
      </c>
      <c>
        <v>0</v>
      </c>
      <c>
        <v>0</v>
      </c>
      <c>
        <v>8.136667</v>
      </c>
      <c>
        <v>0</v>
      </c>
      <c>
        <v>0</v>
      </c>
    </row>
    <row>
      <c>
        <is>
          <t>1574790</t>
        </is>
      </c>
      <c>
        <v>1</v>
      </c>
      <c>
        <is>
          <t>İZMİR</t>
        </is>
      </c>
      <c>
        <v>KARABAĞLAR</v>
      </c>
      <c>
        <is>
          <t>K-2910 35-01-K02910_911477749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03.11.2020 15:27:58</t>
        </is>
      </c>
      <c>
        <is>
          <t>03.11.2020 17:12:19</t>
        </is>
      </c>
      <c>
        <v>1.739166666</v>
      </c>
      <c>
        <v>0</v>
      </c>
      <c>
        <v>5</v>
      </c>
      <c>
        <v>0</v>
      </c>
      <c>
        <v>0</v>
      </c>
      <c>
        <v>0</v>
      </c>
      <c>
        <v>8.695833</v>
      </c>
      <c>
        <v>0</v>
      </c>
      <c>
        <v>0</v>
      </c>
    </row>
    <row>
      <c>
        <is>
          <t>1578669</t>
        </is>
      </c>
      <c>
        <v>1</v>
      </c>
      <c>
        <is>
          <t>İZMİR</t>
        </is>
      </c>
      <c>
        <v>KARABAĞLAR</v>
      </c>
      <c>
        <is>
          <t>K-917 35-01-K00917_911794578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10.11.2020 16:27:01</t>
        </is>
      </c>
      <c>
        <is>
          <t>10.11.2020 18:24:09</t>
        </is>
      </c>
      <c>
        <v>1.952222222</v>
      </c>
      <c>
        <v>0</v>
      </c>
      <c>
        <v>10</v>
      </c>
      <c>
        <v>0</v>
      </c>
      <c>
        <v>0</v>
      </c>
      <c>
        <v>0</v>
      </c>
      <c>
        <v>19.522222</v>
      </c>
      <c>
        <v>0</v>
      </c>
      <c>
        <v>0</v>
      </c>
    </row>
    <row>
      <c>
        <is>
          <t>1598655</t>
        </is>
      </c>
      <c>
        <v>1</v>
      </c>
      <c>
        <is>
          <t>İZMİR</t>
        </is>
      </c>
      <c>
        <v>KARABAĞLAR</v>
      </c>
      <c>
        <is>
          <t>M-2331 35-01-M02331_35-01-M02331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30.11.2020 13:22:24</t>
        </is>
      </c>
      <c>
        <is>
          <t>30.11.2020 13:57:26</t>
        </is>
      </c>
      <c>
        <v>0.583888888</v>
      </c>
      <c>
        <v>2</v>
      </c>
      <c>
        <v>183</v>
      </c>
      <c>
        <v>0</v>
      </c>
      <c>
        <v>0</v>
      </c>
      <c>
        <v>1.167778</v>
      </c>
      <c>
        <v>106.851667</v>
      </c>
      <c>
        <v>0</v>
      </c>
      <c>
        <v>0</v>
      </c>
    </row>
    <row>
      <c>
        <is>
          <t>1580876</t>
        </is>
      </c>
      <c>
        <v>1</v>
      </c>
      <c>
        <is>
          <t>İZMİR</t>
        </is>
      </c>
      <c>
        <v>SEFERİHİSAR</v>
      </c>
      <c>
        <is>
          <t>L-20 DÖRT YOL KAVŞAĞI 35-14-L00020_964733962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14.11.2020 20:13:23</t>
        </is>
      </c>
      <c>
        <is>
          <t>14.11.2020 21:16:52</t>
        </is>
      </c>
      <c>
        <v>1.058055555</v>
      </c>
      <c>
        <v>0</v>
      </c>
      <c>
        <v>8</v>
      </c>
      <c>
        <v>0</v>
      </c>
      <c>
        <v>0</v>
      </c>
      <c>
        <v>0</v>
      </c>
      <c>
        <v>8.464444</v>
      </c>
      <c>
        <v>0</v>
      </c>
      <c>
        <v>0</v>
      </c>
    </row>
    <row>
      <c>
        <is>
          <t>1581025</t>
        </is>
      </c>
      <c>
        <v>1</v>
      </c>
      <c>
        <is>
          <t>İZMİR</t>
        </is>
      </c>
      <c>
        <v>MENDERES</v>
      </c>
      <c>
        <is>
          <t>SANDIÇAY TR-1 35-22-M00265_9742199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15.11.2020 10:41:00</t>
        </is>
      </c>
      <c>
        <is>
          <t>15.11.2020 12:13:21</t>
        </is>
      </c>
      <c>
        <v>1.539166666</v>
      </c>
      <c>
        <v>0</v>
      </c>
      <c>
        <v>42</v>
      </c>
      <c>
        <v>0</v>
      </c>
      <c>
        <v>9</v>
      </c>
      <c>
        <v>0</v>
      </c>
      <c>
        <v>64.645</v>
      </c>
      <c>
        <v>0</v>
      </c>
      <c>
        <v>13.8525</v>
      </c>
    </row>
    <row>
      <c>
        <is>
          <t>1597556</t>
        </is>
      </c>
      <c>
        <v>1</v>
      </c>
      <c>
        <is>
          <t>İZMİR</t>
        </is>
      </c>
      <c>
        <v>KONAK</v>
      </c>
      <c>
        <is>
          <t>K-819 35-01-K00819_910334130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27.11.2020 23:23:48</t>
        </is>
      </c>
      <c>
        <is>
          <t>28.11.2020 00:04:19</t>
        </is>
      </c>
      <c>
        <v>0.675277777</v>
      </c>
      <c>
        <v>0</v>
      </c>
      <c>
        <v>1</v>
      </c>
      <c>
        <v>0</v>
      </c>
      <c>
        <v>0</v>
      </c>
      <c>
        <v>0</v>
      </c>
      <c>
        <v>0.675278</v>
      </c>
      <c>
        <v>0</v>
      </c>
      <c>
        <v>0</v>
      </c>
    </row>
    <row>
      <c>
        <is>
          <t>1597530</t>
        </is>
      </c>
      <c>
        <v>1</v>
      </c>
      <c>
        <is>
          <t>İZMİR</t>
        </is>
      </c>
      <c>
        <v>KONAK</v>
      </c>
      <c>
        <is>
          <t>K-819 35-01-K00819_B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27.11.2020 20:26:57</t>
        </is>
      </c>
      <c>
        <is>
          <t>27.11.2020 22:49:37</t>
        </is>
      </c>
      <c>
        <v>2.377777777</v>
      </c>
      <c>
        <v>0</v>
      </c>
      <c>
        <v>197</v>
      </c>
      <c>
        <v>0</v>
      </c>
      <c>
        <v>0</v>
      </c>
      <c>
        <v>0</v>
      </c>
      <c>
        <v>468.422222</v>
      </c>
      <c>
        <v>0</v>
      </c>
      <c>
        <v>0</v>
      </c>
    </row>
    <row>
      <c>
        <is>
          <t>1594735</t>
        </is>
      </c>
      <c>
        <v>1</v>
      </c>
      <c>
        <is>
          <t>İZMİR</t>
        </is>
      </c>
      <c>
        <v>KONAK</v>
      </c>
      <c>
        <is>
          <t>K-3501 35-01-K03501_Ayırıcı H01</t>
        </is>
      </c>
      <c>
        <v>Üçüncü Şahısların Vermiş Olduğu Hasarlar</v>
      </c>
      <c>
        <is>
          <t>Dağıtım-OG</t>
        </is>
      </c>
      <c>
        <v>Uzun</v>
      </c>
      <c>
        <v>Dışsal</v>
      </c>
      <c>
        <v>Bildirimsiz</v>
      </c>
      <c>
        <is>
          <t>22.11.2020 10:58:00</t>
        </is>
      </c>
      <c>
        <is>
          <t>22.11.2020 16:00:06</t>
        </is>
      </c>
      <c>
        <v>5.035</v>
      </c>
      <c>
        <v>1</v>
      </c>
      <c>
        <v>397</v>
      </c>
      <c>
        <v>0</v>
      </c>
      <c>
        <v>0</v>
      </c>
      <c>
        <v>5.035</v>
      </c>
      <c>
        <v>1998.895</v>
      </c>
      <c>
        <v>0</v>
      </c>
      <c>
        <v>0</v>
      </c>
    </row>
    <row>
      <c>
        <is>
          <t>1598248</t>
        </is>
      </c>
      <c>
        <v>1</v>
      </c>
      <c>
        <is>
          <t>İZMİR</t>
        </is>
      </c>
      <c>
        <v>TORBALI</v>
      </c>
      <c>
        <is>
          <t>TR-119 GÜNEŞ SANAYİ 35-26-L00041_65203126</t>
        </is>
      </c>
      <c>
        <v>AG Nötr İletken Kopması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29.11.2020 17:12:25</t>
        </is>
      </c>
      <c>
        <is>
          <t>29.11.2020 18:13:00</t>
        </is>
      </c>
      <c>
        <v>1.009722222</v>
      </c>
      <c>
        <v>0</v>
      </c>
      <c>
        <v>17</v>
      </c>
      <c>
        <v>0</v>
      </c>
      <c>
        <v>0</v>
      </c>
      <c>
        <v>0</v>
      </c>
      <c>
        <v>17.165278</v>
      </c>
      <c>
        <v>0</v>
      </c>
      <c>
        <v>0</v>
      </c>
    </row>
    <row>
      <c>
        <is>
          <t>1581880</t>
        </is>
      </c>
      <c>
        <v>1</v>
      </c>
      <c>
        <is>
          <t>İZMİR</t>
        </is>
      </c>
      <c>
        <v>MENEMEN</v>
      </c>
      <c>
        <is>
          <t>KOYUNDERE TR-10 35-28-M00156_10602702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17.11.2020 10:38:00</t>
        </is>
      </c>
      <c>
        <is>
          <t>17.11.2020 10:52:19</t>
        </is>
      </c>
      <c>
        <v>0.238611111</v>
      </c>
      <c>
        <v>0</v>
      </c>
      <c>
        <v>162</v>
      </c>
      <c>
        <v>0</v>
      </c>
      <c>
        <v>0</v>
      </c>
      <c>
        <v>0</v>
      </c>
      <c>
        <v>38.655</v>
      </c>
      <c>
        <v>0</v>
      </c>
      <c>
        <v>0</v>
      </c>
    </row>
    <row>
      <c>
        <is>
          <t>1574256</t>
        </is>
      </c>
      <c>
        <v>1</v>
      </c>
      <c>
        <is>
          <t>MANİSA</t>
        </is>
      </c>
      <c>
        <v>TURGUTLU</v>
      </c>
      <c>
        <is>
          <t>İSTASYONALTI KÖK 45-83-M00131_ARPALIK KÖK-1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02.11.2020 15:58:12</t>
        </is>
      </c>
      <c>
        <is>
          <t>02.11.2020 16:58:45</t>
        </is>
      </c>
      <c>
        <v>1.009166666</v>
      </c>
      <c>
        <v>0</v>
      </c>
      <c>
        <v>983</v>
      </c>
      <c>
        <v>450</v>
      </c>
      <c>
        <v>131</v>
      </c>
      <c>
        <v>0</v>
      </c>
      <c>
        <v>992.010833</v>
      </c>
      <c>
        <v>454.125</v>
      </c>
      <c>
        <v>132.200833</v>
      </c>
    </row>
    <row>
      <c>
        <is>
          <t>1582806</t>
        </is>
      </c>
      <c>
        <v>1</v>
      </c>
      <c>
        <is>
          <t>MANİSA</t>
        </is>
      </c>
      <c>
        <v>TURGUTLU</v>
      </c>
      <c>
        <is>
          <t>TR-2/4 45-83-L00004_955148224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18.11.2020 23:24:00</t>
        </is>
      </c>
      <c>
        <is>
          <t>19.11.2020 00:11:21</t>
        </is>
      </c>
      <c>
        <v>0.789166666</v>
      </c>
      <c>
        <v>0</v>
      </c>
      <c>
        <v>2</v>
      </c>
      <c>
        <v>0</v>
      </c>
      <c>
        <v>0</v>
      </c>
      <c>
        <v>0</v>
      </c>
      <c>
        <v>1.578333</v>
      </c>
      <c>
        <v>0</v>
      </c>
      <c>
        <v>0</v>
      </c>
    </row>
    <row>
      <c>
        <is>
          <t>1579421</t>
        </is>
      </c>
      <c>
        <v>1</v>
      </c>
      <c>
        <is>
          <t>MANİSA</t>
        </is>
      </c>
      <c>
        <v>AKHİSAR</v>
      </c>
      <c>
        <is>
          <t>HİKMET GIDA KÖK 45-72-M00122_HARTA BAKIR FİDERİ ÇIKIŞ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12.11.2020 08:49:53</t>
        </is>
      </c>
      <c>
        <is>
          <t>12.11.2020 09:13:05</t>
        </is>
      </c>
      <c>
        <v>0.386666666</v>
      </c>
      <c>
        <v>24</v>
      </c>
      <c>
        <v>3770</v>
      </c>
      <c>
        <v>472</v>
      </c>
      <c>
        <v>25</v>
      </c>
      <c>
        <v>9.28</v>
      </c>
      <c>
        <v>1457.733331</v>
      </c>
      <c>
        <v>182.506666</v>
      </c>
      <c>
        <v>9.666667</v>
      </c>
    </row>
    <row>
      <c>
        <is>
          <t>1597558</t>
        </is>
      </c>
      <c>
        <v>1</v>
      </c>
      <c>
        <is>
          <t>İZMİR</t>
        </is>
      </c>
      <c>
        <v>KARŞIYAKA</v>
      </c>
      <c>
        <is>
          <t>M-1188 35-04-M01188_99302897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27.11.2020 23:21:49</t>
        </is>
      </c>
      <c>
        <is>
          <t>28.11.2020 01:01:16</t>
        </is>
      </c>
      <c>
        <v>1.6575</v>
      </c>
      <c>
        <v>0</v>
      </c>
      <c>
        <v>11</v>
      </c>
      <c>
        <v>0</v>
      </c>
      <c>
        <v>0</v>
      </c>
      <c>
        <v>0</v>
      </c>
      <c>
        <v>18.2325</v>
      </c>
      <c>
        <v>0</v>
      </c>
      <c>
        <v>0</v>
      </c>
    </row>
    <row>
      <c>
        <is>
          <t>1596021</t>
        </is>
      </c>
      <c>
        <v>1</v>
      </c>
      <c>
        <is>
          <t>İZMİR</t>
        </is>
      </c>
      <c>
        <v>KARABAĞLAR</v>
      </c>
      <c>
        <is>
          <t>KARABAĞLAR TM 35-01-A00012_TR-D M15</t>
        </is>
      </c>
      <c>
        <v>Manevra</v>
      </c>
      <c>
        <is>
          <t>İletim</t>
        </is>
      </c>
      <c>
        <v>Uzun</v>
      </c>
      <c>
        <v>Şebeke işletmecisi</v>
      </c>
      <c>
        <v>Bildirimli</v>
      </c>
      <c>
        <is>
          <t>25.11.2020 03:08:10</t>
        </is>
      </c>
      <c>
        <is>
          <t>25.11.2020 03:15:48</t>
        </is>
      </c>
      <c>
        <v>0.127222222</v>
      </c>
      <c>
        <v>107</v>
      </c>
      <c>
        <v>42539</v>
      </c>
      <c>
        <v>4</v>
      </c>
      <c>
        <v>276</v>
      </c>
      <c>
        <v>13.612778</v>
      </c>
      <c>
        <v>5411.906102</v>
      </c>
      <c>
        <v>0.508889</v>
      </c>
      <c>
        <v>35.113333</v>
      </c>
    </row>
    <row>
      <c>
        <is>
          <t>1579096</t>
        </is>
      </c>
      <c>
        <v>1</v>
      </c>
      <c>
        <is>
          <t>İZMİR</t>
        </is>
      </c>
      <c>
        <v>KARABAĞLAR</v>
      </c>
      <c>
        <is>
          <t>KARABAĞLAR TM 35-01-A00012_KARABAĞLAR-1 K18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11.11.2020 13:31:52</t>
        </is>
      </c>
      <c>
        <is>
          <t>11.11.2020 14:02:00</t>
        </is>
      </c>
      <c>
        <v>0.502222222</v>
      </c>
      <c>
        <v>13</v>
      </c>
      <c>
        <v>3583</v>
      </c>
      <c>
        <v>0</v>
      </c>
      <c>
        <v>0</v>
      </c>
      <c>
        <v>6.528889</v>
      </c>
      <c>
        <v>1799.462221</v>
      </c>
      <c>
        <v>0</v>
      </c>
      <c>
        <v>0</v>
      </c>
    </row>
    <row>
      <c>
        <is>
          <t>1581644</t>
        </is>
      </c>
      <c>
        <v>1</v>
      </c>
      <c>
        <is>
          <t>İZMİR</t>
        </is>
      </c>
      <c>
        <v>KARABAĞLAR</v>
      </c>
      <c>
        <is>
          <t>KARABAĞLAR TM 35-01-A00012_KARABAĞLAR-3 K21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16.11.2020 17:56:31</t>
        </is>
      </c>
      <c>
        <is>
          <t>16.11.2020 18:09:58</t>
        </is>
      </c>
      <c>
        <v>0.224166666</v>
      </c>
      <c>
        <v>4</v>
      </c>
      <c>
        <v>857</v>
      </c>
      <c>
        <v>0</v>
      </c>
      <c>
        <v>0</v>
      </c>
      <c>
        <v>0.896667</v>
      </c>
      <c>
        <v>192.110833</v>
      </c>
      <c>
        <v>0</v>
      </c>
      <c>
        <v>0</v>
      </c>
    </row>
    <row>
      <c>
        <is>
          <t>1584133</t>
        </is>
      </c>
      <c>
        <v>1</v>
      </c>
      <c>
        <is>
          <t>İZMİR</t>
        </is>
      </c>
      <c>
        <v>KARABAĞLAR</v>
      </c>
      <c>
        <is>
          <t>KARABAĞLAR TM 35-01-A00012_KARABAĞLAR-3 K21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21.11.2020 00:55:05</t>
        </is>
      </c>
      <c>
        <is>
          <t>21.11.2020 00:59:54</t>
        </is>
      </c>
      <c>
        <v>0.080277777</v>
      </c>
      <c>
        <v>4</v>
      </c>
      <c>
        <v>918</v>
      </c>
      <c>
        <v>0</v>
      </c>
      <c>
        <v>0</v>
      </c>
      <c>
        <v>0.321111</v>
      </c>
      <c>
        <v>73.694999</v>
      </c>
      <c>
        <v>0</v>
      </c>
      <c>
        <v>0</v>
      </c>
    </row>
    <row>
      <c>
        <is>
          <t>1584144</t>
        </is>
      </c>
      <c>
        <v>1</v>
      </c>
      <c>
        <is>
          <t>İZMİR</t>
        </is>
      </c>
      <c>
        <v>KARABAĞLAR</v>
      </c>
      <c>
        <is>
          <t>KARABAĞLAR TM 35-01-A00012_KARABAĞLAR-7 K27</t>
        </is>
      </c>
      <c>
        <v>Manevra</v>
      </c>
      <c>
        <is>
          <t>İletim</t>
        </is>
      </c>
      <c>
        <v>Kısa</v>
      </c>
      <c>
        <v>Şebeke işletmecisi</v>
      </c>
      <c>
        <v>Bildirimli</v>
      </c>
      <c>
        <is>
          <t>21.11.2020 02:27:19</t>
        </is>
      </c>
      <c>
        <is>
          <t>21.11.2020 02:30:02</t>
        </is>
      </c>
      <c>
        <v>0.045277777</v>
      </c>
      <c>
        <v>11</v>
      </c>
      <c>
        <v>6681</v>
      </c>
      <c>
        <v>0</v>
      </c>
      <c>
        <v>0</v>
      </c>
      <c>
        <v>0.498056</v>
      </c>
      <c>
        <v>302.500828</v>
      </c>
      <c>
        <v>0</v>
      </c>
      <c>
        <v>0</v>
      </c>
    </row>
    <row>
      <c>
        <is>
          <t>1584137</t>
        </is>
      </c>
      <c>
        <v>1</v>
      </c>
      <c>
        <is>
          <t>İZMİR</t>
        </is>
      </c>
      <c>
        <v>KARABAĞLAR</v>
      </c>
      <c>
        <is>
          <t>KARABAĞLAR TM 35-01-A00012_KARABAĞLAR-16 K40</t>
        </is>
      </c>
      <c>
        <v>Manevra</v>
      </c>
      <c>
        <is>
          <t>İletim</t>
        </is>
      </c>
      <c>
        <v>Uzun</v>
      </c>
      <c>
        <v>Şebeke işletmecisi</v>
      </c>
      <c>
        <v>Bildirimli</v>
      </c>
      <c>
        <is>
          <t>21.11.2020 01:14:43</t>
        </is>
      </c>
      <c>
        <is>
          <t>21.11.2020 01:19:23</t>
        </is>
      </c>
      <c>
        <v>0.077777777</v>
      </c>
      <c>
        <v>3</v>
      </c>
      <c>
        <v>4079</v>
      </c>
      <c>
        <v>0</v>
      </c>
      <c>
        <v>0</v>
      </c>
      <c>
        <v>0.233333</v>
      </c>
      <c>
        <v>317.255552</v>
      </c>
      <c>
        <v>0</v>
      </c>
      <c>
        <v>0</v>
      </c>
    </row>
    <row>
      <c>
        <is>
          <t>1584139</t>
        </is>
      </c>
      <c>
        <v>1</v>
      </c>
      <c>
        <is>
          <t>İZMİR</t>
        </is>
      </c>
      <c>
        <v>KARABAĞLAR</v>
      </c>
      <c>
        <is>
          <t>KARABAĞLAR TM 35-01-A00012_KARABAĞLAR-22 K47</t>
        </is>
      </c>
      <c>
        <v>Manevra</v>
      </c>
      <c>
        <is>
          <t>İletim</t>
        </is>
      </c>
      <c>
        <v>Uzun</v>
      </c>
      <c>
        <v>Şebeke işletmecisi</v>
      </c>
      <c>
        <v>Bildirimli</v>
      </c>
      <c>
        <is>
          <t>21.11.2020 01:40:03</t>
        </is>
      </c>
      <c>
        <is>
          <t>21.11.2020 01:54:13</t>
        </is>
      </c>
      <c>
        <v>0.236111111</v>
      </c>
      <c>
        <v>6</v>
      </c>
      <c>
        <v>2965</v>
      </c>
      <c>
        <v>0</v>
      </c>
      <c>
        <v>0</v>
      </c>
      <c>
        <v>1.416667</v>
      </c>
      <c>
        <v>700.069444</v>
      </c>
      <c>
        <v>0</v>
      </c>
      <c>
        <v>0</v>
      </c>
    </row>
    <row>
      <c>
        <is>
          <t>1573605</t>
        </is>
      </c>
      <c>
        <v>1</v>
      </c>
      <c>
        <is>
          <t>İZMİR</t>
        </is>
      </c>
      <c>
        <v>KARABAĞLAR</v>
      </c>
      <c>
        <is>
          <t>K-1108 35-01-K01108_911265928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01.11.2020 11:23:34</t>
        </is>
      </c>
      <c>
        <is>
          <t>01.11.2020 20:06:36</t>
        </is>
      </c>
      <c>
        <v>8.717222222</v>
      </c>
      <c>
        <v>0</v>
      </c>
      <c>
        <v>20</v>
      </c>
      <c>
        <v>0</v>
      </c>
      <c>
        <v>0</v>
      </c>
      <c>
        <v>0</v>
      </c>
      <c>
        <v>174.344444</v>
      </c>
      <c>
        <v>0</v>
      </c>
      <c>
        <v>0</v>
      </c>
    </row>
    <row>
      <c>
        <is>
          <t>1576078</t>
        </is>
      </c>
      <c>
        <v>1</v>
      </c>
      <c>
        <is>
          <t>İZMİR</t>
        </is>
      </c>
      <c>
        <v>KARABAĞLAR</v>
      </c>
      <c>
        <is>
          <t>K-1108 35-01-K01108_911394568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05.11.2020 23:44:05</t>
        </is>
      </c>
      <c>
        <is>
          <t>06.11.2020 00:43:56</t>
        </is>
      </c>
      <c>
        <v>0.9975</v>
      </c>
      <c>
        <v>0</v>
      </c>
      <c>
        <v>11</v>
      </c>
      <c>
        <v>0</v>
      </c>
      <c>
        <v>0</v>
      </c>
      <c>
        <v>0</v>
      </c>
      <c>
        <v>10.9725</v>
      </c>
      <c>
        <v>0</v>
      </c>
      <c>
        <v>0</v>
      </c>
    </row>
    <row>
      <c>
        <is>
          <t>1579929</t>
        </is>
      </c>
      <c>
        <v>1</v>
      </c>
      <c>
        <is>
          <t>İZMİR</t>
        </is>
      </c>
      <c>
        <v>KARABAĞLAR</v>
      </c>
      <c>
        <is>
          <t>K-2574 35-01-K02574_35-01-K02574</t>
        </is>
      </c>
      <c>
        <v>AG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13.11.2020 06:50:52</t>
        </is>
      </c>
      <c>
        <is>
          <t>13.11.2020 15:28:38</t>
        </is>
      </c>
      <c>
        <v>8.629444444</v>
      </c>
      <c>
        <v>1</v>
      </c>
      <c>
        <v>549</v>
      </c>
      <c>
        <v>0</v>
      </c>
      <c>
        <v>0</v>
      </c>
      <c>
        <v>8.629444</v>
      </c>
      <c>
        <v>4737.565</v>
      </c>
      <c>
        <v>0</v>
      </c>
      <c>
        <v>0</v>
      </c>
    </row>
    <row>
      <c>
        <is>
          <t>1583381</t>
        </is>
      </c>
      <c>
        <v>1</v>
      </c>
      <c>
        <is>
          <t>İZMİR</t>
        </is>
      </c>
      <c>
        <v>KEMALPAŞA</v>
      </c>
      <c>
        <is>
          <t>ARMUTLU TR-5 35-27-L00005_913627955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19.11.2020 16:03:06</t>
        </is>
      </c>
      <c>
        <is>
          <t>19.11.2020 18:57:08</t>
        </is>
      </c>
      <c>
        <v>2.900555555</v>
      </c>
      <c>
        <v>0</v>
      </c>
      <c>
        <v>1</v>
      </c>
      <c>
        <v>0</v>
      </c>
      <c>
        <v>0</v>
      </c>
      <c>
        <v>0</v>
      </c>
      <c>
        <v>2.900556</v>
      </c>
      <c>
        <v>0</v>
      </c>
      <c>
        <v>0</v>
      </c>
    </row>
    <row>
      <c>
        <is>
          <t>1573730</t>
        </is>
      </c>
      <c>
        <v>1</v>
      </c>
      <c>
        <is>
          <t>İZMİR</t>
        </is>
      </c>
      <c>
        <v>KEMALPAŞA</v>
      </c>
      <c>
        <is>
          <t>İHSAN GÖREN SLM GRB TR 35-27-M00715_35-27-M00715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01.11.2020 16:27:16</t>
        </is>
      </c>
      <c>
        <is>
          <t>01.11.2020 18:27:04</t>
        </is>
      </c>
      <c>
        <v>1.996666666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7.986667</v>
      </c>
    </row>
    <row>
      <c>
        <is>
          <t>1595924</t>
        </is>
      </c>
      <c>
        <v>1</v>
      </c>
      <c>
        <is>
          <t>İZMİR</t>
        </is>
      </c>
      <c>
        <v>KEMALPAŞA</v>
      </c>
      <c>
        <is>
          <t>NEBİ ÖZDEN SLM GRB TR 35-27-M00706_966515669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24.11.2020 17:50:41</t>
        </is>
      </c>
      <c>
        <is>
          <t>24.11.2020 18:28:52</t>
        </is>
      </c>
      <c>
        <v>0.636388888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0.636389</v>
      </c>
    </row>
    <row>
      <c>
        <is>
          <t>1573601</t>
        </is>
      </c>
      <c>
        <v>1</v>
      </c>
      <c>
        <is>
          <t>İZMİR</t>
        </is>
      </c>
      <c>
        <v>KEMALPAŞA</v>
      </c>
      <c>
        <is>
          <t>İHSAN GÖREN SLM GRB TR 35-27-M00715_35-27-M00715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01.11.2020 10:53:49</t>
        </is>
      </c>
      <c>
        <is>
          <t>01.11.2020 12:55:32</t>
        </is>
      </c>
      <c>
        <v>2.028611111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8.114444</v>
      </c>
    </row>
    <row>
      <c>
        <is>
          <t>1580899</t>
        </is>
      </c>
      <c>
        <v>1</v>
      </c>
      <c>
        <is>
          <t>İZMİR</t>
        </is>
      </c>
      <c>
        <v>KEMALPAŞA</v>
      </c>
      <c>
        <is>
          <t>ARMUTLU TR-4 35-27-L00004_A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14.11.2020 22:51:06</t>
        </is>
      </c>
      <c>
        <is>
          <t>15.11.2020 00:53:46</t>
        </is>
      </c>
      <c>
        <v>2.044444444</v>
      </c>
      <c>
        <v>0</v>
      </c>
      <c>
        <v>191</v>
      </c>
      <c>
        <v>0</v>
      </c>
      <c>
        <v>8</v>
      </c>
      <c>
        <v>0</v>
      </c>
      <c>
        <v>390.488889</v>
      </c>
      <c>
        <v>0</v>
      </c>
      <c>
        <v>16.355556</v>
      </c>
    </row>
    <row>
      <c>
        <is>
          <t>1577567</t>
        </is>
      </c>
      <c>
        <v>1</v>
      </c>
      <c>
        <is>
          <t>İZMİR</t>
        </is>
      </c>
      <c>
        <v>KEMALPAŞA</v>
      </c>
      <c>
        <is>
          <t>ARMUTLU TR-4 35-27-L00004_A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08.11.2020 10:40:18</t>
        </is>
      </c>
      <c>
        <is>
          <t>08.11.2020 14:30:41</t>
        </is>
      </c>
      <c>
        <v>3.839722222</v>
      </c>
      <c>
        <v>0</v>
      </c>
      <c>
        <v>191</v>
      </c>
      <c>
        <v>0</v>
      </c>
      <c>
        <v>8</v>
      </c>
      <c>
        <v>0</v>
      </c>
      <c>
        <v>733.386944</v>
      </c>
      <c>
        <v>0</v>
      </c>
      <c>
        <v>30.717778</v>
      </c>
    </row>
    <row>
      <c>
        <is>
          <t>1574357</t>
        </is>
      </c>
      <c>
        <v>1</v>
      </c>
      <c>
        <is>
          <t>İZMİR</t>
        </is>
      </c>
      <c>
        <v>KEMALPAŞA</v>
      </c>
      <c>
        <is>
          <t>ARMUTLU TR-4 35-27-L00004_A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02.11.2020 18:45:29</t>
        </is>
      </c>
      <c>
        <is>
          <t>02.11.2020 20:31:07</t>
        </is>
      </c>
      <c>
        <v>1.760555555</v>
      </c>
      <c>
        <v>0</v>
      </c>
      <c>
        <v>191</v>
      </c>
      <c>
        <v>0</v>
      </c>
      <c>
        <v>8</v>
      </c>
      <c>
        <v>0</v>
      </c>
      <c>
        <v>336.266111</v>
      </c>
      <c>
        <v>0</v>
      </c>
      <c>
        <v>14.084444</v>
      </c>
    </row>
    <row>
      <c>
        <is>
          <t>1577462</t>
        </is>
      </c>
      <c>
        <v>1</v>
      </c>
      <c>
        <is>
          <t>İZMİR</t>
        </is>
      </c>
      <c>
        <v>KEMALPAŞA</v>
      </c>
      <c>
        <is>
          <t>ARMUTLU TR-4 35-27-L00004_A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08.11.2020 08:21:43</t>
        </is>
      </c>
      <c>
        <is>
          <t>08.11.2020 09:51:22</t>
        </is>
      </c>
      <c>
        <v>1.494166666</v>
      </c>
      <c>
        <v>0</v>
      </c>
      <c>
        <v>191</v>
      </c>
      <c>
        <v>0</v>
      </c>
      <c>
        <v>8</v>
      </c>
      <c>
        <v>0</v>
      </c>
      <c>
        <v>285.385833</v>
      </c>
      <c>
        <v>0</v>
      </c>
      <c>
        <v>11.953333</v>
      </c>
    </row>
    <row>
      <c>
        <is>
          <t>1577384</t>
        </is>
      </c>
      <c>
        <v>1</v>
      </c>
      <c>
        <is>
          <t>İZMİR</t>
        </is>
      </c>
      <c>
        <v>KEMALPAŞA</v>
      </c>
      <c>
        <is>
          <t>YENMİŞ KÖK 35-27-M00366_GÜVENİKSAN-ÇAMBEL 2-M01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07.11.2020 21:16:33</t>
        </is>
      </c>
      <c>
        <is>
          <t>07.11.2020 21:25:12</t>
        </is>
      </c>
      <c>
        <v>0.144166666</v>
      </c>
      <c>
        <v>0</v>
      </c>
      <c>
        <v>0</v>
      </c>
      <c>
        <v>49</v>
      </c>
      <c>
        <v>2002</v>
      </c>
      <c>
        <v>0</v>
      </c>
      <c>
        <v>0</v>
      </c>
      <c>
        <v>7.064167</v>
      </c>
      <c>
        <v>288.621665</v>
      </c>
    </row>
    <row>
      <c>
        <is>
          <t>1595712</t>
        </is>
      </c>
      <c>
        <v>1</v>
      </c>
      <c>
        <is>
          <t>İZMİR</t>
        </is>
      </c>
      <c>
        <v>KEMALPAŞA</v>
      </c>
      <c>
        <is>
          <t>YENMİŞ KÖK 35-27-M00366_ÇAMBEL-1-M03 M03</t>
        </is>
      </c>
      <c>
        <v>Manevra</v>
      </c>
      <c>
        <is>
          <t>Dağıtım-OG</t>
        </is>
      </c>
      <c>
        <v>Kısa</v>
      </c>
      <c>
        <v>Şebeke işletmecisi</v>
      </c>
      <c>
        <v>Bildirimli</v>
      </c>
      <c>
        <is>
          <t>24.11.2020 12:38:00</t>
        </is>
      </c>
      <c>
        <is>
          <t>24.11.2020 12:41:00</t>
        </is>
      </c>
      <c>
        <v>0.05</v>
      </c>
      <c>
        <v>0</v>
      </c>
      <c>
        <v>0</v>
      </c>
      <c>
        <v>103</v>
      </c>
      <c>
        <v>282</v>
      </c>
      <c>
        <v>0</v>
      </c>
      <c>
        <v>0</v>
      </c>
      <c>
        <v>5.15</v>
      </c>
      <c>
        <v>14.1</v>
      </c>
    </row>
    <row>
      <c>
        <is>
          <t>1598134</t>
        </is>
      </c>
      <c>
        <v>1</v>
      </c>
      <c>
        <is>
          <t>İZMİR</t>
        </is>
      </c>
      <c>
        <v>KEMALPAŞA</v>
      </c>
      <c>
        <is>
          <t>KUYUCAK DM 35-27-M00273_KUYUCAK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29.11.2020 12:36:17</t>
        </is>
      </c>
      <c>
        <is>
          <t>29.11.2020 13:42:24</t>
        </is>
      </c>
      <c>
        <v>1.101944444</v>
      </c>
      <c>
        <v>0</v>
      </c>
      <c>
        <v>0</v>
      </c>
      <c>
        <v>66</v>
      </c>
      <c>
        <v>551</v>
      </c>
      <c>
        <v>0</v>
      </c>
      <c>
        <v>0</v>
      </c>
      <c>
        <v>72.728333</v>
      </c>
      <c>
        <v>607.171389</v>
      </c>
    </row>
    <row>
      <c>
        <is>
          <t>1595780</t>
        </is>
      </c>
      <c>
        <v>1</v>
      </c>
      <c>
        <is>
          <t>İZMİR</t>
        </is>
      </c>
      <c>
        <v>KARŞIYAKA</v>
      </c>
      <c>
        <is>
          <t>K-3980 35-04-K03980_A</t>
        </is>
      </c>
      <c>
        <v>AG Klemens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24.11.2020 14:00:46</t>
        </is>
      </c>
      <c>
        <is>
          <t>24.11.2020 15:02:31</t>
        </is>
      </c>
      <c>
        <v>1.029166666</v>
      </c>
      <c>
        <v>0</v>
      </c>
      <c>
        <v>36</v>
      </c>
      <c>
        <v>0</v>
      </c>
      <c>
        <v>0</v>
      </c>
      <c>
        <v>0</v>
      </c>
      <c>
        <v>37.05</v>
      </c>
      <c>
        <v>0</v>
      </c>
      <c>
        <v>0</v>
      </c>
    </row>
    <row>
      <c>
        <is>
          <t>1598072</t>
        </is>
      </c>
      <c>
        <v>1</v>
      </c>
      <c>
        <is>
          <t>İZMİR</t>
        </is>
      </c>
      <c>
        <v>KARŞIYAKA</v>
      </c>
      <c>
        <is>
          <t>K-358 35-04-K00358_35-04-K00358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29.11.2020 09:49:36</t>
        </is>
      </c>
      <c>
        <is>
          <t>29.11.2020 10:12:42</t>
        </is>
      </c>
      <c>
        <v>0.385</v>
      </c>
      <c>
        <v>1</v>
      </c>
      <c>
        <v>1139</v>
      </c>
      <c>
        <v>0</v>
      </c>
      <c>
        <v>0</v>
      </c>
      <c>
        <v>0.385</v>
      </c>
      <c>
        <v>438.515</v>
      </c>
      <c>
        <v>0</v>
      </c>
      <c>
        <v>0</v>
      </c>
    </row>
    <row>
      <c>
        <is>
          <t>1598570</t>
        </is>
      </c>
      <c>
        <v>1</v>
      </c>
      <c>
        <is>
          <t>İZMİR</t>
        </is>
      </c>
      <c>
        <v>KARŞIYAKA</v>
      </c>
      <c>
        <is>
          <t>K-1664 35-04-K01664_912487261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30.11.2020 11:17:12</t>
        </is>
      </c>
      <c>
        <is>
          <t>30.11.2020 13:51:07</t>
        </is>
      </c>
      <c>
        <v>2.565277777</v>
      </c>
      <c>
        <v>0</v>
      </c>
      <c>
        <v>1</v>
      </c>
      <c>
        <v>0</v>
      </c>
      <c>
        <v>0</v>
      </c>
      <c>
        <v>0</v>
      </c>
      <c>
        <v>2.565278</v>
      </c>
      <c>
        <v>0</v>
      </c>
      <c>
        <v>0</v>
      </c>
    </row>
    <row>
      <c>
        <is>
          <t>1582742</t>
        </is>
      </c>
      <c>
        <v>1</v>
      </c>
      <c>
        <is>
          <t>İZMİR</t>
        </is>
      </c>
      <c>
        <v>KARŞIYAKA</v>
      </c>
      <c>
        <is>
          <t>K-3082 35-04-K03082_99812320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18.11.2020 18:40:15</t>
        </is>
      </c>
      <c>
        <is>
          <t>18.11.2020 21:06:28</t>
        </is>
      </c>
      <c>
        <v>2.436944444</v>
      </c>
      <c>
        <v>0</v>
      </c>
      <c>
        <v>4</v>
      </c>
      <c>
        <v>0</v>
      </c>
      <c>
        <v>0</v>
      </c>
      <c>
        <v>0</v>
      </c>
      <c>
        <v>9.747778</v>
      </c>
      <c>
        <v>0</v>
      </c>
      <c>
        <v>0</v>
      </c>
    </row>
    <row>
      <c>
        <is>
          <t>1594697</t>
        </is>
      </c>
      <c>
        <v>1</v>
      </c>
      <c>
        <is>
          <t>İZMİR</t>
        </is>
      </c>
      <c>
        <v>KARŞIYAKA</v>
      </c>
      <c>
        <is>
          <t>K-3385 35-04-K03385_ E1B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22.11.2020 08:45:03</t>
        </is>
      </c>
      <c>
        <is>
          <t>22.11.2020 10:28:43</t>
        </is>
      </c>
      <c>
        <v>1.727777777</v>
      </c>
      <c>
        <v>0</v>
      </c>
      <c>
        <v>149</v>
      </c>
      <c>
        <v>0</v>
      </c>
      <c>
        <v>0</v>
      </c>
      <c>
        <v>0</v>
      </c>
      <c>
        <v>257.438889</v>
      </c>
      <c>
        <v>0</v>
      </c>
      <c>
        <v>0</v>
      </c>
    </row>
    <row>
      <c>
        <is>
          <t>1594640</t>
        </is>
      </c>
      <c>
        <v>1</v>
      </c>
      <c>
        <is>
          <t>İZMİR</t>
        </is>
      </c>
      <c>
        <v>KARŞIYAKA</v>
      </c>
      <c>
        <is>
          <t>K-3385 35-04-K03385_914531725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22.11.2020 03:21:13</t>
        </is>
      </c>
      <c>
        <is>
          <t>22.11.2020 15:07:11</t>
        </is>
      </c>
      <c>
        <v>11.766111111</v>
      </c>
      <c>
        <v>0</v>
      </c>
      <c>
        <v>1</v>
      </c>
      <c>
        <v>0</v>
      </c>
      <c>
        <v>0</v>
      </c>
      <c>
        <v>0</v>
      </c>
      <c>
        <v>11.766111</v>
      </c>
      <c>
        <v>0</v>
      </c>
      <c>
        <v>0</v>
      </c>
    </row>
    <row>
      <c>
        <is>
          <t>1576713</t>
        </is>
      </c>
      <c>
        <v>1</v>
      </c>
      <c>
        <is>
          <t>İZMİR</t>
        </is>
      </c>
      <c>
        <v>KARŞIYAKA</v>
      </c>
      <c>
        <is>
          <t>K-294 35-04-K00294_99384492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06.11.2020 17:58:13</t>
        </is>
      </c>
      <c>
        <is>
          <t>06.11.2020 21:55:04</t>
        </is>
      </c>
      <c>
        <v>3.9475</v>
      </c>
      <c>
        <v>0</v>
      </c>
      <c>
        <v>9</v>
      </c>
      <c>
        <v>0</v>
      </c>
      <c>
        <v>0</v>
      </c>
      <c>
        <v>0</v>
      </c>
      <c>
        <v>35.5275</v>
      </c>
      <c>
        <v>0</v>
      </c>
      <c>
        <v>0</v>
      </c>
    </row>
    <row>
      <c>
        <is>
          <t>1580686</t>
        </is>
      </c>
      <c>
        <v>1</v>
      </c>
      <c>
        <is>
          <t>İZMİR</t>
        </is>
      </c>
      <c>
        <v>KARŞIYAKA</v>
      </c>
      <c>
        <is>
          <t>K-1232 35-04-K01232_A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14.11.2020 13:21:02</t>
        </is>
      </c>
      <c>
        <is>
          <t>14.11.2020 13:42:18</t>
        </is>
      </c>
      <c>
        <v>0.354372222</v>
      </c>
      <c>
        <v>0</v>
      </c>
      <c>
        <v>157</v>
      </c>
      <c>
        <v>0</v>
      </c>
      <c>
        <v>0</v>
      </c>
      <c>
        <v>0</v>
      </c>
      <c>
        <v>55.636439</v>
      </c>
      <c>
        <v>0</v>
      </c>
      <c>
        <v>0</v>
      </c>
    </row>
    <row>
      <c>
        <is>
          <t>1579526</t>
        </is>
      </c>
      <c>
        <v>1</v>
      </c>
      <c>
        <is>
          <t>İZMİR</t>
        </is>
      </c>
      <c>
        <v>KEMALPAŞA</v>
      </c>
      <c>
        <is>
          <t>BAĞYURDU TR-9 35-27-L00243_Ayırıcı H01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12.11.2020 10:28:37</t>
        </is>
      </c>
      <c>
        <is>
          <t>12.11.2020 12:14:37</t>
        </is>
      </c>
      <c>
        <v>1.766575</v>
      </c>
      <c>
        <v>3</v>
      </c>
      <c>
        <v>238</v>
      </c>
      <c>
        <v>1</v>
      </c>
      <c>
        <v>0</v>
      </c>
      <c>
        <v>5.299725</v>
      </c>
      <c>
        <v>420.44485</v>
      </c>
      <c>
        <v>1.766575</v>
      </c>
      <c>
        <v>0</v>
      </c>
    </row>
    <row>
      <c>
        <is>
          <t>1574885</t>
        </is>
      </c>
      <c>
        <v>1</v>
      </c>
      <c>
        <is>
          <t>İZMİR</t>
        </is>
      </c>
      <c>
        <v>KEMALPAŞA</v>
      </c>
      <c>
        <is>
          <t>BAĞYURDU KÖK 35-27-L00239_HALİLBEYLİ TR-1 KÖK L04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03.11.2020 18:09:00</t>
        </is>
      </c>
      <c>
        <is>
          <t>03.11.2020 20:11:15</t>
        </is>
      </c>
      <c>
        <v>2.0375</v>
      </c>
      <c>
        <v>0</v>
      </c>
      <c>
        <v>91</v>
      </c>
      <c>
        <v>44</v>
      </c>
      <c>
        <v>1009</v>
      </c>
      <c>
        <v>0</v>
      </c>
      <c>
        <v>185.4125</v>
      </c>
      <c>
        <v>89.65</v>
      </c>
      <c>
        <v>2055.8375</v>
      </c>
    </row>
    <row>
      <c>
        <is>
          <t>1576589</t>
        </is>
      </c>
      <c>
        <v>1</v>
      </c>
      <c>
        <is>
          <t>İZMİR</t>
        </is>
      </c>
      <c>
        <v>KEMALPAŞA</v>
      </c>
      <c>
        <is>
          <t>İZSU HALİLBEYLİ ATIK SU ARITMA ÖZEL 35-27-M01090Ö_Ayırıcı H01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06.11.2020 15:41:50</t>
        </is>
      </c>
      <c>
        <is>
          <t>06.11.2020 18:47:26</t>
        </is>
      </c>
      <c>
        <v>3.093333333</v>
      </c>
      <c>
        <v>0</v>
      </c>
      <c>
        <v>0</v>
      </c>
      <c>
        <v>1</v>
      </c>
      <c>
        <v>0</v>
      </c>
      <c>
        <v>0</v>
      </c>
      <c>
        <v>0</v>
      </c>
      <c>
        <v>3.093333</v>
      </c>
      <c>
        <v>0</v>
      </c>
    </row>
    <row>
      <c>
        <is>
          <t>1597805</t>
        </is>
      </c>
      <c>
        <v>1</v>
      </c>
      <c>
        <is>
          <t>İZMİR</t>
        </is>
      </c>
      <c>
        <v>KARŞIYAKA</v>
      </c>
      <c>
        <is>
          <t>K-3488 35-04-K03488_99293417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28.11.2020 13:52:58</t>
        </is>
      </c>
      <c>
        <is>
          <t>28.11.2020 18:51:38</t>
        </is>
      </c>
      <c>
        <v>4.977777777</v>
      </c>
      <c>
        <v>0</v>
      </c>
      <c>
        <v>1</v>
      </c>
      <c>
        <v>0</v>
      </c>
      <c>
        <v>0</v>
      </c>
      <c>
        <v>0</v>
      </c>
      <c>
        <v>4.977778</v>
      </c>
      <c>
        <v>0</v>
      </c>
      <c>
        <v>0</v>
      </c>
    </row>
    <row>
      <c>
        <is>
          <t>1579884</t>
        </is>
      </c>
      <c>
        <v>1</v>
      </c>
      <c>
        <is>
          <t>İZMİR</t>
        </is>
      </c>
      <c>
        <v>KARŞIYAKA</v>
      </c>
      <c>
        <is>
          <t>K-1144 35-04-K01144_99617634</t>
        </is>
      </c>
      <c>
        <v>AG Direkten Kesme Açma</v>
      </c>
      <c>
        <is>
          <t>Dağıtım-AG</t>
        </is>
      </c>
      <c>
        <v>Uzun</v>
      </c>
      <c>
        <v>Güvenlik</v>
      </c>
      <c>
        <v>Bildirimsiz</v>
      </c>
      <c>
        <is>
          <t>12.11.2020 22:22:00</t>
        </is>
      </c>
      <c>
        <is>
          <t>13.11.2020 05:36:00</t>
        </is>
      </c>
      <c>
        <v>7.233333333</v>
      </c>
      <c>
        <v>0</v>
      </c>
      <c>
        <v>1</v>
      </c>
      <c>
        <v>0</v>
      </c>
      <c>
        <v>0</v>
      </c>
      <c>
        <v>0</v>
      </c>
      <c>
        <v>7.233333</v>
      </c>
      <c>
        <v>0</v>
      </c>
      <c>
        <v>0</v>
      </c>
    </row>
    <row>
      <c>
        <is>
          <t>1578783</t>
        </is>
      </c>
      <c>
        <v>1</v>
      </c>
      <c>
        <is>
          <t>İZMİR</t>
        </is>
      </c>
      <c>
        <v>KARŞIYAKA</v>
      </c>
      <c>
        <is>
          <t>K-1482 35-04-K01482_99309159</t>
        </is>
      </c>
      <c>
        <v>AG Direkten Kesme Açma</v>
      </c>
      <c>
        <is>
          <t>Dağıtım-AG</t>
        </is>
      </c>
      <c>
        <v>Uzun</v>
      </c>
      <c>
        <v>Güvenlik</v>
      </c>
      <c>
        <v>Bildirimsiz</v>
      </c>
      <c>
        <is>
          <t>10.11.2020 21:32:00</t>
        </is>
      </c>
      <c>
        <is>
          <t>22.11.2020 16:28:34</t>
        </is>
      </c>
      <c>
        <v>282.942777777</v>
      </c>
      <c>
        <v>0</v>
      </c>
      <c>
        <v>26</v>
      </c>
      <c>
        <v>0</v>
      </c>
      <c>
        <v>0</v>
      </c>
      <c>
        <v>0</v>
      </c>
      <c>
        <v>7356.512222</v>
      </c>
      <c>
        <v>0</v>
      </c>
      <c>
        <v>0</v>
      </c>
    </row>
    <row>
      <c>
        <is>
          <t>1578786</t>
        </is>
      </c>
      <c>
        <v>1</v>
      </c>
      <c>
        <is>
          <t>İZMİR</t>
        </is>
      </c>
      <c>
        <v>KARŞIYAKA</v>
      </c>
      <c>
        <is>
          <t>K-1482 35-04-K01482_99516557</t>
        </is>
      </c>
      <c>
        <v>AG Direkten Kesme Açma</v>
      </c>
      <c>
        <is>
          <t>Dağıtım-AG</t>
        </is>
      </c>
      <c>
        <v>Uzun</v>
      </c>
      <c>
        <v>Güvenlik</v>
      </c>
      <c>
        <v>Bildirimsiz</v>
      </c>
      <c>
        <is>
          <t>10.11.2020 21:34:00</t>
        </is>
      </c>
      <c>
        <is>
          <t>22.11.2020 16:47:23</t>
        </is>
      </c>
      <c>
        <v>283.223055555</v>
      </c>
      <c>
        <v>0</v>
      </c>
      <c>
        <v>26</v>
      </c>
      <c>
        <v>0</v>
      </c>
      <c>
        <v>0</v>
      </c>
      <c>
        <v>0</v>
      </c>
      <c>
        <v>7363.799444</v>
      </c>
      <c>
        <v>0</v>
      </c>
      <c>
        <v>0</v>
      </c>
    </row>
    <row>
      <c>
        <is>
          <t>1596412</t>
        </is>
      </c>
      <c>
        <v>1</v>
      </c>
      <c>
        <is>
          <t>İZMİR</t>
        </is>
      </c>
      <c>
        <v>KARABAĞLAR</v>
      </c>
      <c>
        <is>
          <t>K-805 35-01-K00805_35-01-K00805</t>
        </is>
      </c>
      <c>
        <v>AG Nötr İletken Kopması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25.11.2020 16:26:28</t>
        </is>
      </c>
      <c>
        <is>
          <t>25.11.2020 18:44:06</t>
        </is>
      </c>
      <c>
        <v>2.293888888</v>
      </c>
      <c>
        <v>0</v>
      </c>
      <c>
        <v>1255</v>
      </c>
      <c>
        <v>0</v>
      </c>
      <c>
        <v>0</v>
      </c>
      <c>
        <v>0</v>
      </c>
      <c>
        <v>2878.830554</v>
      </c>
      <c>
        <v>0</v>
      </c>
      <c>
        <v>0</v>
      </c>
    </row>
    <row>
      <c>
        <is>
          <t>1598346</t>
        </is>
      </c>
      <c>
        <v>1</v>
      </c>
      <c>
        <is>
          <t>İZMİR</t>
        </is>
      </c>
      <c>
        <v>KARABAĞLAR</v>
      </c>
      <c>
        <is>
          <t>KARABAĞLAR TM 35-01-A00012_BARIŞ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29.11.2020 21:38:43</t>
        </is>
      </c>
      <c>
        <is>
          <t>29.11.2020 22:19:00</t>
        </is>
      </c>
      <c>
        <v>0.671388888</v>
      </c>
      <c>
        <v>9</v>
      </c>
      <c>
        <v>2237</v>
      </c>
      <c>
        <v>0</v>
      </c>
      <c>
        <v>0</v>
      </c>
      <c>
        <v>6.0425</v>
      </c>
      <c>
        <v>1501.896942</v>
      </c>
      <c>
        <v>0</v>
      </c>
      <c>
        <v>0</v>
      </c>
    </row>
    <row>
      <c>
        <is>
          <t>1594638</t>
        </is>
      </c>
      <c>
        <v>1</v>
      </c>
      <c>
        <is>
          <t>İZMİR</t>
        </is>
      </c>
      <c>
        <v>KARABAĞLAR</v>
      </c>
      <c>
        <is>
          <t>KARABAĞLAR TM 35-01-A00012_TR-C K35</t>
        </is>
      </c>
      <c>
        <v>Yük Aktarımı</v>
      </c>
      <c>
        <is>
          <t>İletim</t>
        </is>
      </c>
      <c>
        <v>Uzun</v>
      </c>
      <c>
        <v>Şebeke işletmecisi</v>
      </c>
      <c>
        <v>Bildirimli</v>
      </c>
      <c>
        <is>
          <t>22.11.2020 03:10:38</t>
        </is>
      </c>
      <c>
        <is>
          <t>22.11.2020 03:30:42</t>
        </is>
      </c>
      <c>
        <v>0.334444444</v>
      </c>
      <c>
        <v>119</v>
      </c>
      <c>
        <v>53203</v>
      </c>
      <c>
        <v>3</v>
      </c>
      <c>
        <v>30</v>
      </c>
      <c>
        <v>39.798889</v>
      </c>
      <c>
        <v>17793.447754</v>
      </c>
      <c>
        <v>1.003333</v>
      </c>
      <c>
        <v>10.033333</v>
      </c>
    </row>
    <row>
      <c>
        <is>
          <t>1594988</t>
        </is>
      </c>
      <c>
        <v>1</v>
      </c>
      <c>
        <is>
          <t>İZMİR</t>
        </is>
      </c>
      <c>
        <v>KARABAĞLAR</v>
      </c>
      <c>
        <is>
          <t>KARABAĞLAR TM 35-01-A00012_BARIŞ M07</t>
        </is>
      </c>
      <c>
        <v>Manevra</v>
      </c>
      <c>
        <is>
          <t>İletim</t>
        </is>
      </c>
      <c>
        <v>Uzun</v>
      </c>
      <c>
        <v>Şebeke işletmecisi</v>
      </c>
      <c>
        <v>Bildirimli</v>
      </c>
      <c>
        <is>
          <t>23.11.2020 03:15:00</t>
        </is>
      </c>
      <c>
        <is>
          <t>23.11.2020 03:49:53</t>
        </is>
      </c>
      <c>
        <v>0.581388888</v>
      </c>
      <c>
        <v>11</v>
      </c>
      <c>
        <v>3179</v>
      </c>
      <c>
        <v>0</v>
      </c>
      <c>
        <v>0</v>
      </c>
      <c>
        <v>6.395278</v>
      </c>
      <c>
        <v>1848.235275</v>
      </c>
      <c>
        <v>0</v>
      </c>
      <c>
        <v>0</v>
      </c>
    </row>
    <row>
      <c>
        <is>
          <t>1594989</t>
        </is>
      </c>
      <c>
        <v>1</v>
      </c>
      <c>
        <is>
          <t>İZMİR</t>
        </is>
      </c>
      <c>
        <v>KARABAĞLAR</v>
      </c>
      <c>
        <is>
          <t>KARABAĞLAR TM 35-01-A00012_OTOKENT M06</t>
        </is>
      </c>
      <c>
        <v>Manevra</v>
      </c>
      <c>
        <is>
          <t>İletim</t>
        </is>
      </c>
      <c>
        <v>Uzun</v>
      </c>
      <c>
        <v>Şebeke işletmecisi</v>
      </c>
      <c>
        <v>Bildirimli</v>
      </c>
      <c>
        <is>
          <t>23.11.2020 03:29:00</t>
        </is>
      </c>
      <c>
        <is>
          <t>23.11.2020 04:07:54</t>
        </is>
      </c>
      <c>
        <v>0.648333333</v>
      </c>
      <c>
        <v>5</v>
      </c>
      <c>
        <v>1119</v>
      </c>
      <c>
        <v>0</v>
      </c>
      <c>
        <v>0</v>
      </c>
      <c>
        <v>3.241667</v>
      </c>
      <c>
        <v>725.485</v>
      </c>
      <c>
        <v>0</v>
      </c>
      <c>
        <v>0</v>
      </c>
    </row>
    <row>
      <c>
        <is>
          <t>1595482</t>
        </is>
      </c>
      <c>
        <v>1</v>
      </c>
      <c>
        <is>
          <t>İZMİR</t>
        </is>
      </c>
      <c>
        <v>KARABAĞLAR</v>
      </c>
      <c>
        <is>
          <t>KARABAĞLAR TM 35-01-A00012_TR-C-K35 K35</t>
        </is>
      </c>
      <c>
        <v>TEİAŞ Trafo Arızası</v>
      </c>
      <c>
        <is>
          <t>İletim</t>
        </is>
      </c>
      <c>
        <v>Uzun</v>
      </c>
      <c>
        <v>Şebeke işletmecisi</v>
      </c>
      <c>
        <v>Bildirimsiz</v>
      </c>
      <c>
        <is>
          <t>24.11.2020 01:05:47</t>
        </is>
      </c>
      <c>
        <is>
          <t>24.11.2020 01:46:40</t>
        </is>
      </c>
      <c>
        <v>0.681388888</v>
      </c>
      <c>
        <v>119</v>
      </c>
      <c>
        <v>53203</v>
      </c>
      <c>
        <v>3</v>
      </c>
      <c>
        <v>30</v>
      </c>
      <c>
        <v>81.085278</v>
      </c>
      <c>
        <v>36251.933008</v>
      </c>
      <c>
        <v>2.044167</v>
      </c>
      <c>
        <v>20.441667</v>
      </c>
    </row>
    <row>
      <c>
        <is>
          <t>1595490</t>
        </is>
      </c>
      <c>
        <v>1</v>
      </c>
      <c>
        <is>
          <t>İZMİR</t>
        </is>
      </c>
      <c>
        <v>KARABAĞLAR</v>
      </c>
      <c>
        <is>
          <t>KARABAĞLAR TM 35-01-A00012_TR-C-K35 K35</t>
        </is>
      </c>
      <c>
        <v>TEİAŞ Trafo Arızası</v>
      </c>
      <c>
        <is>
          <t>İletim</t>
        </is>
      </c>
      <c>
        <v>Uzun</v>
      </c>
      <c>
        <v>Şebeke işletmecisi</v>
      </c>
      <c>
        <v>Bildirimsiz</v>
      </c>
      <c>
        <is>
          <t>24.11.2020 03:34:00</t>
        </is>
      </c>
      <c>
        <is>
          <t>24.11.2020 03:50:31</t>
        </is>
      </c>
      <c>
        <v>0.275277777</v>
      </c>
      <c>
        <v>119</v>
      </c>
      <c>
        <v>53203</v>
      </c>
      <c>
        <v>3</v>
      </c>
      <c>
        <v>30</v>
      </c>
      <c>
        <v>32.758055</v>
      </c>
      <c>
        <v>14645.60357</v>
      </c>
      <c>
        <v>0.825833</v>
      </c>
      <c>
        <v>8.258333</v>
      </c>
    </row>
    <row>
      <c>
        <is>
          <t>1576762</t>
        </is>
      </c>
      <c>
        <v>1</v>
      </c>
      <c>
        <is>
          <t>İZMİR</t>
        </is>
      </c>
      <c>
        <v>KARABAĞLAR</v>
      </c>
      <c>
        <is>
          <t>KARABAĞLAR TM 35-01-A00012_KARTAL-2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06.11.2020 19:28:43</t>
        </is>
      </c>
      <c>
        <is>
          <t>06.11.2020 19:37:47</t>
        </is>
      </c>
      <c>
        <v>0.151111111</v>
      </c>
      <c>
        <v>73</v>
      </c>
      <c>
        <v>9864</v>
      </c>
      <c>
        <v>1</v>
      </c>
      <c>
        <v>5</v>
      </c>
      <c>
        <v>11.031111</v>
      </c>
      <c>
        <v>1490.559999</v>
      </c>
      <c>
        <v>0.151111</v>
      </c>
      <c>
        <v>0.755556</v>
      </c>
    </row>
    <row>
      <c>
        <is>
          <t>1575886</t>
        </is>
      </c>
      <c>
        <v>1</v>
      </c>
      <c>
        <is>
          <t>İZMİR</t>
        </is>
      </c>
      <c>
        <v>KARABAĞLAR</v>
      </c>
      <c>
        <is>
          <t>K-1364 35-01-K01364_911891047</t>
        </is>
      </c>
      <c>
        <v>AG Direkten Kesme Açma</v>
      </c>
      <c>
        <is>
          <t>Dağıtım-AG</t>
        </is>
      </c>
      <c>
        <v>Uzun</v>
      </c>
      <c>
        <v>Güvenlik</v>
      </c>
      <c>
        <v>Bildirimsiz</v>
      </c>
      <c>
        <is>
          <t>05.11.2020 15:54:00</t>
        </is>
      </c>
      <c>
        <is>
          <t>05.11.2020 16:47:57</t>
        </is>
      </c>
      <c>
        <v>0.899166666</v>
      </c>
      <c>
        <v>0</v>
      </c>
      <c>
        <v>1</v>
      </c>
      <c>
        <v>0</v>
      </c>
      <c>
        <v>0</v>
      </c>
      <c>
        <v>0</v>
      </c>
      <c>
        <v>0.899167</v>
      </c>
      <c>
        <v>0</v>
      </c>
      <c>
        <v>0</v>
      </c>
    </row>
    <row>
      <c>
        <is>
          <t>1578566</t>
        </is>
      </c>
      <c>
        <v>1</v>
      </c>
      <c>
        <is>
          <t>İZMİR</t>
        </is>
      </c>
      <c>
        <v>KARABAĞLAR</v>
      </c>
      <c>
        <is>
          <t>M-1349 35-01-M01349_56362443</t>
        </is>
      </c>
      <c>
        <v>Ağaç Kesimi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10.11.2020 14:09:00</t>
        </is>
      </c>
      <c>
        <is>
          <t>10.11.2020 14:37:47</t>
        </is>
      </c>
      <c>
        <v>0.479722222</v>
      </c>
      <c>
        <v>0</v>
      </c>
      <c>
        <v>2</v>
      </c>
      <c>
        <v>0</v>
      </c>
      <c>
        <v>0</v>
      </c>
      <c>
        <v>0</v>
      </c>
      <c>
        <v>0.959444</v>
      </c>
      <c>
        <v>0</v>
      </c>
      <c>
        <v>0</v>
      </c>
    </row>
    <row>
      <c>
        <is>
          <t>1576302</t>
        </is>
      </c>
      <c>
        <v>1</v>
      </c>
      <c>
        <is>
          <t>İZMİR</t>
        </is>
      </c>
      <c>
        <v>KEMALPAŞA</v>
      </c>
      <c>
        <is>
          <t>BEŞPINARLAR KÖYÜ TR-1 35-27-M00413_35-27-M00413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06.11.2020 10:16:22</t>
        </is>
      </c>
      <c>
        <is>
          <t>06.11.2020 15:54:07</t>
        </is>
      </c>
      <c>
        <v>5.629166666</v>
      </c>
      <c>
        <v>0</v>
      </c>
      <c>
        <v>0</v>
      </c>
      <c>
        <v>2</v>
      </c>
      <c>
        <v>80</v>
      </c>
      <c>
        <v>0</v>
      </c>
      <c>
        <v>0</v>
      </c>
      <c>
        <v>11.258333</v>
      </c>
      <c>
        <v>450.333333</v>
      </c>
    </row>
    <row>
      <c>
        <is>
          <t>1577094</t>
        </is>
      </c>
      <c>
        <v>1</v>
      </c>
      <c>
        <is>
          <t>İZMİR</t>
        </is>
      </c>
      <c>
        <v>KEMALPAŞA</v>
      </c>
      <c>
        <is>
          <t>BEŞPINARLAR KÖYÜ TR-1 35-27-M00413_SPİL DAĞI MİLLİ PARKI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07.11.2020 11:19:51</t>
        </is>
      </c>
      <c>
        <is>
          <t>07.11.2020 13:18:06</t>
        </is>
      </c>
      <c>
        <v>1.970833333</v>
      </c>
      <c>
        <v>0</v>
      </c>
      <c>
        <v>0</v>
      </c>
      <c>
        <v>10</v>
      </c>
      <c>
        <v>0</v>
      </c>
      <c>
        <v>0</v>
      </c>
      <c>
        <v>0</v>
      </c>
      <c>
        <v>19.708333</v>
      </c>
      <c>
        <v>0</v>
      </c>
    </row>
    <row>
      <c>
        <is>
          <t>1595496</t>
        </is>
      </c>
      <c>
        <v>1</v>
      </c>
      <c>
        <is>
          <t>İZMİR</t>
        </is>
      </c>
      <c>
        <v>KARABAĞLAR</v>
      </c>
      <c>
        <is>
          <t>M-2379 (YATIRIM REZERVE) 35-01-M02379_913364915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24.11.2020 07:09:49</t>
        </is>
      </c>
      <c>
        <is>
          <t>24.11.2020 22:00:12</t>
        </is>
      </c>
      <c>
        <v>14.839722222</v>
      </c>
      <c>
        <v>0</v>
      </c>
      <c>
        <v>5</v>
      </c>
      <c>
        <v>0</v>
      </c>
      <c>
        <v>0</v>
      </c>
      <c>
        <v>0</v>
      </c>
      <c>
        <v>74.198611</v>
      </c>
      <c>
        <v>0</v>
      </c>
      <c>
        <v>0</v>
      </c>
    </row>
    <row>
      <c>
        <is>
          <t>1596149</t>
        </is>
      </c>
      <c>
        <v>1</v>
      </c>
      <c>
        <is>
          <t>İZMİR</t>
        </is>
      </c>
      <c>
        <v>KARABAĞLAR</v>
      </c>
      <c>
        <is>
          <t>M-2379 (YATIRIM REZERVE) 35-01-M02379_913364915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25.11.2020 10:20:00</t>
        </is>
      </c>
      <c>
        <is>
          <t>25.11.2020 15:23:35</t>
        </is>
      </c>
      <c>
        <v>5.059722222</v>
      </c>
      <c>
        <v>0</v>
      </c>
      <c>
        <v>5</v>
      </c>
      <c>
        <v>0</v>
      </c>
      <c>
        <v>0</v>
      </c>
      <c>
        <v>0</v>
      </c>
      <c>
        <v>25.298611</v>
      </c>
      <c>
        <v>0</v>
      </c>
      <c>
        <v>0</v>
      </c>
    </row>
    <row>
      <c>
        <is>
          <t>1595630</t>
        </is>
      </c>
      <c>
        <v>1</v>
      </c>
      <c>
        <is>
          <t>İZMİR</t>
        </is>
      </c>
      <c>
        <v>KARABAĞLAR</v>
      </c>
      <c>
        <is>
          <t>M-2379 (YATIRIM REZERVE) 35-01-M02379_98947348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24.11.2020 07:37:54</t>
        </is>
      </c>
      <c>
        <is>
          <t>24.11.2020 20:40:50</t>
        </is>
      </c>
      <c>
        <v>13.048888888</v>
      </c>
      <c>
        <v>0</v>
      </c>
      <c>
        <v>6</v>
      </c>
      <c>
        <v>0</v>
      </c>
      <c>
        <v>0</v>
      </c>
      <c>
        <v>0</v>
      </c>
      <c>
        <v>78.293333</v>
      </c>
      <c>
        <v>0</v>
      </c>
      <c>
        <v>0</v>
      </c>
    </row>
    <row>
      <c>
        <is>
          <t>1583651</t>
        </is>
      </c>
      <c>
        <v>1</v>
      </c>
      <c>
        <is>
          <t>İZMİR</t>
        </is>
      </c>
      <c>
        <v>KARABAĞLAR</v>
      </c>
      <c>
        <is>
          <t>K-4408 35-01-K04408_911233220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20.11.2020 09:20:00</t>
        </is>
      </c>
      <c>
        <is>
          <t>20.11.2020 20:16:15</t>
        </is>
      </c>
      <c>
        <v>10.9375</v>
      </c>
      <c>
        <v>0</v>
      </c>
      <c>
        <v>13</v>
      </c>
      <c>
        <v>0</v>
      </c>
      <c>
        <v>0</v>
      </c>
      <c>
        <v>0</v>
      </c>
      <c>
        <v>142.1875</v>
      </c>
      <c>
        <v>0</v>
      </c>
      <c>
        <v>0</v>
      </c>
    </row>
    <row>
      <c>
        <is>
          <t>1596651</t>
        </is>
      </c>
      <c>
        <v>1</v>
      </c>
      <c>
        <is>
          <t>İZMİR</t>
        </is>
      </c>
      <c>
        <v>KARABAĞLAR</v>
      </c>
      <c>
        <is>
          <t>M-2379 (YATIRIM REZERVE) 35-01-M02379_98947348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26.11.2020 09:51:00</t>
        </is>
      </c>
      <c>
        <is>
          <t>26.11.2020 14:37:56</t>
        </is>
      </c>
      <c>
        <v>4.782222222</v>
      </c>
      <c>
        <v>0</v>
      </c>
      <c>
        <v>6</v>
      </c>
      <c>
        <v>0</v>
      </c>
      <c>
        <v>0</v>
      </c>
      <c>
        <v>0</v>
      </c>
      <c>
        <v>28.693333</v>
      </c>
      <c>
        <v>0</v>
      </c>
      <c>
        <v>0</v>
      </c>
    </row>
    <row>
      <c>
        <is>
          <t>1596868</t>
        </is>
      </c>
      <c>
        <v>1</v>
      </c>
      <c>
        <is>
          <t>İZMİR</t>
        </is>
      </c>
      <c>
        <v>KARABAĞLAR</v>
      </c>
      <c>
        <is>
          <t>M-2379 (YATIRIM REZERVE) 35-01-M02379_98947348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26.11.2020 15:22:00</t>
        </is>
      </c>
      <c>
        <is>
          <t>26.11.2020 17:02:43</t>
        </is>
      </c>
      <c>
        <v>1.678611111</v>
      </c>
      <c>
        <v>0</v>
      </c>
      <c>
        <v>6</v>
      </c>
      <c>
        <v>0</v>
      </c>
      <c>
        <v>0</v>
      </c>
      <c>
        <v>0</v>
      </c>
      <c>
        <v>10.071667</v>
      </c>
      <c>
        <v>0</v>
      </c>
      <c>
        <v>0</v>
      </c>
    </row>
    <row>
      <c>
        <is>
          <t>1581737</t>
        </is>
      </c>
      <c>
        <v>1</v>
      </c>
      <c>
        <is>
          <t>İZMİR</t>
        </is>
      </c>
      <c>
        <v>KARABAĞLAR</v>
      </c>
      <c>
        <is>
          <t>M-2379 (YATIRIM REZERVE) 35-01-M02379_98947348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17.11.2020 08:10:00</t>
        </is>
      </c>
      <c>
        <is>
          <t>17.11.2020 15:49:54</t>
        </is>
      </c>
      <c>
        <v>7.665</v>
      </c>
      <c>
        <v>0</v>
      </c>
      <c>
        <v>6</v>
      </c>
      <c>
        <v>0</v>
      </c>
      <c>
        <v>0</v>
      </c>
      <c>
        <v>0</v>
      </c>
      <c>
        <v>45.99</v>
      </c>
      <c>
        <v>0</v>
      </c>
      <c>
        <v>0</v>
      </c>
    </row>
    <row>
      <c>
        <is>
          <t>1597281</t>
        </is>
      </c>
      <c>
        <v>1</v>
      </c>
      <c>
        <is>
          <t>İZMİR</t>
        </is>
      </c>
      <c>
        <v>KARŞIYAKA</v>
      </c>
      <c>
        <is>
          <t>K-1624 35-04-K01624_913358310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27.11.2020 12:11:18</t>
        </is>
      </c>
      <c>
        <is>
          <t>27.11.2020 13:21:05</t>
        </is>
      </c>
      <c>
        <v>1.163055555</v>
      </c>
      <c>
        <v>0</v>
      </c>
      <c>
        <v>8</v>
      </c>
      <c>
        <v>0</v>
      </c>
      <c>
        <v>0</v>
      </c>
      <c>
        <v>0</v>
      </c>
      <c>
        <v>9.304444</v>
      </c>
      <c>
        <v>0</v>
      </c>
      <c>
        <v>0</v>
      </c>
    </row>
    <row>
      <c>
        <is>
          <t>1597447</t>
        </is>
      </c>
      <c>
        <v>1</v>
      </c>
      <c>
        <is>
          <t>İZMİR</t>
        </is>
      </c>
      <c>
        <v>KARŞIYAKA</v>
      </c>
      <c>
        <is>
          <t>K-1624 35-04-K01624_D D03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27.11.2020 17:44:04</t>
        </is>
      </c>
      <c>
        <is>
          <t>27.11.2020 19:00:42</t>
        </is>
      </c>
      <c>
        <v>1.277222222</v>
      </c>
      <c>
        <v>0</v>
      </c>
      <c>
        <v>64</v>
      </c>
      <c>
        <v>0</v>
      </c>
      <c>
        <v>0</v>
      </c>
      <c>
        <v>0</v>
      </c>
      <c>
        <v>81.742222</v>
      </c>
      <c>
        <v>0</v>
      </c>
      <c>
        <v>0</v>
      </c>
    </row>
    <row>
      <c>
        <is>
          <t>1597497</t>
        </is>
      </c>
      <c>
        <v>1</v>
      </c>
      <c>
        <is>
          <t>İZMİR</t>
        </is>
      </c>
      <c>
        <v>KARŞIYAKA</v>
      </c>
      <c>
        <is>
          <t>K-1624 35-04-K01624_98785109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27.11.2020 19:17:00</t>
        </is>
      </c>
      <c>
        <is>
          <t>28.11.2020 12:10:41</t>
        </is>
      </c>
      <c>
        <v>16.894722222</v>
      </c>
      <c>
        <v>0</v>
      </c>
      <c>
        <v>11</v>
      </c>
      <c>
        <v>0</v>
      </c>
      <c>
        <v>0</v>
      </c>
      <c>
        <v>0</v>
      </c>
      <c>
        <v>185.841944</v>
      </c>
      <c>
        <v>0</v>
      </c>
      <c>
        <v>0</v>
      </c>
    </row>
    <row>
      <c>
        <is>
          <t>1597758</t>
        </is>
      </c>
      <c>
        <v>1</v>
      </c>
      <c>
        <is>
          <t>İZMİR</t>
        </is>
      </c>
      <c>
        <v>KARŞIYAKA</v>
      </c>
      <c>
        <is>
          <t>K-1624 35-04-K01624_913331625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28.11.2020 12:19:00</t>
        </is>
      </c>
      <c>
        <is>
          <t>28.11.2020 18:30:10</t>
        </is>
      </c>
      <c>
        <v>6.186111111</v>
      </c>
      <c>
        <v>0</v>
      </c>
      <c>
        <v>6</v>
      </c>
      <c>
        <v>0</v>
      </c>
      <c>
        <v>0</v>
      </c>
      <c>
        <v>0</v>
      </c>
      <c>
        <v>37.116667</v>
      </c>
      <c>
        <v>0</v>
      </c>
      <c>
        <v>0</v>
      </c>
    </row>
    <row>
      <c>
        <is>
          <t>1597071</t>
        </is>
      </c>
      <c>
        <v>1</v>
      </c>
      <c>
        <is>
          <t>İZMİR</t>
        </is>
      </c>
      <c>
        <v>KARŞIYAKA</v>
      </c>
      <c>
        <is>
          <t>K-3012 35-04-K03012_C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27.11.2020 08:54:38</t>
        </is>
      </c>
      <c>
        <is>
          <t>27.11.2020 12:19:27</t>
        </is>
      </c>
      <c>
        <v>3.413611111</v>
      </c>
      <c>
        <v>0</v>
      </c>
      <c>
        <v>144</v>
      </c>
      <c>
        <v>0</v>
      </c>
      <c>
        <v>0</v>
      </c>
      <c>
        <v>0</v>
      </c>
      <c>
        <v>491.56</v>
      </c>
      <c>
        <v>0</v>
      </c>
      <c>
        <v>0</v>
      </c>
    </row>
    <row>
      <c>
        <is>
          <t>1574236</t>
        </is>
      </c>
      <c>
        <v>1</v>
      </c>
      <c>
        <is>
          <t>İZMİR</t>
        </is>
      </c>
      <c>
        <v>KARŞIYAKA</v>
      </c>
      <c>
        <is>
          <t>K-427 35-04-K00427_914654528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02.11.2020 15:23:29</t>
        </is>
      </c>
      <c>
        <is>
          <t>02.11.2020 16:56:09</t>
        </is>
      </c>
      <c>
        <v>1.544444444</v>
      </c>
      <c>
        <v>0</v>
      </c>
      <c>
        <v>11</v>
      </c>
      <c>
        <v>0</v>
      </c>
      <c>
        <v>0</v>
      </c>
      <c>
        <v>0</v>
      </c>
      <c>
        <v>16.988889</v>
      </c>
      <c>
        <v>0</v>
      </c>
      <c>
        <v>0</v>
      </c>
    </row>
    <row>
      <c>
        <is>
          <t>1598616</t>
        </is>
      </c>
      <c>
        <v>1</v>
      </c>
      <c>
        <is>
          <t>İZMİR</t>
        </is>
      </c>
      <c>
        <v>KARŞIYAKA</v>
      </c>
      <c>
        <is>
          <t>K-2487 35-04-K02487_912488405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30.11.2020 11:49:23</t>
        </is>
      </c>
      <c>
        <is>
          <t>30.11.2020 14:29:08</t>
        </is>
      </c>
      <c>
        <v>2.6625</v>
      </c>
      <c>
        <v>0</v>
      </c>
      <c>
        <v>1</v>
      </c>
      <c>
        <v>0</v>
      </c>
      <c>
        <v>0</v>
      </c>
      <c>
        <v>0</v>
      </c>
      <c>
        <v>2.6625</v>
      </c>
      <c>
        <v>0</v>
      </c>
      <c>
        <v>0</v>
      </c>
    </row>
    <row>
      <c>
        <is>
          <t>1576497</t>
        </is>
      </c>
      <c>
        <v>1</v>
      </c>
      <c>
        <is>
          <t>İZMİR</t>
        </is>
      </c>
      <c>
        <v>KARŞIYAKA</v>
      </c>
      <c>
        <is>
          <t>K-2487 35-04-K02487_912480697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06.11.2020 13:57:12</t>
        </is>
      </c>
      <c>
        <is>
          <t>06.11.2020 16:36:08</t>
        </is>
      </c>
      <c>
        <v>2.648888888</v>
      </c>
      <c>
        <v>0</v>
      </c>
      <c>
        <v>1</v>
      </c>
      <c>
        <v>0</v>
      </c>
      <c>
        <v>0</v>
      </c>
      <c>
        <v>0</v>
      </c>
      <c>
        <v>2.648889</v>
      </c>
      <c>
        <v>0</v>
      </c>
      <c>
        <v>0</v>
      </c>
    </row>
    <row>
      <c>
        <is>
          <t>1580870</t>
        </is>
      </c>
      <c>
        <v>1</v>
      </c>
      <c>
        <is>
          <t>İZMİR</t>
        </is>
      </c>
      <c>
        <v>KARŞIYAKA</v>
      </c>
      <c>
        <is>
          <t>M-1187 35-04-M01187_B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14.11.2020 19:04:47</t>
        </is>
      </c>
      <c>
        <is>
          <t>14.11.2020 22:21:24</t>
        </is>
      </c>
      <c>
        <v>3.276944444</v>
      </c>
      <c>
        <v>0</v>
      </c>
      <c>
        <v>271</v>
      </c>
      <c>
        <v>0</v>
      </c>
      <c>
        <v>0</v>
      </c>
      <c>
        <v>0</v>
      </c>
      <c>
        <v>888.051944</v>
      </c>
      <c>
        <v>0</v>
      </c>
      <c>
        <v>0</v>
      </c>
    </row>
    <row>
      <c>
        <is>
          <t>1595911</t>
        </is>
      </c>
      <c>
        <v>1</v>
      </c>
      <c>
        <is>
          <t>İZMİR</t>
        </is>
      </c>
      <c>
        <v>KARŞIYAKA</v>
      </c>
      <c>
        <is>
          <t>K-1760 35-04-K01760_99523536</t>
        </is>
      </c>
      <c>
        <v>AG Box / Sdk Abone Çıkış Faz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24.11.2020 17:32:38</t>
        </is>
      </c>
      <c>
        <is>
          <t>24.11.2020 19:22:45</t>
        </is>
      </c>
      <c>
        <v>1.835277777</v>
      </c>
      <c>
        <v>0</v>
      </c>
      <c>
        <v>2</v>
      </c>
      <c>
        <v>0</v>
      </c>
      <c>
        <v>0</v>
      </c>
      <c>
        <v>0</v>
      </c>
      <c>
        <v>3.670556</v>
      </c>
      <c>
        <v>0</v>
      </c>
      <c>
        <v>0</v>
      </c>
    </row>
    <row>
      <c>
        <is>
          <t>1598316</t>
        </is>
      </c>
      <c>
        <v>1</v>
      </c>
      <c>
        <is>
          <t>İZMİR</t>
        </is>
      </c>
      <c>
        <v>KARABAĞLAR</v>
      </c>
      <c>
        <is>
          <t>K-4052 35-01-K04052_35-01-K04052</t>
        </is>
      </c>
      <c>
        <v>AG Klemens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29.11.2020 19:19:00</t>
        </is>
      </c>
      <c>
        <is>
          <t>29.11.2020 20:42:17</t>
        </is>
      </c>
      <c>
        <v>1.388055555</v>
      </c>
      <c>
        <v>1</v>
      </c>
      <c>
        <v>677</v>
      </c>
      <c>
        <v>0</v>
      </c>
      <c>
        <v>0</v>
      </c>
      <c>
        <v>1.388056</v>
      </c>
      <c>
        <v>939.713611</v>
      </c>
      <c>
        <v>0</v>
      </c>
      <c>
        <v>0</v>
      </c>
    </row>
    <row>
      <c>
        <is>
          <t>1596929</t>
        </is>
      </c>
      <c>
        <v>1</v>
      </c>
      <c>
        <is>
          <t>İZMİR</t>
        </is>
      </c>
      <c>
        <v>KARABAĞLAR</v>
      </c>
      <c>
        <is>
          <t>K-4425 35-01-K04425_912300519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26.11.2020 16:57:17</t>
        </is>
      </c>
      <c>
        <is>
          <t>26.11.2020 19:29:45</t>
        </is>
      </c>
      <c>
        <v>2.541111111</v>
      </c>
      <c>
        <v>0</v>
      </c>
      <c>
        <v>18</v>
      </c>
      <c>
        <v>0</v>
      </c>
      <c>
        <v>0</v>
      </c>
      <c>
        <v>0</v>
      </c>
      <c>
        <v>45.74</v>
      </c>
      <c>
        <v>0</v>
      </c>
      <c>
        <v>0</v>
      </c>
    </row>
    <row>
      <c>
        <is>
          <t>1576717</t>
        </is>
      </c>
      <c>
        <v>1</v>
      </c>
      <c>
        <is>
          <t>İZMİR</t>
        </is>
      </c>
      <c>
        <v>KEMALPAŞA</v>
      </c>
      <c>
        <is>
          <t>ÇAMBEL KÖYÜ İÇME SUYU 2 TR 35-27-M00466_35-27-M00466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06.11.2020 17:56:52</t>
        </is>
      </c>
      <c>
        <is>
          <t>06.11.2020 22:41:49</t>
        </is>
      </c>
      <c>
        <v>4.749166666</v>
      </c>
      <c>
        <v>0</v>
      </c>
      <c>
        <v>0</v>
      </c>
      <c>
        <v>0</v>
      </c>
      <c>
        <v>35</v>
      </c>
      <c>
        <v>0</v>
      </c>
      <c>
        <v>0</v>
      </c>
      <c>
        <v>0</v>
      </c>
      <c>
        <v>166.220833</v>
      </c>
    </row>
    <row>
      <c>
        <is>
          <t>1574862</t>
        </is>
      </c>
      <c>
        <v>1</v>
      </c>
      <c>
        <is>
          <t>İZMİR</t>
        </is>
      </c>
      <c>
        <v>KEMALPAŞA</v>
      </c>
      <c>
        <is>
          <t>ÇAMBEL KÖK 35-27-M00619_ÇAMBEL KÖYÜ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03.11.2020 17:06:36</t>
        </is>
      </c>
      <c>
        <is>
          <t>03.11.2020 18:14:56</t>
        </is>
      </c>
      <c>
        <v>1.138888888</v>
      </c>
      <c>
        <v>0</v>
      </c>
      <c>
        <v>0</v>
      </c>
      <c>
        <v>10</v>
      </c>
      <c>
        <v>403</v>
      </c>
      <c>
        <v>0</v>
      </c>
      <c>
        <v>0</v>
      </c>
      <c>
        <v>11.388889</v>
      </c>
      <c>
        <v>458.972222</v>
      </c>
    </row>
    <row>
      <c>
        <is>
          <t>1574903</t>
        </is>
      </c>
      <c>
        <v>1</v>
      </c>
      <c>
        <is>
          <t>İZMİR</t>
        </is>
      </c>
      <c>
        <v>KEMALPAŞA</v>
      </c>
      <c>
        <is>
          <t>ÇAMBEL KÖK 35-27-M00619_HatBaşıAyırıcı_53132491 M03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03.11.2020 18:34:42</t>
        </is>
      </c>
      <c>
        <is>
          <t>03.11.2020 20:34:15</t>
        </is>
      </c>
      <c>
        <v>1.9925</v>
      </c>
      <c>
        <v>0</v>
      </c>
      <c>
        <v>0</v>
      </c>
      <c>
        <v>1</v>
      </c>
      <c>
        <v>200</v>
      </c>
      <c>
        <v>0</v>
      </c>
      <c>
        <v>0</v>
      </c>
      <c>
        <v>1.9925</v>
      </c>
      <c>
        <v>398.5</v>
      </c>
    </row>
    <row>
      <c>
        <is>
          <t>1575561</t>
        </is>
      </c>
      <c>
        <v>1</v>
      </c>
      <c>
        <is>
          <t>İZMİR</t>
        </is>
      </c>
      <c>
        <v>KEMALPAŞA</v>
      </c>
      <c>
        <is>
          <t>ÇAMBEL TR-2 35-27-M00857_912633959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05.11.2020 08:31:16</t>
        </is>
      </c>
      <c>
        <is>
          <t>05.11.2020 09:54:10</t>
        </is>
      </c>
      <c>
        <v>1.381666666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1.381667</v>
      </c>
    </row>
    <row>
      <c>
        <is>
          <t>1580857</t>
        </is>
      </c>
      <c>
        <v>1</v>
      </c>
      <c>
        <is>
          <t>İZMİR</t>
        </is>
      </c>
      <c>
        <v>KEMALPAŞA</v>
      </c>
      <c>
        <is>
          <t>MUAMMER OR ÖZEL TR 35-27-M00461Ö_Ayırıcı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14.11.2020 19:20:23</t>
        </is>
      </c>
      <c>
        <is>
          <t>14.11.2020 23:20:34</t>
        </is>
      </c>
      <c>
        <v>4.003055555</v>
      </c>
      <c>
        <v>0</v>
      </c>
      <c>
        <v>0</v>
      </c>
      <c>
        <v>1</v>
      </c>
      <c>
        <v>0</v>
      </c>
      <c>
        <v>0</v>
      </c>
      <c>
        <v>0</v>
      </c>
      <c>
        <v>4.003056</v>
      </c>
      <c>
        <v>0</v>
      </c>
    </row>
    <row>
      <c>
        <is>
          <t>1577777</t>
        </is>
      </c>
      <c>
        <v>1</v>
      </c>
      <c>
        <is>
          <t>İZMİR</t>
        </is>
      </c>
      <c>
        <v>KEMALPAŞA</v>
      </c>
      <c>
        <is>
          <t>ÇINARKÖY TR-33 35-27-M00033_66126442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08.11.2020 20:25:13</t>
        </is>
      </c>
      <c>
        <is>
          <t>08.11.2020 21:07:59</t>
        </is>
      </c>
      <c>
        <v>0.712777777</v>
      </c>
      <c>
        <v>0</v>
      </c>
      <c>
        <v>0</v>
      </c>
      <c>
        <v>0</v>
      </c>
      <c>
        <v>31</v>
      </c>
      <c>
        <v>0</v>
      </c>
      <c>
        <v>0</v>
      </c>
      <c>
        <v>0</v>
      </c>
      <c>
        <v>22.096111</v>
      </c>
    </row>
    <row>
      <c>
        <is>
          <t>1583559</t>
        </is>
      </c>
      <c>
        <v>1</v>
      </c>
      <c>
        <is>
          <t>İZMİR</t>
        </is>
      </c>
      <c>
        <v>KARŞIYAKA</v>
      </c>
      <c>
        <is>
          <t>K-3082 35-04-K03082_A</t>
        </is>
      </c>
      <c>
        <v>AG Klemens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19.11.2020 23:03:00</t>
        </is>
      </c>
      <c>
        <is>
          <t>20.11.2020 01:36:29</t>
        </is>
      </c>
      <c>
        <v>2.558055555</v>
      </c>
      <c>
        <v>0</v>
      </c>
      <c>
        <v>148</v>
      </c>
      <c>
        <v>0</v>
      </c>
      <c>
        <v>0</v>
      </c>
      <c>
        <v>0</v>
      </c>
      <c>
        <v>378.592222</v>
      </c>
      <c>
        <v>0</v>
      </c>
      <c>
        <v>0</v>
      </c>
    </row>
    <row>
      <c>
        <is>
          <t>1574918</t>
        </is>
      </c>
      <c>
        <v>1</v>
      </c>
      <c>
        <is>
          <t>İZMİR</t>
        </is>
      </c>
      <c>
        <v>MENDERES</v>
      </c>
      <c>
        <is>
          <t>TR-57 35-22-M00057_8913830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03.11.2020 18:43:48</t>
        </is>
      </c>
      <c>
        <is>
          <t>03.11.2020 19:02:42</t>
        </is>
      </c>
      <c>
        <v>0.315</v>
      </c>
      <c>
        <v>0</v>
      </c>
      <c>
        <v>31</v>
      </c>
      <c>
        <v>0</v>
      </c>
      <c>
        <v>0</v>
      </c>
      <c>
        <v>0</v>
      </c>
      <c>
        <v>9.765</v>
      </c>
      <c>
        <v>0</v>
      </c>
      <c>
        <v>0</v>
      </c>
    </row>
    <row>
      <c>
        <is>
          <t>1581569</t>
        </is>
      </c>
      <c>
        <v>1</v>
      </c>
      <c>
        <is>
          <t>İZMİR</t>
        </is>
      </c>
      <c>
        <v>MENDERES</v>
      </c>
      <c>
        <is>
          <t>TR-57 35-22-M00057_966559812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16.11.2020 14:58:15</t>
        </is>
      </c>
      <c>
        <is>
          <t>16.11.2020 17:13:27</t>
        </is>
      </c>
      <c>
        <v>2.253333333</v>
      </c>
      <c>
        <v>0</v>
      </c>
      <c>
        <v>2</v>
      </c>
      <c>
        <v>0</v>
      </c>
      <c>
        <v>0</v>
      </c>
      <c>
        <v>0</v>
      </c>
      <c>
        <v>4.506667</v>
      </c>
      <c>
        <v>0</v>
      </c>
      <c>
        <v>0</v>
      </c>
    </row>
    <row>
      <c>
        <is>
          <t>1575810</t>
        </is>
      </c>
      <c>
        <v>1</v>
      </c>
      <c>
        <is>
          <t>İZMİR</t>
        </is>
      </c>
      <c>
        <v>MENDERES</v>
      </c>
      <c>
        <is>
          <t>TR-57 35-22-M00057_955256960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05.11.2020 13:53:39</t>
        </is>
      </c>
      <c>
        <is>
          <t>05.11.2020 21:16:07</t>
        </is>
      </c>
      <c>
        <v>7.374444444</v>
      </c>
      <c>
        <v>0</v>
      </c>
      <c>
        <v>1</v>
      </c>
      <c>
        <v>0</v>
      </c>
      <c>
        <v>0</v>
      </c>
      <c>
        <v>0</v>
      </c>
      <c>
        <v>7.374444</v>
      </c>
      <c>
        <v>0</v>
      </c>
      <c>
        <v>0</v>
      </c>
    </row>
    <row>
      <c>
        <is>
          <t>1579889</t>
        </is>
      </c>
      <c>
        <v>1</v>
      </c>
      <c>
        <is>
          <t>İZMİR</t>
        </is>
      </c>
      <c>
        <v>KARŞIYAKA</v>
      </c>
      <c>
        <is>
          <t>K-1360 35-04-K01360_912502815</t>
        </is>
      </c>
      <c>
        <v>AG Direkten Kesme Açma</v>
      </c>
      <c>
        <is>
          <t>Dağıtım-AG</t>
        </is>
      </c>
      <c>
        <v>Uzun</v>
      </c>
      <c>
        <v>Güvenlik</v>
      </c>
      <c>
        <v>Bildirimsiz</v>
      </c>
      <c>
        <is>
          <t>12.11.2020 22:26:00</t>
        </is>
      </c>
      <c>
        <is>
          <t>13.11.2020 04:02:00</t>
        </is>
      </c>
      <c>
        <v>5.6</v>
      </c>
      <c>
        <v>0</v>
      </c>
      <c>
        <v>8</v>
      </c>
      <c>
        <v>0</v>
      </c>
      <c>
        <v>0</v>
      </c>
      <c>
        <v>0</v>
      </c>
      <c>
        <v>44.8</v>
      </c>
      <c>
        <v>0</v>
      </c>
      <c>
        <v>0</v>
      </c>
    </row>
    <row>
      <c>
        <is>
          <t>1576024</t>
        </is>
      </c>
      <c>
        <v>1</v>
      </c>
      <c>
        <is>
          <t>İZMİR</t>
        </is>
      </c>
      <c>
        <v>KARŞIYAKA</v>
      </c>
      <c>
        <is>
          <t>K-766 35-04-K00766_99178332</t>
        </is>
      </c>
      <c>
        <v>AG Direkten Kesme Açma</v>
      </c>
      <c>
        <is>
          <t>Dağıtım-AG</t>
        </is>
      </c>
      <c>
        <v>Uzun</v>
      </c>
      <c>
        <v>Güvenlik</v>
      </c>
      <c>
        <v>Bildirimsiz</v>
      </c>
      <c>
        <is>
          <t>05.11.2020 20:05:00</t>
        </is>
      </c>
      <c>
        <is>
          <t>05.11.2020 21:39:30</t>
        </is>
      </c>
      <c>
        <v>1.575</v>
      </c>
      <c>
        <v>0</v>
      </c>
      <c>
        <v>21</v>
      </c>
      <c>
        <v>0</v>
      </c>
      <c>
        <v>0</v>
      </c>
      <c>
        <v>0</v>
      </c>
      <c>
        <v>33.075</v>
      </c>
      <c>
        <v>0</v>
      </c>
      <c>
        <v>0</v>
      </c>
    </row>
    <row>
      <c>
        <is>
          <t>1598879</t>
        </is>
      </c>
      <c>
        <v>1</v>
      </c>
      <c>
        <is>
          <t>İZMİR</t>
        </is>
      </c>
      <c>
        <v>KARŞIYAKA</v>
      </c>
      <c>
        <is>
          <t>K-1091 35-04-K01091_99091641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30.11.2020 22:51:30</t>
        </is>
      </c>
      <c>
        <is>
          <t>01.12.2020 01:51:25</t>
        </is>
      </c>
      <c>
        <v>2.998611111</v>
      </c>
      <c>
        <v>0</v>
      </c>
      <c>
        <v>5</v>
      </c>
      <c>
        <v>0</v>
      </c>
      <c>
        <v>0</v>
      </c>
      <c>
        <v>0</v>
      </c>
      <c>
        <v>14.993056</v>
      </c>
      <c>
        <v>0</v>
      </c>
      <c>
        <v>0</v>
      </c>
    </row>
    <row>
      <c>
        <is>
          <t>1596314</t>
        </is>
      </c>
      <c>
        <v>1</v>
      </c>
      <c>
        <is>
          <t>İZMİR</t>
        </is>
      </c>
      <c>
        <v>KARABAĞLAR</v>
      </c>
      <c>
        <is>
          <t>K-2550 35-01-K02550_A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25.11.2020 12:51:06</t>
        </is>
      </c>
      <c>
        <is>
          <t>25.11.2020 15:19:10</t>
        </is>
      </c>
      <c>
        <v>2.467777777</v>
      </c>
      <c>
        <v>0</v>
      </c>
      <c>
        <v>257</v>
      </c>
      <c>
        <v>0</v>
      </c>
      <c>
        <v>0</v>
      </c>
      <c>
        <v>0</v>
      </c>
      <c>
        <v>634.218889</v>
      </c>
      <c>
        <v>0</v>
      </c>
      <c>
        <v>0</v>
      </c>
    </row>
    <row>
      <c>
        <is>
          <t>1577855</t>
        </is>
      </c>
      <c>
        <v>1</v>
      </c>
      <c>
        <is>
          <t>İZMİR</t>
        </is>
      </c>
      <c>
        <v>KARŞIYAKA</v>
      </c>
      <c>
        <is>
          <t>K-4521 35-04-K04521_A A1B</t>
        </is>
      </c>
      <c>
        <v>AG Box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09.11.2020 09:14:00</t>
        </is>
      </c>
      <c>
        <is>
          <t>09.11.2020 11:16:17</t>
        </is>
      </c>
      <c>
        <v>2.038055555</v>
      </c>
      <c>
        <v>0</v>
      </c>
      <c>
        <v>138</v>
      </c>
      <c>
        <v>0</v>
      </c>
      <c>
        <v>0</v>
      </c>
      <c>
        <v>0</v>
      </c>
      <c>
        <v>281.251667</v>
      </c>
      <c>
        <v>0</v>
      </c>
      <c>
        <v>0</v>
      </c>
    </row>
    <row>
      <c>
        <is>
          <t>1581309</t>
        </is>
      </c>
      <c>
        <v>1</v>
      </c>
      <c>
        <is>
          <t>İZMİR</t>
        </is>
      </c>
      <c>
        <v>KARABAĞLAR</v>
      </c>
      <c>
        <is>
          <t>M-1195 35-01-M01195_35-01-M01195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16.11.2020 09:03:56</t>
        </is>
      </c>
      <c>
        <is>
          <t>16.11.2020 11:50:20</t>
        </is>
      </c>
      <c>
        <v>2.773082222</v>
      </c>
      <c>
        <v>1</v>
      </c>
      <c>
        <v>87</v>
      </c>
      <c>
        <v>0</v>
      </c>
      <c>
        <v>0</v>
      </c>
      <c>
        <v>2.773082</v>
      </c>
      <c>
        <v>241.258153</v>
      </c>
      <c>
        <v>0</v>
      </c>
      <c>
        <v>0</v>
      </c>
    </row>
    <row>
      <c>
        <is>
          <t>1597935</t>
        </is>
      </c>
      <c>
        <v>1</v>
      </c>
      <c>
        <is>
          <t>İZMİR</t>
        </is>
      </c>
      <c>
        <v>KARABAĞLAR</v>
      </c>
      <c>
        <is>
          <t>_911993250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28.11.2020 18:36:47</t>
        </is>
      </c>
      <c>
        <is>
          <t>28.11.2020 22:01:06</t>
        </is>
      </c>
      <c>
        <v>3.405277777</v>
      </c>
      <c>
        <v>0</v>
      </c>
      <c>
        <v>1</v>
      </c>
      <c>
        <v>0</v>
      </c>
      <c>
        <v>0</v>
      </c>
      <c>
        <v>0</v>
      </c>
      <c>
        <v>3.405278</v>
      </c>
      <c>
        <v>0</v>
      </c>
      <c>
        <v>0</v>
      </c>
    </row>
    <row>
      <c>
        <is>
          <t>1597833</t>
        </is>
      </c>
      <c>
        <v>1</v>
      </c>
      <c>
        <is>
          <t>İZMİR</t>
        </is>
      </c>
      <c>
        <v>KARABAĞLAR</v>
      </c>
      <c>
        <is>
          <t>_911875620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28.11.2020 14:50:22</t>
        </is>
      </c>
      <c>
        <is>
          <t>28.11.2020 15:59:56</t>
        </is>
      </c>
      <c>
        <v>1.159444444</v>
      </c>
      <c>
        <v>0</v>
      </c>
      <c>
        <v>1</v>
      </c>
      <c>
        <v>0</v>
      </c>
      <c>
        <v>0</v>
      </c>
      <c>
        <v>0</v>
      </c>
      <c>
        <v>1.159444</v>
      </c>
      <c>
        <v>0</v>
      </c>
      <c>
        <v>0</v>
      </c>
    </row>
    <row>
      <c>
        <is>
          <t>1594814</t>
        </is>
      </c>
      <c>
        <v>1</v>
      </c>
      <c>
        <is>
          <t>İZMİR</t>
        </is>
      </c>
      <c>
        <v>KARABAĞLAR</v>
      </c>
      <c>
        <is>
          <t>M-2331 35-01-M02331_A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22.11.2020 13:59:28</t>
        </is>
      </c>
      <c>
        <is>
          <t>22.11.2020 15:21:03</t>
        </is>
      </c>
      <c>
        <v>1.359722222</v>
      </c>
      <c>
        <v>0</v>
      </c>
      <c>
        <v>178</v>
      </c>
      <c>
        <v>0</v>
      </c>
      <c>
        <v>0</v>
      </c>
      <c>
        <v>0</v>
      </c>
      <c>
        <v>242.030556</v>
      </c>
      <c>
        <v>0</v>
      </c>
      <c>
        <v>0</v>
      </c>
    </row>
    <row>
      <c>
        <is>
          <t>1595568</t>
        </is>
      </c>
      <c>
        <v>1</v>
      </c>
      <c>
        <is>
          <t>İZMİR</t>
        </is>
      </c>
      <c>
        <v>KARABAĞLAR</v>
      </c>
      <c>
        <is>
          <t>K-1514 35-01-K01514_B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24.11.2020 09:38:00</t>
        </is>
      </c>
      <c>
        <is>
          <t>24.11.2020 11:34:24</t>
        </is>
      </c>
      <c>
        <v>1.94</v>
      </c>
      <c>
        <v>0</v>
      </c>
      <c>
        <v>55</v>
      </c>
      <c>
        <v>0</v>
      </c>
      <c>
        <v>0</v>
      </c>
      <c>
        <v>0</v>
      </c>
      <c>
        <v>106.7</v>
      </c>
      <c>
        <v>0</v>
      </c>
      <c>
        <v>0</v>
      </c>
    </row>
    <row>
      <c>
        <is>
          <t>1582645</t>
        </is>
      </c>
      <c>
        <v>1</v>
      </c>
      <c>
        <is>
          <t>İZMİR</t>
        </is>
      </c>
      <c>
        <v>KARABAĞLAR</v>
      </c>
      <c>
        <is>
          <t>M-2331 35-01-M02331_35-01-M02331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18.11.2020 15:31:50</t>
        </is>
      </c>
      <c>
        <is>
          <t>18.11.2020 17:05:01</t>
        </is>
      </c>
      <c>
        <v>1.553055555</v>
      </c>
      <c>
        <v>2</v>
      </c>
      <c>
        <v>183</v>
      </c>
      <c>
        <v>0</v>
      </c>
      <c>
        <v>0</v>
      </c>
      <c>
        <v>3.106111</v>
      </c>
      <c>
        <v>284.209167</v>
      </c>
      <c>
        <v>0</v>
      </c>
      <c>
        <v>0</v>
      </c>
    </row>
    <row>
      <c>
        <is>
          <t>1573500</t>
        </is>
      </c>
      <c>
        <v>1</v>
      </c>
      <c>
        <is>
          <t>İZMİR</t>
        </is>
      </c>
      <c>
        <v>MENDERES</v>
      </c>
      <c>
        <is>
          <t>DM-4/TR-12 35-22-M00081_35-22-M00081</t>
        </is>
      </c>
      <c>
        <v>AG Pano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01.11.2020 08:15:50</t>
        </is>
      </c>
      <c>
        <is>
          <t>01.11.2020 09:29:00</t>
        </is>
      </c>
      <c>
        <v>1.219444444</v>
      </c>
      <c>
        <v>1</v>
      </c>
      <c>
        <v>89</v>
      </c>
      <c>
        <v>0</v>
      </c>
      <c>
        <v>1</v>
      </c>
      <c>
        <v>1.219444</v>
      </c>
      <c>
        <v>108.530556</v>
      </c>
      <c>
        <v>0</v>
      </c>
      <c>
        <v>1.219444</v>
      </c>
    </row>
    <row>
      <c>
        <is>
          <t>1575140</t>
        </is>
      </c>
      <c>
        <v>1</v>
      </c>
      <c>
        <is>
          <t>İZMİR</t>
        </is>
      </c>
      <c>
        <v>KARABAĞLAR</v>
      </c>
      <c>
        <is>
          <t>K-544 35-01-K00544_912118218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04.11.2020 11:24:17</t>
        </is>
      </c>
      <c>
        <is>
          <t>04.11.2020 12:35:23</t>
        </is>
      </c>
      <c>
        <v>1.185</v>
      </c>
      <c>
        <v>0</v>
      </c>
      <c>
        <v>1</v>
      </c>
      <c>
        <v>0</v>
      </c>
      <c>
        <v>0</v>
      </c>
      <c>
        <v>0</v>
      </c>
      <c>
        <v>1.185</v>
      </c>
      <c>
        <v>0</v>
      </c>
      <c>
        <v>0</v>
      </c>
    </row>
    <row>
      <c>
        <is>
          <t>1579658</t>
        </is>
      </c>
      <c>
        <v>1</v>
      </c>
      <c>
        <is>
          <t>İZMİR</t>
        </is>
      </c>
      <c>
        <v>KARABAĞLAR</v>
      </c>
      <c>
        <is>
          <t>K-4348 35-01-K04348_97877379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12.11.2020 14:00:50</t>
        </is>
      </c>
      <c>
        <is>
          <t>12.11.2020 15:10:10</t>
        </is>
      </c>
      <c>
        <v>1.155555555</v>
      </c>
      <c>
        <v>0</v>
      </c>
      <c>
        <v>11</v>
      </c>
      <c>
        <v>0</v>
      </c>
      <c>
        <v>0</v>
      </c>
      <c>
        <v>0</v>
      </c>
      <c>
        <v>12.711111</v>
      </c>
      <c>
        <v>0</v>
      </c>
      <c>
        <v>0</v>
      </c>
    </row>
    <row>
      <c>
        <is>
          <t>1595811</t>
        </is>
      </c>
      <c>
        <v>1</v>
      </c>
      <c>
        <is>
          <t>İZMİR</t>
        </is>
      </c>
      <c>
        <v>KARABAĞLAR</v>
      </c>
      <c>
        <is>
          <t>K-4348 35-01-K04348_912799793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24.11.2020 14:09:03</t>
        </is>
      </c>
      <c>
        <is>
          <t>24.11.2020 20:53:09</t>
        </is>
      </c>
      <c>
        <v>6.735</v>
      </c>
      <c>
        <v>0</v>
      </c>
      <c>
        <v>16</v>
      </c>
      <c>
        <v>0</v>
      </c>
      <c>
        <v>0</v>
      </c>
      <c>
        <v>0</v>
      </c>
      <c>
        <v>107.76</v>
      </c>
      <c>
        <v>0</v>
      </c>
      <c>
        <v>0</v>
      </c>
    </row>
    <row>
      <c>
        <is>
          <t>1595493</t>
        </is>
      </c>
      <c>
        <v>1</v>
      </c>
      <c>
        <is>
          <t>İZMİR</t>
        </is>
      </c>
      <c>
        <v>KARABAĞLAR</v>
      </c>
      <c>
        <is>
          <t>K-4022 35-01-K04022_Ayırıcı H01</t>
        </is>
      </c>
      <c>
        <v>OG Yeraltı Kablo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24.11.2020 05:59:00</t>
        </is>
      </c>
      <c>
        <is>
          <t>24.11.2020 09:10:05</t>
        </is>
      </c>
      <c>
        <v>3.184722222</v>
      </c>
      <c>
        <v>1</v>
      </c>
      <c>
        <v>408</v>
      </c>
      <c>
        <v>0</v>
      </c>
      <c>
        <v>0</v>
      </c>
      <c>
        <v>3.184722</v>
      </c>
      <c>
        <v>1299.366667</v>
      </c>
      <c>
        <v>0</v>
      </c>
      <c>
        <v>0</v>
      </c>
    </row>
    <row>
      <c>
        <is>
          <t>1598745</t>
        </is>
      </c>
      <c>
        <v>1</v>
      </c>
      <c>
        <is>
          <t>İZMİR</t>
        </is>
      </c>
      <c>
        <v>KARŞIYAKA</v>
      </c>
      <c>
        <is>
          <t>K-254 35-04-K00254_D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30.11.2020 15:45:09</t>
        </is>
      </c>
      <c>
        <is>
          <t>30.11.2020 18:22:17</t>
        </is>
      </c>
      <c>
        <v>2.618888888</v>
      </c>
      <c>
        <v>0</v>
      </c>
      <c>
        <v>267</v>
      </c>
      <c>
        <v>0</v>
      </c>
      <c>
        <v>0</v>
      </c>
      <c>
        <v>0</v>
      </c>
      <c>
        <v>699.243333</v>
      </c>
      <c>
        <v>0</v>
      </c>
      <c>
        <v>0</v>
      </c>
    </row>
    <row>
      <c>
        <is>
          <t>1596553</t>
        </is>
      </c>
      <c>
        <v>1</v>
      </c>
      <c>
        <is>
          <t>İZMİR</t>
        </is>
      </c>
      <c>
        <v>KARŞIYAKA</v>
      </c>
      <c>
        <is>
          <t>K-254 35-04-K00254_C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26.11.2020 02:47:05</t>
        </is>
      </c>
      <c>
        <is>
          <t>26.11.2020 04:01:45</t>
        </is>
      </c>
      <c>
        <v>1.244444444</v>
      </c>
      <c>
        <v>0</v>
      </c>
      <c>
        <v>218</v>
      </c>
      <c>
        <v>0</v>
      </c>
      <c>
        <v>0</v>
      </c>
      <c>
        <v>0</v>
      </c>
      <c>
        <v>271.288889</v>
      </c>
      <c>
        <v>0</v>
      </c>
      <c>
        <v>0</v>
      </c>
    </row>
    <row>
      <c>
        <is>
          <t>1578453</t>
        </is>
      </c>
      <c>
        <v>1</v>
      </c>
      <c>
        <is>
          <t>İZMİR</t>
        </is>
      </c>
      <c>
        <v>KARABAĞLAR</v>
      </c>
      <c>
        <is>
          <t>M-2385 35-01-M02385_912319208</t>
        </is>
      </c>
      <c>
        <v>AG Direkten Kesme Açma</v>
      </c>
      <c>
        <is>
          <t>Dağıtım-AG</t>
        </is>
      </c>
      <c>
        <v>Uzun</v>
      </c>
      <c>
        <v>Güvenlik</v>
      </c>
      <c>
        <v>Bildirimsiz</v>
      </c>
      <c>
        <is>
          <t>10.11.2020 11:11:00</t>
        </is>
      </c>
      <c>
        <is>
          <t>22.11.2020 22:22:41</t>
        </is>
      </c>
      <c>
        <v>299.194722222</v>
      </c>
      <c>
        <v>0</v>
      </c>
      <c>
        <v>3</v>
      </c>
      <c>
        <v>0</v>
      </c>
      <c>
        <v>0</v>
      </c>
      <c>
        <v>0</v>
      </c>
      <c>
        <v>897.584167</v>
      </c>
      <c>
        <v>0</v>
      </c>
      <c>
        <v>0</v>
      </c>
    </row>
    <row>
      <c>
        <is>
          <t>1578455</t>
        </is>
      </c>
      <c>
        <v>1</v>
      </c>
      <c>
        <is>
          <t>İZMİR</t>
        </is>
      </c>
      <c>
        <v>KARABAĞLAR</v>
      </c>
      <c>
        <is>
          <t>M-2385 35-01-M02385_912177022</t>
        </is>
      </c>
      <c>
        <v>AG Direkten Kesme Açma</v>
      </c>
      <c>
        <is>
          <t>Dağıtım-AG</t>
        </is>
      </c>
      <c>
        <v>Uzun</v>
      </c>
      <c>
        <v>Güvenlik</v>
      </c>
      <c>
        <v>Bildirimsiz</v>
      </c>
      <c>
        <is>
          <t>10.11.2020 11:13:00</t>
        </is>
      </c>
      <c>
        <is>
          <t>10.11.2020 12:18:00</t>
        </is>
      </c>
      <c>
        <v>1.083333333</v>
      </c>
      <c>
        <v>0</v>
      </c>
      <c>
        <v>1</v>
      </c>
      <c>
        <v>0</v>
      </c>
      <c>
        <v>0</v>
      </c>
      <c>
        <v>0</v>
      </c>
      <c>
        <v>1.083333</v>
      </c>
      <c>
        <v>0</v>
      </c>
      <c>
        <v>0</v>
      </c>
    </row>
    <row>
      <c>
        <is>
          <t>1584091</t>
        </is>
      </c>
      <c>
        <v>1</v>
      </c>
      <c>
        <is>
          <t>İZMİR</t>
        </is>
      </c>
      <c>
        <v>KEMALPAŞA</v>
      </c>
      <c>
        <is>
          <t>HALİLBEYLİ TR-5 35-27-M01054_912101630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20.11.2020 20:27:03</t>
        </is>
      </c>
      <c>
        <is>
          <t>20.11.2020 22:46:08</t>
        </is>
      </c>
      <c>
        <v>2.318055555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2.318056</v>
      </c>
    </row>
    <row>
      <c>
        <is>
          <t>1597895</t>
        </is>
      </c>
      <c>
        <v>1</v>
      </c>
      <c>
        <is>
          <t>İZMİR</t>
        </is>
      </c>
      <c>
        <v>KEMALPAŞA</v>
      </c>
      <c>
        <is>
          <t>AŞAĞI KIZILCA TR-2 35-27-L00025_Ayırıcı H01</t>
        </is>
      </c>
      <c>
        <v>OG Atlama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28.11.2020 17:19:45</t>
        </is>
      </c>
      <c>
        <is>
          <t>28.11.2020 18:27:20</t>
        </is>
      </c>
      <c>
        <v>1.126388888</v>
      </c>
      <c>
        <v>0</v>
      </c>
      <c>
        <v>0</v>
      </c>
      <c>
        <v>1</v>
      </c>
      <c>
        <v>129</v>
      </c>
      <c>
        <v>0</v>
      </c>
      <c>
        <v>0</v>
      </c>
      <c>
        <v>1.126389</v>
      </c>
      <c>
        <v>145.304167</v>
      </c>
    </row>
    <row>
      <c>
        <is>
          <t>1595349</t>
        </is>
      </c>
      <c>
        <v>1</v>
      </c>
      <c>
        <is>
          <t>İZMİR</t>
        </is>
      </c>
      <c>
        <v>KEMALPAŞA</v>
      </c>
      <c>
        <is>
          <t>BAĞYURDU TR-3 (DM-2/1) 35-27-L00242_97483700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23.11.2020 16:28:07</t>
        </is>
      </c>
      <c>
        <is>
          <t>23.11.2020 17:59:26</t>
        </is>
      </c>
      <c>
        <v>1.521944444</v>
      </c>
      <c>
        <v>0</v>
      </c>
      <c>
        <v>1</v>
      </c>
      <c>
        <v>0</v>
      </c>
      <c>
        <v>0</v>
      </c>
      <c>
        <v>0</v>
      </c>
      <c>
        <v>1.521944</v>
      </c>
      <c>
        <v>0</v>
      </c>
      <c>
        <v>0</v>
      </c>
    </row>
    <row>
      <c>
        <is>
          <t>1575175</t>
        </is>
      </c>
      <c>
        <v>1</v>
      </c>
      <c>
        <is>
          <t>İZMİR</t>
        </is>
      </c>
      <c>
        <v>KARŞIYAKA</v>
      </c>
      <c>
        <is>
          <t>K-3851 35-04-K03851_C</t>
        </is>
      </c>
      <c>
        <v>Ağaç Kesimi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04.11.2020 12:06:00</t>
        </is>
      </c>
      <c>
        <is>
          <t>04.11.2020 12:28:23</t>
        </is>
      </c>
      <c>
        <v>0.373055555</v>
      </c>
      <c>
        <v>0</v>
      </c>
      <c>
        <v>242</v>
      </c>
      <c>
        <v>0</v>
      </c>
      <c>
        <v>0</v>
      </c>
      <c>
        <v>0</v>
      </c>
      <c>
        <v>90.279444</v>
      </c>
      <c>
        <v>0</v>
      </c>
      <c>
        <v>0</v>
      </c>
    </row>
    <row>
      <c>
        <is>
          <t>1582929</t>
        </is>
      </c>
      <c>
        <v>1</v>
      </c>
      <c>
        <is>
          <t>İZMİR</t>
        </is>
      </c>
      <c>
        <v>KARŞIYAKA</v>
      </c>
      <c>
        <is>
          <t>K-3851 35-04-K03851_C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19.11.2020 09:36:08</t>
        </is>
      </c>
      <c>
        <is>
          <t>19.11.2020 11:53:38</t>
        </is>
      </c>
      <c>
        <v>2.291666666</v>
      </c>
      <c>
        <v>0</v>
      </c>
      <c>
        <v>242</v>
      </c>
      <c>
        <v>0</v>
      </c>
      <c>
        <v>0</v>
      </c>
      <c>
        <v>0</v>
      </c>
      <c>
        <v>554.583333</v>
      </c>
      <c>
        <v>0</v>
      </c>
      <c>
        <v>0</v>
      </c>
    </row>
    <row>
      <c>
        <is>
          <t>1597665</t>
        </is>
      </c>
      <c>
        <v>1</v>
      </c>
      <c>
        <is>
          <t>İZMİR</t>
        </is>
      </c>
      <c>
        <v>KARŞIYAKA</v>
      </c>
      <c>
        <is>
          <t>K-3851 35-04-K03851_35-04-K03851</t>
        </is>
      </c>
      <c>
        <v>AG Hatta Ağaç Kesimi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28.11.2020 10:09:04</t>
        </is>
      </c>
      <c>
        <is>
          <t>28.11.2020 10:25:31</t>
        </is>
      </c>
      <c>
        <v>0.274166666</v>
      </c>
      <c>
        <v>1</v>
      </c>
      <c>
        <v>432</v>
      </c>
      <c>
        <v>0</v>
      </c>
      <c>
        <v>0</v>
      </c>
      <c>
        <v>0.274167</v>
      </c>
      <c>
        <v>118.44</v>
      </c>
      <c>
        <v>0</v>
      </c>
      <c>
        <v>0</v>
      </c>
    </row>
    <row>
      <c>
        <is>
          <t>1598808</t>
        </is>
      </c>
      <c>
        <v>1</v>
      </c>
      <c>
        <is>
          <t>İZMİR</t>
        </is>
      </c>
      <c>
        <v>KARŞIYAKA</v>
      </c>
      <c>
        <is>
          <t>M-1360 35-04-M01360_912496455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30.11.2020 17:59:03</t>
        </is>
      </c>
      <c>
        <is>
          <t>30.11.2020 20:14:20</t>
        </is>
      </c>
      <c>
        <v>2.254722222</v>
      </c>
      <c>
        <v>0</v>
      </c>
      <c>
        <v>2</v>
      </c>
      <c>
        <v>0</v>
      </c>
      <c>
        <v>0</v>
      </c>
      <c>
        <v>0</v>
      </c>
      <c>
        <v>4.509444</v>
      </c>
      <c>
        <v>0</v>
      </c>
      <c>
        <v>0</v>
      </c>
    </row>
    <row>
      <c>
        <is>
          <t>1580164</t>
        </is>
      </c>
      <c>
        <v>1</v>
      </c>
      <c>
        <is>
          <t>İZMİR</t>
        </is>
      </c>
      <c>
        <v>KEMALPAŞA</v>
      </c>
      <c>
        <is>
          <t>TR-29 35-27-M00029_98778369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13.11.2020 12:38:39</t>
        </is>
      </c>
      <c>
        <is>
          <t>13.11.2020 18:00:31</t>
        </is>
      </c>
      <c>
        <v>5.364444444</v>
      </c>
      <c>
        <v>0</v>
      </c>
      <c>
        <v>1</v>
      </c>
      <c>
        <v>0</v>
      </c>
      <c>
        <v>0</v>
      </c>
      <c>
        <v>0</v>
      </c>
      <c>
        <v>5.364444</v>
      </c>
      <c>
        <v>0</v>
      </c>
      <c>
        <v>0</v>
      </c>
    </row>
    <row>
      <c>
        <is>
          <t>1579863</t>
        </is>
      </c>
      <c>
        <v>1</v>
      </c>
      <c>
        <is>
          <t>İZMİR</t>
        </is>
      </c>
      <c>
        <v>KEMALPAŞA</v>
      </c>
      <c>
        <is>
          <t>TR-61 35-27-M01103_913177318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12.11.2020 20:49:01</t>
        </is>
      </c>
      <c>
        <is>
          <t>12.11.2020 23:59:32</t>
        </is>
      </c>
      <c>
        <v>3.175277777</v>
      </c>
      <c>
        <v>0</v>
      </c>
      <c>
        <v>3</v>
      </c>
      <c>
        <v>0</v>
      </c>
      <c>
        <v>0</v>
      </c>
      <c>
        <v>0</v>
      </c>
      <c>
        <v>9.525833</v>
      </c>
      <c>
        <v>0</v>
      </c>
      <c>
        <v>0</v>
      </c>
    </row>
    <row>
      <c>
        <is>
          <t>1576563</t>
        </is>
      </c>
      <c>
        <v>1</v>
      </c>
      <c>
        <is>
          <t>İZMİR</t>
        </is>
      </c>
      <c>
        <v>KARŞIYAKA</v>
      </c>
      <c>
        <is>
          <t>K-3082 35-04-K03082_B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06.11.2020 15:11:31</t>
        </is>
      </c>
      <c>
        <is>
          <t>06.11.2020 16:17:21</t>
        </is>
      </c>
      <c>
        <v>1.097222222</v>
      </c>
      <c>
        <v>0</v>
      </c>
      <c>
        <v>110</v>
      </c>
      <c>
        <v>0</v>
      </c>
      <c>
        <v>0</v>
      </c>
      <c>
        <v>0</v>
      </c>
      <c>
        <v>120.694444</v>
      </c>
      <c>
        <v>0</v>
      </c>
      <c>
        <v>0</v>
      </c>
    </row>
    <row>
      <c>
        <is>
          <t>1584015</t>
        </is>
      </c>
      <c>
        <v>1</v>
      </c>
      <c>
        <is>
          <t>İZMİR</t>
        </is>
      </c>
      <c>
        <v>KARŞIYAKA</v>
      </c>
      <c>
        <is>
          <t>K-3082 35-04-K03082_99554449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20.11.2020 17:53:01</t>
        </is>
      </c>
      <c>
        <is>
          <t>20.11.2020 19:56:36</t>
        </is>
      </c>
      <c>
        <v>2.059722222</v>
      </c>
      <c>
        <v>0</v>
      </c>
      <c>
        <v>3</v>
      </c>
      <c>
        <v>0</v>
      </c>
      <c>
        <v>0</v>
      </c>
      <c>
        <v>0</v>
      </c>
      <c>
        <v>6.179167</v>
      </c>
      <c>
        <v>0</v>
      </c>
      <c>
        <v>0</v>
      </c>
    </row>
    <row>
      <c>
        <is>
          <t>1580710</t>
        </is>
      </c>
      <c>
        <v>1</v>
      </c>
      <c>
        <is>
          <t>İZMİR</t>
        </is>
      </c>
      <c>
        <v>KARABAĞLAR</v>
      </c>
      <c>
        <is>
          <t>K-4304 35-01-K04304_912250651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14.11.2020 14:21:12</t>
        </is>
      </c>
      <c>
        <is>
          <t>14.11.2020 16:10:56</t>
        </is>
      </c>
      <c>
        <v>1.828888888</v>
      </c>
      <c>
        <v>0</v>
      </c>
      <c>
        <v>2</v>
      </c>
      <c>
        <v>0</v>
      </c>
      <c>
        <v>0</v>
      </c>
      <c>
        <v>0</v>
      </c>
      <c>
        <v>3.657778</v>
      </c>
      <c>
        <v>0</v>
      </c>
      <c>
        <v>0</v>
      </c>
    </row>
    <row>
      <c>
        <is>
          <t>1584289</t>
        </is>
      </c>
      <c>
        <v>1</v>
      </c>
      <c>
        <is>
          <t>İZMİR</t>
        </is>
      </c>
      <c>
        <v>KARŞIYAKA</v>
      </c>
      <c>
        <is>
          <t>K-3082 35-04-K03082_A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21.11.2020 10:50:00</t>
        </is>
      </c>
      <c>
        <is>
          <t>21.11.2020 13:21:49</t>
        </is>
      </c>
      <c>
        <v>2.530277777</v>
      </c>
      <c>
        <v>0</v>
      </c>
      <c>
        <v>148</v>
      </c>
      <c>
        <v>0</v>
      </c>
      <c>
        <v>0</v>
      </c>
      <c>
        <v>0</v>
      </c>
      <c>
        <v>374.481111</v>
      </c>
      <c>
        <v>0</v>
      </c>
      <c>
        <v>0</v>
      </c>
    </row>
    <row>
      <c>
        <is>
          <t>1598331</t>
        </is>
      </c>
      <c>
        <v>1</v>
      </c>
      <c>
        <is>
          <t>İZMİR</t>
        </is>
      </c>
      <c>
        <v>KARŞIYAKA</v>
      </c>
      <c>
        <is>
          <t>K-3082 35-04-K03082_914603729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29.11.2020 19:52:25</t>
        </is>
      </c>
      <c>
        <is>
          <t>29.11.2020 20:52:46</t>
        </is>
      </c>
      <c>
        <v>1.005833333</v>
      </c>
      <c>
        <v>0</v>
      </c>
      <c>
        <v>2</v>
      </c>
      <c>
        <v>0</v>
      </c>
      <c>
        <v>0</v>
      </c>
      <c>
        <v>0</v>
      </c>
      <c>
        <v>2.011667</v>
      </c>
      <c>
        <v>0</v>
      </c>
      <c>
        <v>0</v>
      </c>
    </row>
    <row>
      <c>
        <is>
          <t>1579882</t>
        </is>
      </c>
      <c>
        <v>1</v>
      </c>
      <c>
        <is>
          <t>İZMİR</t>
        </is>
      </c>
      <c>
        <v>KARŞIYAKA</v>
      </c>
      <c>
        <is>
          <t>K-1115 35-04-K01115_98927051</t>
        </is>
      </c>
      <c>
        <v>AG Direkten Kesme Açma</v>
      </c>
      <c>
        <is>
          <t>Dağıtım-AG</t>
        </is>
      </c>
      <c>
        <v>Uzun</v>
      </c>
      <c>
        <v>Güvenlik</v>
      </c>
      <c>
        <v>Bildirimsiz</v>
      </c>
      <c>
        <is>
          <t>12.11.2020 22:18:00</t>
        </is>
      </c>
      <c>
        <is>
          <t>13.11.2020 04:59:00</t>
        </is>
      </c>
      <c>
        <v>6.683333333</v>
      </c>
      <c>
        <v>0</v>
      </c>
      <c>
        <v>1</v>
      </c>
      <c>
        <v>0</v>
      </c>
      <c>
        <v>0</v>
      </c>
      <c>
        <v>0</v>
      </c>
      <c>
        <v>6.683333</v>
      </c>
      <c>
        <v>0</v>
      </c>
      <c>
        <v>0</v>
      </c>
    </row>
    <row>
      <c>
        <is>
          <t>1576022</t>
        </is>
      </c>
      <c>
        <v>1</v>
      </c>
      <c>
        <is>
          <t>İZMİR</t>
        </is>
      </c>
      <c>
        <v>KEMALPAŞA</v>
      </c>
      <c>
        <is>
          <t>BEŞPINARLAR KÖYÜ TR-1 35-27-M00413_SPİL DAĞI MİLLİ PARKI M02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05.11.2020 19:33:46</t>
        </is>
      </c>
      <c>
        <is>
          <t>05.11.2020 22:41:21</t>
        </is>
      </c>
      <c>
        <v>3.126388888</v>
      </c>
      <c>
        <v>0</v>
      </c>
      <c>
        <v>0</v>
      </c>
      <c>
        <v>10</v>
      </c>
      <c>
        <v>0</v>
      </c>
      <c>
        <v>0</v>
      </c>
      <c>
        <v>0</v>
      </c>
      <c>
        <v>31.263889</v>
      </c>
      <c>
        <v>0</v>
      </c>
    </row>
    <row>
      <c>
        <is>
          <t>1577249</t>
        </is>
      </c>
      <c>
        <v>1</v>
      </c>
      <c>
        <is>
          <t>İZMİR</t>
        </is>
      </c>
      <c>
        <v>KEMALPAŞA</v>
      </c>
      <c>
        <is>
          <t>HALİL TAŞTEKİN VE ARK ÖZEL TR 35-27-M00414Ö_Ayırıcı H01</t>
        </is>
      </c>
      <c>
        <v>OG Parafudr Patlaması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07.11.2020 16:42:22</t>
        </is>
      </c>
      <c>
        <is>
          <t>07.11.2020 18:53:30</t>
        </is>
      </c>
      <c>
        <v>2.185555555</v>
      </c>
      <c>
        <v>0</v>
      </c>
      <c>
        <v>0</v>
      </c>
      <c>
        <v>1</v>
      </c>
      <c>
        <v>0</v>
      </c>
      <c>
        <v>0</v>
      </c>
      <c>
        <v>0</v>
      </c>
      <c>
        <v>2.185556</v>
      </c>
      <c>
        <v>0</v>
      </c>
    </row>
    <row>
      <c>
        <is>
          <t>1575441</t>
        </is>
      </c>
      <c>
        <v>1</v>
      </c>
      <c>
        <is>
          <t>İZMİR</t>
        </is>
      </c>
      <c>
        <v>KEMALPAŞA</v>
      </c>
      <c>
        <is>
          <t>BEŞPINARLAR KÖYÜ TR-1 35-27-M00413_B</t>
        </is>
      </c>
      <c>
        <v>AG Klemens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04.11.2020 20:10:34</t>
        </is>
      </c>
      <c>
        <is>
          <t>04.11.2020 23:04:19</t>
        </is>
      </c>
      <c>
        <v>2.895833333</v>
      </c>
      <c>
        <v>0</v>
      </c>
      <c>
        <v>0</v>
      </c>
      <c>
        <v>0</v>
      </c>
      <c>
        <v>16</v>
      </c>
      <c>
        <v>0</v>
      </c>
      <c>
        <v>0</v>
      </c>
      <c>
        <v>0</v>
      </c>
      <c>
        <v>46.333333</v>
      </c>
    </row>
    <row>
      <c>
        <is>
          <t>1597549</t>
        </is>
      </c>
      <c>
        <v>1</v>
      </c>
      <c>
        <is>
          <t>İZMİR</t>
        </is>
      </c>
      <c>
        <v>KEMALPAŞA</v>
      </c>
      <c>
        <is>
          <t>BEŞPINARLAR KÖYÜ TR-1 35-27-M00413_99131883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27.11.2020 22:21:55</t>
        </is>
      </c>
      <c>
        <is>
          <t>28.11.2020 01:17:32</t>
        </is>
      </c>
      <c>
        <v>2.926944444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2.926944</v>
      </c>
    </row>
    <row>
      <c>
        <is>
          <t>1598090</t>
        </is>
      </c>
      <c>
        <v>1</v>
      </c>
      <c>
        <is>
          <t>İZMİR</t>
        </is>
      </c>
      <c>
        <v>KEMALPAŞA</v>
      </c>
      <c>
        <is>
          <t>BEŞPINARLAR KÖYÜ TR-1 35-27-M00413_SPİL DAĞI MİLLİ PARKI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29.11.2020 10:41:00</t>
        </is>
      </c>
      <c>
        <is>
          <t>29.11.2020 12:15:32</t>
        </is>
      </c>
      <c>
        <v>1.575555555</v>
      </c>
      <c>
        <v>0</v>
      </c>
      <c>
        <v>0</v>
      </c>
      <c>
        <v>10</v>
      </c>
      <c>
        <v>0</v>
      </c>
      <c>
        <v>0</v>
      </c>
      <c>
        <v>0</v>
      </c>
      <c>
        <v>15.755556</v>
      </c>
      <c>
        <v>0</v>
      </c>
    </row>
    <row>
      <c>
        <is>
          <t>1574414</t>
        </is>
      </c>
      <c>
        <v>1</v>
      </c>
      <c>
        <is>
          <t>İZMİR</t>
        </is>
      </c>
      <c>
        <v>KARŞIYAKA</v>
      </c>
      <c>
        <is>
          <t>K-2425 35-04-K02425_97450827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02.11.2020 21:15:33</t>
        </is>
      </c>
      <c>
        <is>
          <t>02.11.2020 22:05:25</t>
        </is>
      </c>
      <c>
        <v>0.831111111</v>
      </c>
      <c>
        <v>0</v>
      </c>
      <c>
        <v>1</v>
      </c>
      <c>
        <v>0</v>
      </c>
      <c>
        <v>0</v>
      </c>
      <c>
        <v>0</v>
      </c>
      <c>
        <v>0.831111</v>
      </c>
      <c>
        <v>0</v>
      </c>
      <c>
        <v>0</v>
      </c>
    </row>
    <row>
      <c>
        <is>
          <t>1582967</t>
        </is>
      </c>
      <c>
        <v>1</v>
      </c>
      <c>
        <is>
          <t>İZMİR</t>
        </is>
      </c>
      <c>
        <v>KARŞIYAKA</v>
      </c>
      <c>
        <is>
          <t>K-4628 35-04-K04628_C</t>
        </is>
      </c>
      <c>
        <v>AG Direk Değişimi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19.11.2020 10:34:24</t>
        </is>
      </c>
      <c>
        <is>
          <t>19.11.2020 14:18:05</t>
        </is>
      </c>
      <c>
        <v>3.728055555</v>
      </c>
      <c>
        <v>0</v>
      </c>
      <c>
        <v>130</v>
      </c>
      <c>
        <v>0</v>
      </c>
      <c>
        <v>0</v>
      </c>
      <c>
        <v>0</v>
      </c>
      <c>
        <v>484.647222</v>
      </c>
      <c>
        <v>0</v>
      </c>
      <c>
        <v>0</v>
      </c>
    </row>
    <row>
      <c>
        <is>
          <t>1580325</t>
        </is>
      </c>
      <c>
        <v>1</v>
      </c>
      <c>
        <is>
          <t>İZMİR</t>
        </is>
      </c>
      <c>
        <v>KARŞIYAKA</v>
      </c>
      <c>
        <is>
          <t>K-4328 35-04-K04328_950039745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13.11.2020 16:43:41</t>
        </is>
      </c>
      <c>
        <is>
          <t>13.11.2020 22:18:42</t>
        </is>
      </c>
      <c>
        <v>5.583611111</v>
      </c>
      <c>
        <v>0</v>
      </c>
      <c>
        <v>1</v>
      </c>
      <c>
        <v>0</v>
      </c>
      <c>
        <v>0</v>
      </c>
      <c>
        <v>0</v>
      </c>
      <c>
        <v>5.583611</v>
      </c>
      <c>
        <v>0</v>
      </c>
      <c>
        <v>0</v>
      </c>
    </row>
    <row>
      <c>
        <is>
          <t>1580690</t>
        </is>
      </c>
      <c>
        <v>1</v>
      </c>
      <c>
        <is>
          <t>İZMİR</t>
        </is>
      </c>
      <c>
        <v>KARŞIYAKA</v>
      </c>
      <c>
        <is>
          <t>K-4328 35-04-K04328_913746377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14.11.2020 13:33:00</t>
        </is>
      </c>
      <c>
        <is>
          <t>14.11.2020 14:05:38</t>
        </is>
      </c>
      <c>
        <v>0.543888888</v>
      </c>
      <c>
        <v>0</v>
      </c>
      <c>
        <v>11</v>
      </c>
      <c>
        <v>0</v>
      </c>
      <c>
        <v>0</v>
      </c>
      <c>
        <v>0</v>
      </c>
      <c>
        <v>5.982778</v>
      </c>
      <c>
        <v>0</v>
      </c>
      <c>
        <v>0</v>
      </c>
    </row>
    <row>
      <c>
        <is>
          <t>1580489</t>
        </is>
      </c>
      <c>
        <v>1</v>
      </c>
      <c>
        <is>
          <t>İZMİR</t>
        </is>
      </c>
      <c>
        <v>KARŞIYAKA</v>
      </c>
      <c>
        <is>
          <t>K-4328 35-04-K04328_913746377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14.11.2020 07:42:00</t>
        </is>
      </c>
      <c>
        <is>
          <t>14.11.2020 10:49:56</t>
        </is>
      </c>
      <c>
        <v>3.132222222</v>
      </c>
      <c>
        <v>0</v>
      </c>
      <c>
        <v>11</v>
      </c>
      <c>
        <v>0</v>
      </c>
      <c>
        <v>0</v>
      </c>
      <c>
        <v>0</v>
      </c>
      <c>
        <v>34.454444</v>
      </c>
      <c>
        <v>0</v>
      </c>
      <c>
        <v>0</v>
      </c>
    </row>
    <row>
      <c>
        <is>
          <t>1582004</t>
        </is>
      </c>
      <c>
        <v>1</v>
      </c>
      <c>
        <is>
          <t>İZMİR</t>
        </is>
      </c>
      <c>
        <v>KARABAĞLAR</v>
      </c>
      <c>
        <is>
          <t>K-1676 35-01-K01676_911377262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17.11.2020 13:20:20</t>
        </is>
      </c>
      <c>
        <is>
          <t>17.11.2020 16:30:47</t>
        </is>
      </c>
      <c>
        <v>3.174166666</v>
      </c>
      <c>
        <v>0</v>
      </c>
      <c>
        <v>18</v>
      </c>
      <c>
        <v>0</v>
      </c>
      <c>
        <v>0</v>
      </c>
      <c>
        <v>0</v>
      </c>
      <c>
        <v>57.135</v>
      </c>
      <c>
        <v>0</v>
      </c>
      <c>
        <v>0</v>
      </c>
    </row>
    <row>
      <c>
        <is>
          <t>1576106</t>
        </is>
      </c>
      <c>
        <v>1</v>
      </c>
      <c>
        <is>
          <t>İZMİR</t>
        </is>
      </c>
      <c>
        <v>KARABAĞLAR</v>
      </c>
      <c>
        <is>
          <t>K-2980 35-01-K02980_911821429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06.11.2020 03:49:23</t>
        </is>
      </c>
      <c>
        <is>
          <t>06.11.2020 06:05:05</t>
        </is>
      </c>
      <c>
        <v>2.261666666</v>
      </c>
      <c>
        <v>0</v>
      </c>
      <c>
        <v>2</v>
      </c>
      <c>
        <v>0</v>
      </c>
      <c>
        <v>0</v>
      </c>
      <c>
        <v>0</v>
      </c>
      <c>
        <v>4.523333</v>
      </c>
      <c>
        <v>0</v>
      </c>
      <c>
        <v>0</v>
      </c>
    </row>
    <row>
      <c>
        <is>
          <t>1579888</t>
        </is>
      </c>
      <c>
        <v>1</v>
      </c>
      <c>
        <is>
          <t>İZMİR</t>
        </is>
      </c>
      <c>
        <v>KARŞIYAKA</v>
      </c>
      <c>
        <is>
          <t>K-55 35-04-K00055_99163738</t>
        </is>
      </c>
      <c>
        <v>AG Direkten Kesme Açma</v>
      </c>
      <c>
        <is>
          <t>Dağıtım-AG</t>
        </is>
      </c>
      <c>
        <v>Uzun</v>
      </c>
      <c>
        <v>Güvenlik</v>
      </c>
      <c>
        <v>Bildirimsiz</v>
      </c>
      <c>
        <is>
          <t>12.11.2020 22:25:00</t>
        </is>
      </c>
      <c>
        <is>
          <t>13.11.2020 03:37:00</t>
        </is>
      </c>
      <c>
        <v>5.2</v>
      </c>
      <c>
        <v>0</v>
      </c>
      <c>
        <v>11</v>
      </c>
      <c>
        <v>0</v>
      </c>
      <c>
        <v>0</v>
      </c>
      <c>
        <v>0</v>
      </c>
      <c>
        <v>57.2</v>
      </c>
      <c>
        <v>0</v>
      </c>
      <c>
        <v>0</v>
      </c>
    </row>
    <row>
      <c>
        <is>
          <t>1576134</t>
        </is>
      </c>
      <c>
        <v>1</v>
      </c>
      <c>
        <is>
          <t>İZMİR</t>
        </is>
      </c>
      <c>
        <v>KARŞIYAKA</v>
      </c>
      <c>
        <is>
          <t>K-2487 35-04-K02487_C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06.11.2020 07:40:15</t>
        </is>
      </c>
      <c>
        <is>
          <t>06.11.2020 09:06:59</t>
        </is>
      </c>
      <c>
        <v>1.445555555</v>
      </c>
      <c>
        <v>0</v>
      </c>
      <c>
        <v>131</v>
      </c>
      <c>
        <v>0</v>
      </c>
      <c>
        <v>0</v>
      </c>
      <c>
        <v>0</v>
      </c>
      <c>
        <v>189.367778</v>
      </c>
      <c>
        <v>0</v>
      </c>
      <c>
        <v>0</v>
      </c>
    </row>
    <row>
      <c>
        <is>
          <t>1597890</t>
        </is>
      </c>
      <c>
        <v>1</v>
      </c>
      <c>
        <is>
          <t>İZMİR</t>
        </is>
      </c>
      <c>
        <v>KARŞIYAKA</v>
      </c>
      <c>
        <is>
          <t>K-358 35-04-K00358_D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28.11.2020 17:15:58</t>
        </is>
      </c>
      <c>
        <is>
          <t>28.11.2020 20:23:20</t>
        </is>
      </c>
      <c>
        <v>3.122777777</v>
      </c>
      <c>
        <v>0</v>
      </c>
      <c>
        <v>130</v>
      </c>
      <c>
        <v>0</v>
      </c>
      <c>
        <v>0</v>
      </c>
      <c>
        <v>0</v>
      </c>
      <c>
        <v>405.961111</v>
      </c>
      <c>
        <v>0</v>
      </c>
      <c>
        <v>0</v>
      </c>
    </row>
    <row>
      <c>
        <is>
          <t>1575266</t>
        </is>
      </c>
      <c>
        <v>1</v>
      </c>
      <c>
        <is>
          <t>İZMİR</t>
        </is>
      </c>
      <c>
        <v>KARŞIYAKA</v>
      </c>
      <c>
        <is>
          <t>K-3975 35-04-K03975_99435788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04.11.2020 14:22:28</t>
        </is>
      </c>
      <c>
        <is>
          <t>04.11.2020 15:51:12</t>
        </is>
      </c>
      <c>
        <v>1.478888888</v>
      </c>
      <c>
        <v>0</v>
      </c>
      <c>
        <v>15</v>
      </c>
      <c>
        <v>0</v>
      </c>
      <c>
        <v>0</v>
      </c>
      <c>
        <v>0</v>
      </c>
      <c>
        <v>22.183333</v>
      </c>
      <c>
        <v>0</v>
      </c>
      <c>
        <v>0</v>
      </c>
    </row>
    <row>
      <c>
        <is>
          <t>1577426</t>
        </is>
      </c>
      <c>
        <v>1</v>
      </c>
      <c>
        <is>
          <t>İZMİR</t>
        </is>
      </c>
      <c>
        <v>KARŞIYAKA</v>
      </c>
      <c>
        <is>
          <t>K-3975 35-04-K03975_912574038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07.11.2020 23:48:32</t>
        </is>
      </c>
      <c>
        <is>
          <t>08.11.2020 02:18:12</t>
        </is>
      </c>
      <c>
        <v>2.494444444</v>
      </c>
      <c>
        <v>0</v>
      </c>
      <c>
        <v>2</v>
      </c>
      <c>
        <v>0</v>
      </c>
      <c>
        <v>0</v>
      </c>
      <c>
        <v>0</v>
      </c>
      <c>
        <v>4.988889</v>
      </c>
      <c>
        <v>0</v>
      </c>
      <c>
        <v>0</v>
      </c>
    </row>
    <row>
      <c>
        <is>
          <t>1578921</t>
        </is>
      </c>
      <c>
        <v>1</v>
      </c>
      <c>
        <is>
          <t>İZMİR</t>
        </is>
      </c>
      <c>
        <v>KARŞIYAKA</v>
      </c>
      <c>
        <is>
          <t>K-3022 35-04-K03022_99111444</t>
        </is>
      </c>
      <c>
        <v>AG Direkten Kesme Açma</v>
      </c>
      <c>
        <is>
          <t>Dağıtım-AG</t>
        </is>
      </c>
      <c>
        <v>Uzun</v>
      </c>
      <c>
        <v>Güvenlik</v>
      </c>
      <c>
        <v>Bildirimsiz</v>
      </c>
      <c>
        <is>
          <t>11.11.2020 09:44:00</t>
        </is>
      </c>
      <c>
        <is>
          <t>21.11.2020 19:22:41</t>
        </is>
      </c>
      <c>
        <v>249.644722222</v>
      </c>
      <c>
        <v>0</v>
      </c>
      <c>
        <v>40</v>
      </c>
      <c>
        <v>0</v>
      </c>
      <c>
        <v>0</v>
      </c>
      <c>
        <v>0</v>
      </c>
      <c>
        <v>9985.788889</v>
      </c>
      <c>
        <v>0</v>
      </c>
      <c>
        <v>0</v>
      </c>
    </row>
    <row>
      <c>
        <is>
          <t>1598875</t>
        </is>
      </c>
      <c>
        <v>1</v>
      </c>
      <c>
        <is>
          <t>İZMİR</t>
        </is>
      </c>
      <c>
        <v>KARŞIYAKA</v>
      </c>
      <c>
        <is>
          <t>K-18 35-04-K00018_G G1B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30.11.2020 22:17:21</t>
        </is>
      </c>
      <c>
        <is>
          <t>01.12.2020 01:02:35</t>
        </is>
      </c>
      <c>
        <v>2.753888888</v>
      </c>
      <c>
        <v>0</v>
      </c>
      <c>
        <v>77</v>
      </c>
      <c>
        <v>0</v>
      </c>
      <c>
        <v>0</v>
      </c>
      <c>
        <v>0</v>
      </c>
      <c>
        <v>212.049444</v>
      </c>
      <c>
        <v>0</v>
      </c>
      <c>
        <v>0</v>
      </c>
    </row>
    <row>
      <c>
        <is>
          <t>1594720</t>
        </is>
      </c>
      <c>
        <v>1</v>
      </c>
      <c>
        <is>
          <t>İZMİR</t>
        </is>
      </c>
      <c>
        <v>KARŞIYAKA</v>
      </c>
      <c>
        <is>
          <t>K-4000 35-04-K04000_C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22.11.2020 10:26:02</t>
        </is>
      </c>
      <c>
        <is>
          <t>22.11.2020 16:58:06</t>
        </is>
      </c>
      <c>
        <v>6.534444444</v>
      </c>
      <c>
        <v>0</v>
      </c>
      <c>
        <v>328</v>
      </c>
      <c>
        <v>0</v>
      </c>
      <c>
        <v>0</v>
      </c>
      <c>
        <v>0</v>
      </c>
      <c>
        <v>2143.297778</v>
      </c>
      <c>
        <v>0</v>
      </c>
      <c>
        <v>0</v>
      </c>
    </row>
    <row>
      <c>
        <is>
          <t>1579631</t>
        </is>
      </c>
      <c>
        <v>1</v>
      </c>
      <c>
        <is>
          <t>İZMİR</t>
        </is>
      </c>
      <c>
        <v>KARŞIYAKA</v>
      </c>
      <c>
        <is>
          <t>K-288 35-04-K00288_C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12.11.2020 13:18:54</t>
        </is>
      </c>
      <c>
        <is>
          <t>12.11.2020 15:01:01</t>
        </is>
      </c>
      <c>
        <v>1.701944444</v>
      </c>
      <c>
        <v>0</v>
      </c>
      <c>
        <v>53</v>
      </c>
      <c>
        <v>0</v>
      </c>
      <c>
        <v>0</v>
      </c>
      <c>
        <v>0</v>
      </c>
      <c>
        <v>90.203056</v>
      </c>
      <c>
        <v>0</v>
      </c>
      <c>
        <v>0</v>
      </c>
    </row>
    <row>
      <c>
        <is>
          <t>1579628</t>
        </is>
      </c>
      <c>
        <v>1</v>
      </c>
      <c>
        <is>
          <t>İZMİR</t>
        </is>
      </c>
      <c>
        <v>KARŞIYAKA</v>
      </c>
      <c>
        <is>
          <t>K-288 35-04-K00288_A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12.11.2020 13:03:02</t>
        </is>
      </c>
      <c>
        <is>
          <t>12.11.2020 15:02:43</t>
        </is>
      </c>
      <c>
        <v>1.994690555</v>
      </c>
      <c>
        <v>0</v>
      </c>
      <c>
        <v>81</v>
      </c>
      <c>
        <v>0</v>
      </c>
      <c>
        <v>0</v>
      </c>
      <c>
        <v>0</v>
      </c>
      <c>
        <v>161.569935</v>
      </c>
      <c>
        <v>0</v>
      </c>
      <c>
        <v>0</v>
      </c>
    </row>
    <row>
      <c>
        <is>
          <t>1579488</t>
        </is>
      </c>
      <c>
        <v>1</v>
      </c>
      <c>
        <is>
          <t>İZMİR</t>
        </is>
      </c>
      <c>
        <v>KARŞIYAKA</v>
      </c>
      <c>
        <is>
          <t>K-3109 35-04-K03109_G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12.11.2020 09:44:14</t>
        </is>
      </c>
      <c>
        <is>
          <t>12.11.2020 16:34:11</t>
        </is>
      </c>
      <c>
        <v>6.8325</v>
      </c>
      <c>
        <v>0</v>
      </c>
      <c>
        <v>306</v>
      </c>
      <c>
        <v>0</v>
      </c>
      <c>
        <v>0</v>
      </c>
      <c>
        <v>0</v>
      </c>
      <c>
        <v>2090.745</v>
      </c>
      <c>
        <v>0</v>
      </c>
      <c>
        <v>0</v>
      </c>
    </row>
    <row>
      <c>
        <is>
          <t>1580354</t>
        </is>
      </c>
      <c>
        <v>1</v>
      </c>
      <c>
        <is>
          <t>İZMİR</t>
        </is>
      </c>
      <c>
        <v>KARŞIYAKA</v>
      </c>
      <c>
        <is>
          <t>K-3109 35-04-K03109_35-04-K03109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13.11.2020 17:21:25</t>
        </is>
      </c>
      <c>
        <is>
          <t>13.11.2020 18:24:47</t>
        </is>
      </c>
      <c>
        <v>1.056111111</v>
      </c>
      <c>
        <v>0</v>
      </c>
      <c>
        <v>1280</v>
      </c>
      <c>
        <v>0</v>
      </c>
      <c>
        <v>0</v>
      </c>
      <c>
        <v>0</v>
      </c>
      <c>
        <v>1351.822222</v>
      </c>
      <c>
        <v>0</v>
      </c>
      <c>
        <v>0</v>
      </c>
    </row>
    <row>
      <c>
        <is>
          <t>1580587</t>
        </is>
      </c>
      <c>
        <v>1</v>
      </c>
      <c>
        <is>
          <t>İZMİR</t>
        </is>
      </c>
      <c>
        <v>KARŞIYAKA</v>
      </c>
      <c>
        <is>
          <t>K-4000 35-04-K04000_C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14.11.2020 10:02:52</t>
        </is>
      </c>
      <c>
        <is>
          <t>14.11.2020 12:14:00</t>
        </is>
      </c>
      <c>
        <v>2.185555555</v>
      </c>
      <c>
        <v>0</v>
      </c>
      <c>
        <v>328</v>
      </c>
      <c>
        <v>0</v>
      </c>
      <c>
        <v>0</v>
      </c>
      <c>
        <v>0</v>
      </c>
      <c>
        <v>716.862222</v>
      </c>
      <c>
        <v>0</v>
      </c>
      <c>
        <v>0</v>
      </c>
    </row>
    <row>
      <c>
        <is>
          <t>1580654</t>
        </is>
      </c>
      <c>
        <v>1</v>
      </c>
      <c>
        <is>
          <t>İZMİR</t>
        </is>
      </c>
      <c>
        <v>KARŞIYAKA</v>
      </c>
      <c>
        <is>
          <t>K-4000 35-04-K04000_35-04-K04000</t>
        </is>
      </c>
      <c>
        <v>AG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14.11.2020 12:00:00</t>
        </is>
      </c>
      <c>
        <is>
          <t>14.11.2020 12:31:11</t>
        </is>
      </c>
      <c>
        <v>0.519722222</v>
      </c>
      <c>
        <v>1</v>
      </c>
      <c>
        <v>1035</v>
      </c>
      <c>
        <v>0</v>
      </c>
      <c>
        <v>0</v>
      </c>
      <c>
        <v>0.519722</v>
      </c>
      <c>
        <v>537.9125</v>
      </c>
      <c>
        <v>0</v>
      </c>
      <c>
        <v>0</v>
      </c>
    </row>
    <row>
      <c>
        <is>
          <t>1580980</t>
        </is>
      </c>
      <c>
        <v>1</v>
      </c>
      <c>
        <is>
          <t>İZMİR</t>
        </is>
      </c>
      <c>
        <v>KARŞIYAKA</v>
      </c>
      <c>
        <is>
          <t>K-288 35-04-K00288_D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15.11.2020 09:14:32</t>
        </is>
      </c>
      <c>
        <is>
          <t>15.11.2020 16:56:59</t>
        </is>
      </c>
      <c>
        <v>7.707338888</v>
      </c>
      <c>
        <v>0</v>
      </c>
      <c>
        <v>164</v>
      </c>
      <c>
        <v>0</v>
      </c>
      <c>
        <v>0</v>
      </c>
      <c>
        <v>0</v>
      </c>
      <c>
        <v>1264.003578</v>
      </c>
      <c>
        <v>0</v>
      </c>
      <c>
        <v>0</v>
      </c>
    </row>
    <row>
      <c>
        <is>
          <t>1580816</t>
        </is>
      </c>
      <c>
        <v>1</v>
      </c>
      <c>
        <is>
          <t>İZMİR</t>
        </is>
      </c>
      <c>
        <v>KARŞIYAKA</v>
      </c>
      <c>
        <is>
          <t>K-4000 35-04-K04000_99048105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14.11.2020 17:37:09</t>
        </is>
      </c>
      <c>
        <is>
          <t>14.11.2020 21:48:01</t>
        </is>
      </c>
      <c>
        <v>4.181111111</v>
      </c>
      <c>
        <v>0</v>
      </c>
      <c>
        <v>6</v>
      </c>
      <c>
        <v>0</v>
      </c>
      <c>
        <v>0</v>
      </c>
      <c>
        <v>0</v>
      </c>
      <c>
        <v>25.086667</v>
      </c>
      <c>
        <v>0</v>
      </c>
      <c>
        <v>0</v>
      </c>
    </row>
    <row>
      <c>
        <is>
          <t>1580413</t>
        </is>
      </c>
      <c>
        <v>1</v>
      </c>
      <c>
        <is>
          <t>İZMİR</t>
        </is>
      </c>
      <c>
        <v>KARŞIYAKA</v>
      </c>
      <c>
        <is>
          <t>K-3109 35-04-K03109_99235679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13.11.2020 19:51:28</t>
        </is>
      </c>
      <c>
        <is>
          <t>13.11.2020 22:31:31</t>
        </is>
      </c>
      <c>
        <v>2.6675</v>
      </c>
      <c>
        <v>0</v>
      </c>
      <c>
        <v>7</v>
      </c>
      <c>
        <v>0</v>
      </c>
      <c>
        <v>0</v>
      </c>
      <c>
        <v>0</v>
      </c>
      <c>
        <v>18.6725</v>
      </c>
      <c>
        <v>0</v>
      </c>
      <c>
        <v>0</v>
      </c>
    </row>
    <row>
      <c>
        <is>
          <t>1579879</t>
        </is>
      </c>
      <c>
        <v>1</v>
      </c>
      <c>
        <is>
          <t>İZMİR</t>
        </is>
      </c>
      <c>
        <v>KARŞIYAKA</v>
      </c>
      <c>
        <is>
          <t>K-3109 35-04-K03109_99340142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12.11.2020 22:06:00</t>
        </is>
      </c>
      <c>
        <is>
          <t>12.11.2020 22:30:38</t>
        </is>
      </c>
      <c>
        <v>0.410555555</v>
      </c>
      <c>
        <v>0</v>
      </c>
      <c>
        <v>10</v>
      </c>
      <c>
        <v>0</v>
      </c>
      <c>
        <v>0</v>
      </c>
      <c>
        <v>0</v>
      </c>
      <c>
        <v>4.105556</v>
      </c>
      <c>
        <v>0</v>
      </c>
      <c>
        <v>0</v>
      </c>
    </row>
    <row>
      <c>
        <is>
          <t>1578394</t>
        </is>
      </c>
      <c>
        <v>1</v>
      </c>
      <c>
        <is>
          <t>İZMİR</t>
        </is>
      </c>
      <c>
        <v>KARŞIYAKA</v>
      </c>
      <c>
        <is>
          <t>K-3109 35-04-K03109_D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10.11.2020 10:00:34</t>
        </is>
      </c>
      <c>
        <is>
          <t>10.11.2020 10:51:48</t>
        </is>
      </c>
      <c>
        <v>0.853753611</v>
      </c>
      <c>
        <v>0</v>
      </c>
      <c>
        <v>155</v>
      </c>
      <c>
        <v>0</v>
      </c>
      <c>
        <v>0</v>
      </c>
      <c>
        <v>0</v>
      </c>
      <c>
        <v>132.33181</v>
      </c>
      <c>
        <v>0</v>
      </c>
      <c>
        <v>0</v>
      </c>
    </row>
    <row>
      <c>
        <is>
          <t>1580039</t>
        </is>
      </c>
      <c>
        <v>1</v>
      </c>
      <c>
        <is>
          <t>İZMİR</t>
        </is>
      </c>
      <c>
        <v>KARŞIYAKA</v>
      </c>
      <c>
        <is>
          <t>K-288 35-04-K00288_G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13.11.2020 09:15:00</t>
        </is>
      </c>
      <c>
        <is>
          <t>13.11.2020 16:14:14</t>
        </is>
      </c>
      <c>
        <v>6.987222222</v>
      </c>
      <c>
        <v>0</v>
      </c>
      <c>
        <v>202</v>
      </c>
      <c>
        <v>0</v>
      </c>
      <c>
        <v>0</v>
      </c>
      <c>
        <v>0</v>
      </c>
      <c>
        <v>1411.418889</v>
      </c>
      <c>
        <v>0</v>
      </c>
      <c>
        <v>0</v>
      </c>
    </row>
    <row>
      <c>
        <is>
          <t>1579744</t>
        </is>
      </c>
      <c>
        <v>1</v>
      </c>
      <c>
        <is>
          <t>İZMİR</t>
        </is>
      </c>
      <c>
        <v>KARŞIYAKA</v>
      </c>
      <c>
        <is>
          <t>K-3109 35-04-K03109_TRAFO-2-K02 K02</t>
        </is>
      </c>
      <c>
        <v>OG Trafo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12.11.2020 16:04:06</t>
        </is>
      </c>
      <c>
        <is>
          <t>12.11.2020 19:58:47</t>
        </is>
      </c>
      <c>
        <v>3.911388888</v>
      </c>
      <c>
        <v>3</v>
      </c>
      <c>
        <v>0</v>
      </c>
      <c>
        <v>0</v>
      </c>
      <c>
        <v>0</v>
      </c>
      <c>
        <v>11.734167</v>
      </c>
      <c>
        <v>0</v>
      </c>
      <c>
        <v>0</v>
      </c>
      <c>
        <v>0</v>
      </c>
    </row>
    <row>
      <c>
        <is>
          <t>1578397</t>
        </is>
      </c>
      <c>
        <v>1</v>
      </c>
      <c>
        <is>
          <t>İZMİR</t>
        </is>
      </c>
      <c>
        <v>KARŞIYAKA</v>
      </c>
      <c>
        <is>
          <t>K-3109 35-04-K03109_35-04-K03109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10.11.2020 10:02:45</t>
        </is>
      </c>
      <c>
        <is>
          <t>10.11.2020 16:07:27</t>
        </is>
      </c>
      <c>
        <v>6.078063888</v>
      </c>
      <c>
        <v>3</v>
      </c>
      <c>
        <v>0</v>
      </c>
      <c>
        <v>0</v>
      </c>
      <c>
        <v>0</v>
      </c>
      <c>
        <v>18.234192</v>
      </c>
      <c>
        <v>0</v>
      </c>
      <c>
        <v>0</v>
      </c>
      <c>
        <v>0</v>
      </c>
    </row>
    <row>
      <c>
        <is>
          <t>1577717</t>
        </is>
      </c>
      <c>
        <v>1</v>
      </c>
      <c>
        <is>
          <t>İZMİR</t>
        </is>
      </c>
      <c>
        <v>KARŞIYAKA</v>
      </c>
      <c>
        <is>
          <t>K-1065 35-04-K01065_98910131</t>
        </is>
      </c>
      <c>
        <v>AG Direkten Kesme Açma</v>
      </c>
      <c>
        <is>
          <t>Dağıtım-AG</t>
        </is>
      </c>
      <c>
        <v>Uzun</v>
      </c>
      <c>
        <v>Güvenlik</v>
      </c>
      <c>
        <v>Bildirimsiz</v>
      </c>
      <c>
        <is>
          <t>08.11.2020 17:36:00</t>
        </is>
      </c>
      <c>
        <is>
          <t>26.11.2020 09:39:17</t>
        </is>
      </c>
      <c>
        <v>424.054722222</v>
      </c>
      <c>
        <v>0</v>
      </c>
      <c>
        <v>26</v>
      </c>
      <c>
        <v>0</v>
      </c>
      <c>
        <v>0</v>
      </c>
      <c>
        <v>0</v>
      </c>
      <c>
        <v>11025.422778</v>
      </c>
      <c>
        <v>0</v>
      </c>
      <c>
        <v>0</v>
      </c>
    </row>
    <row>
      <c>
        <is>
          <t>1576636</t>
        </is>
      </c>
      <c>
        <v>1</v>
      </c>
      <c>
        <is>
          <t>İZMİR</t>
        </is>
      </c>
      <c>
        <v>KARŞIYAKA</v>
      </c>
      <c>
        <is>
          <t>K-1065 35-04-K01065_98910131</t>
        </is>
      </c>
      <c>
        <v>AG Direkten Kesme Açma</v>
      </c>
      <c>
        <is>
          <t>Dağıtım-AG</t>
        </is>
      </c>
      <c>
        <v>Uzun</v>
      </c>
      <c>
        <v>Güvenlik</v>
      </c>
      <c>
        <v>Bildirimsiz</v>
      </c>
      <c>
        <is>
          <t>06.11.2020 16:48:00</t>
        </is>
      </c>
      <c>
        <is>
          <t>06.11.2020 18:48:21</t>
        </is>
      </c>
      <c>
        <v>2.005833333</v>
      </c>
      <c>
        <v>0</v>
      </c>
      <c>
        <v>26</v>
      </c>
      <c>
        <v>0</v>
      </c>
      <c>
        <v>0</v>
      </c>
      <c>
        <v>0</v>
      </c>
      <c>
        <v>52.151667</v>
      </c>
      <c>
        <v>0</v>
      </c>
      <c>
        <v>0</v>
      </c>
    </row>
    <row>
      <c>
        <is>
          <t>1582913</t>
        </is>
      </c>
      <c>
        <v>1</v>
      </c>
      <c>
        <is>
          <t>İZMİR</t>
        </is>
      </c>
      <c>
        <v>KARŞIYAKA</v>
      </c>
      <c>
        <is>
          <t>K-2732 35-04-K02732_D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19.11.2020 09:12:16</t>
        </is>
      </c>
      <c>
        <is>
          <t>19.11.2020 11:25:54</t>
        </is>
      </c>
      <c>
        <v>2.227222222</v>
      </c>
      <c>
        <v>0</v>
      </c>
      <c>
        <v>42</v>
      </c>
      <c>
        <v>0</v>
      </c>
      <c>
        <v>0</v>
      </c>
      <c>
        <v>0</v>
      </c>
      <c>
        <v>93.543333</v>
      </c>
      <c>
        <v>0</v>
      </c>
      <c>
        <v>0</v>
      </c>
    </row>
    <row>
      <c>
        <is>
          <t>1583892</t>
        </is>
      </c>
      <c>
        <v>1</v>
      </c>
      <c>
        <is>
          <t>İZMİR</t>
        </is>
      </c>
      <c>
        <v>KARŞIYAKA</v>
      </c>
      <c>
        <is>
          <t>K-2732 35-04-K02732_TR2-B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20.11.2020 14:17:09</t>
        </is>
      </c>
      <c>
        <is>
          <t>20.11.2020 14:43:41</t>
        </is>
      </c>
      <c>
        <v>0.442222222</v>
      </c>
      <c>
        <v>0</v>
      </c>
      <c>
        <v>63</v>
      </c>
      <c>
        <v>0</v>
      </c>
      <c>
        <v>0</v>
      </c>
      <c>
        <v>0</v>
      </c>
      <c>
        <v>27.86</v>
      </c>
      <c>
        <v>0</v>
      </c>
      <c>
        <v>0</v>
      </c>
    </row>
    <row>
      <c>
        <is>
          <t>1583766</t>
        </is>
      </c>
      <c>
        <v>1</v>
      </c>
      <c>
        <is>
          <t>İZMİR</t>
        </is>
      </c>
      <c>
        <v>KARŞIYAKA</v>
      </c>
      <c>
        <is>
          <t>K-2732 35-04-K02732_D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20.11.2020 11:26:00</t>
        </is>
      </c>
      <c>
        <is>
          <t>20.11.2020 14:38:18</t>
        </is>
      </c>
      <c>
        <v>3.205</v>
      </c>
      <c>
        <v>0</v>
      </c>
      <c>
        <v>42</v>
      </c>
      <c>
        <v>0</v>
      </c>
      <c>
        <v>0</v>
      </c>
      <c>
        <v>0</v>
      </c>
      <c>
        <v>134.61</v>
      </c>
      <c>
        <v>0</v>
      </c>
      <c>
        <v>0</v>
      </c>
    </row>
    <row>
      <c>
        <is>
          <t>1576639</t>
        </is>
      </c>
      <c>
        <v>1</v>
      </c>
      <c>
        <is>
          <t>İZMİR</t>
        </is>
      </c>
      <c>
        <v>KARŞIYAKA</v>
      </c>
      <c>
        <is>
          <t>K-2732 35-04-K02732_99206342</t>
        </is>
      </c>
      <c>
        <v>AG Direkten Kesme Açma</v>
      </c>
      <c>
        <is>
          <t>Dağıtım-AG</t>
        </is>
      </c>
      <c>
        <v>Uzun</v>
      </c>
      <c>
        <v>Güvenlik</v>
      </c>
      <c>
        <v>Bildirimsiz</v>
      </c>
      <c>
        <is>
          <t>06.11.2020 16:53:00</t>
        </is>
      </c>
      <c>
        <is>
          <t>06.11.2020 18:27:13</t>
        </is>
      </c>
      <c>
        <v>1.570277777</v>
      </c>
      <c>
        <v>0</v>
      </c>
      <c>
        <v>46</v>
      </c>
      <c>
        <v>0</v>
      </c>
      <c>
        <v>0</v>
      </c>
      <c>
        <v>0</v>
      </c>
      <c>
        <v>72.232778</v>
      </c>
      <c>
        <v>0</v>
      </c>
      <c>
        <v>0</v>
      </c>
    </row>
    <row>
      <c>
        <is>
          <t>1579419</t>
        </is>
      </c>
      <c>
        <v>1</v>
      </c>
      <c>
        <is>
          <t>İZMİR</t>
        </is>
      </c>
      <c>
        <v>KARŞIYAKA</v>
      </c>
      <c>
        <is>
          <t>K-2732 35-04-K02732_TR2-A</t>
        </is>
      </c>
      <c>
        <v>AG Pano Kol Sigorta Atığı</v>
      </c>
      <c>
        <is>
          <t>Dağıtım-AG</t>
        </is>
      </c>
      <c>
        <v>Uzun</v>
      </c>
      <c>
        <v>Güvenlik</v>
      </c>
      <c>
        <v>Bildirimsiz</v>
      </c>
      <c>
        <is>
          <t>12.11.2020 08:46:00</t>
        </is>
      </c>
      <c>
        <is>
          <t>12.11.2020 17:47:29</t>
        </is>
      </c>
      <c>
        <v>9.024722222</v>
      </c>
      <c>
        <v>0</v>
      </c>
      <c>
        <v>158</v>
      </c>
      <c>
        <v>0</v>
      </c>
      <c>
        <v>0</v>
      </c>
      <c>
        <v>0</v>
      </c>
      <c>
        <v>1425.906111</v>
      </c>
      <c>
        <v>0</v>
      </c>
      <c>
        <v>0</v>
      </c>
    </row>
    <row>
      <c>
        <is>
          <t>1579188</t>
        </is>
      </c>
      <c>
        <v>1</v>
      </c>
      <c>
        <is>
          <t>İZMİR</t>
        </is>
      </c>
      <c>
        <v>KARŞIYAKA</v>
      </c>
      <c>
        <is>
          <t>K-2732 35-04-K02732_TR2-A</t>
        </is>
      </c>
      <c>
        <v>AG Pano Kol Sigorta Atığı</v>
      </c>
      <c>
        <is>
          <t>Dağıtım-AG</t>
        </is>
      </c>
      <c>
        <v>Uzun</v>
      </c>
      <c>
        <v>Güvenlik</v>
      </c>
      <c>
        <v>Bildirimsiz</v>
      </c>
      <c>
        <is>
          <t>11.11.2020 09:34:55</t>
        </is>
      </c>
      <c>
        <is>
          <t>11.11.2020 18:58:59</t>
        </is>
      </c>
      <c>
        <v>9.401111111</v>
      </c>
      <c>
        <v>0</v>
      </c>
      <c>
        <v>158</v>
      </c>
      <c>
        <v>0</v>
      </c>
      <c>
        <v>0</v>
      </c>
      <c>
        <v>0</v>
      </c>
      <c>
        <v>1485.375556</v>
      </c>
      <c>
        <v>0</v>
      </c>
      <c>
        <v>0</v>
      </c>
    </row>
    <row>
      <c>
        <is>
          <t>1598743</t>
        </is>
      </c>
      <c>
        <v>1</v>
      </c>
      <c>
        <is>
          <t>İZMİR</t>
        </is>
      </c>
      <c>
        <v>KARŞIYAKA</v>
      </c>
      <c>
        <is>
          <t>K-4629 35-04-K04629_962617020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30.11.2020 15:50:00</t>
        </is>
      </c>
      <c>
        <is>
          <t>30.11.2020 20:46:15</t>
        </is>
      </c>
      <c>
        <v>4.9375</v>
      </c>
      <c>
        <v>0</v>
      </c>
      <c>
        <v>29</v>
      </c>
      <c>
        <v>0</v>
      </c>
      <c>
        <v>0</v>
      </c>
      <c>
        <v>0</v>
      </c>
      <c>
        <v>143.1875</v>
      </c>
      <c>
        <v>0</v>
      </c>
      <c>
        <v>0</v>
      </c>
    </row>
    <row>
      <c>
        <is>
          <t>1576819</t>
        </is>
      </c>
      <c>
        <v>1</v>
      </c>
      <c>
        <is>
          <t>MANİSA</t>
        </is>
      </c>
      <c>
        <v>YUNUSEMRE</v>
      </c>
      <c>
        <is>
          <t>GÖKÇELER (YAYLACIK MAH.) TR-1 45-71-M00999_45-71-M00999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06.11.2020 20:21:34</t>
        </is>
      </c>
      <c>
        <is>
          <t>06.11.2020 23:07:18</t>
        </is>
      </c>
      <c>
        <v>2.762222222</v>
      </c>
      <c>
        <v>0</v>
      </c>
      <c>
        <v>0</v>
      </c>
      <c>
        <v>1</v>
      </c>
      <c>
        <v>36</v>
      </c>
      <c>
        <v>0</v>
      </c>
      <c>
        <v>0</v>
      </c>
      <c>
        <v>2.762222</v>
      </c>
      <c>
        <v>99.44</v>
      </c>
    </row>
    <row>
      <c>
        <is>
          <t>1576598</t>
        </is>
      </c>
      <c>
        <v>1</v>
      </c>
      <c>
        <is>
          <t>İZMİR</t>
        </is>
      </c>
      <c>
        <v>ÇEŞME</v>
      </c>
      <c>
        <is>
          <t>L-42 35-18-L00042_950438749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06.11.2020 15:40:00</t>
        </is>
      </c>
      <c>
        <is>
          <t>06.11.2020 18:56:32</t>
        </is>
      </c>
      <c>
        <v>3.275555555</v>
      </c>
      <c>
        <v>0</v>
      </c>
      <c>
        <v>1</v>
      </c>
      <c>
        <v>0</v>
      </c>
      <c>
        <v>0</v>
      </c>
      <c>
        <v>0</v>
      </c>
      <c>
        <v>3.275556</v>
      </c>
      <c>
        <v>0</v>
      </c>
      <c>
        <v>0</v>
      </c>
    </row>
    <row>
      <c>
        <is>
          <t>1576749</t>
        </is>
      </c>
      <c>
        <v>1</v>
      </c>
      <c>
        <is>
          <t>İZMİR</t>
        </is>
      </c>
      <c>
        <v>KİRAZ</v>
      </c>
      <c>
        <is>
          <t>CEVİZLİ BALYERİ TR-8 35-31-L00326_47797225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06.11.2020 18:08:19</t>
        </is>
      </c>
      <c>
        <is>
          <t>06.11.2020 20:15:36</t>
        </is>
      </c>
      <c>
        <v>2.121388888</v>
      </c>
      <c>
        <v>0</v>
      </c>
      <c>
        <v>0</v>
      </c>
      <c>
        <v>0</v>
      </c>
      <c>
        <v>27</v>
      </c>
      <c>
        <v>0</v>
      </c>
      <c>
        <v>0</v>
      </c>
      <c>
        <v>0</v>
      </c>
      <c>
        <v>57.2775</v>
      </c>
    </row>
    <row>
      <c>
        <is>
          <t>1582181</t>
        </is>
      </c>
      <c>
        <v>1</v>
      </c>
      <c>
        <is>
          <t>İZMİR</t>
        </is>
      </c>
      <c>
        <v>KARŞIYAKA</v>
      </c>
      <c>
        <is>
          <t>K-55 35-04-K00055_948242980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17.11.2020 18:05:52</t>
        </is>
      </c>
      <c>
        <is>
          <t>17.11.2020 22:19:41</t>
        </is>
      </c>
      <c>
        <v>4.230277777</v>
      </c>
      <c>
        <v>0</v>
      </c>
      <c>
        <v>1</v>
      </c>
      <c>
        <v>0</v>
      </c>
      <c>
        <v>0</v>
      </c>
      <c>
        <v>0</v>
      </c>
      <c>
        <v>4.230278</v>
      </c>
      <c>
        <v>0</v>
      </c>
      <c>
        <v>0</v>
      </c>
    </row>
    <row>
      <c>
        <is>
          <t>1578721</t>
        </is>
      </c>
      <c>
        <v>1</v>
      </c>
      <c>
        <is>
          <t>İZMİR</t>
        </is>
      </c>
      <c>
        <v>KARABAĞLAR</v>
      </c>
      <c>
        <is>
          <t>K-2786 35-01-K02786_912199076</t>
        </is>
      </c>
      <c>
        <v>AG Direkten Kesme Açma</v>
      </c>
      <c>
        <is>
          <t>Dağıtım-AG</t>
        </is>
      </c>
      <c>
        <v>Uzun</v>
      </c>
      <c>
        <v>Güvenlik</v>
      </c>
      <c>
        <v>Bildirimsiz</v>
      </c>
      <c>
        <is>
          <t>10.11.2020 18:10:00</t>
        </is>
      </c>
      <c>
        <is>
          <t>10.11.2020 19:04:00</t>
        </is>
      </c>
      <c>
        <v>0.9</v>
      </c>
      <c>
        <v>0</v>
      </c>
      <c>
        <v>3</v>
      </c>
      <c>
        <v>0</v>
      </c>
      <c>
        <v>0</v>
      </c>
      <c>
        <v>0</v>
      </c>
      <c>
        <v>2.7</v>
      </c>
      <c>
        <v>0</v>
      </c>
      <c>
        <v>0</v>
      </c>
    </row>
    <row>
      <c>
        <is>
          <t>1596355</t>
        </is>
      </c>
      <c>
        <v>1</v>
      </c>
      <c>
        <is>
          <t>İZMİR</t>
        </is>
      </c>
      <c>
        <v>KARABAĞLAR</v>
      </c>
      <c>
        <is>
          <t>K-4022 35-01-K04022_Ayırıcı H01</t>
        </is>
      </c>
      <c>
        <v>OG Yeraltı Kablo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25.11.2020 14:23:23</t>
        </is>
      </c>
      <c>
        <is>
          <t>25.11.2020 15:28:10</t>
        </is>
      </c>
      <c>
        <v>1.079722222</v>
      </c>
      <c>
        <v>1</v>
      </c>
      <c>
        <v>408</v>
      </c>
      <c>
        <v>0</v>
      </c>
      <c>
        <v>0</v>
      </c>
      <c>
        <v>1.079722</v>
      </c>
      <c>
        <v>440.526667</v>
      </c>
      <c>
        <v>0</v>
      </c>
      <c>
        <v>0</v>
      </c>
    </row>
    <row>
      <c>
        <is>
          <t>1583732</t>
        </is>
      </c>
      <c>
        <v>1</v>
      </c>
      <c>
        <is>
          <t>İZMİR</t>
        </is>
      </c>
      <c>
        <v>KARABAĞLAR</v>
      </c>
      <c>
        <is>
          <t>K-3627 35-01-K03627_60984812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20.11.2020 10:45:00</t>
        </is>
      </c>
      <c>
        <is>
          <t>20.11.2020 11:30:01</t>
        </is>
      </c>
      <c>
        <v>0.750277777</v>
      </c>
      <c>
        <v>0</v>
      </c>
      <c>
        <v>201</v>
      </c>
      <c>
        <v>0</v>
      </c>
      <c>
        <v>0</v>
      </c>
      <c>
        <v>0</v>
      </c>
      <c>
        <v>150.805833</v>
      </c>
      <c>
        <v>0</v>
      </c>
      <c>
        <v>0</v>
      </c>
    </row>
    <row>
      <c>
        <is>
          <t>1578478</t>
        </is>
      </c>
      <c>
        <v>1</v>
      </c>
      <c>
        <is>
          <t>İZMİR</t>
        </is>
      </c>
      <c>
        <v>KARABAĞLAR</v>
      </c>
      <c>
        <is>
          <t>K-3627 35-01-K03627_910396289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10.11.2020 11:30:08</t>
        </is>
      </c>
      <c>
        <is>
          <t>10.11.2020 13:58:23</t>
        </is>
      </c>
      <c>
        <v>2.470833333</v>
      </c>
      <c>
        <v>0</v>
      </c>
      <c>
        <v>1</v>
      </c>
      <c>
        <v>0</v>
      </c>
      <c>
        <v>0</v>
      </c>
      <c>
        <v>0</v>
      </c>
      <c>
        <v>2.470833</v>
      </c>
      <c>
        <v>0</v>
      </c>
      <c>
        <v>0</v>
      </c>
    </row>
    <row>
      <c>
        <is>
          <t>1573464</t>
        </is>
      </c>
      <c>
        <v>1</v>
      </c>
      <c>
        <is>
          <t>İZMİR</t>
        </is>
      </c>
      <c>
        <v>KARABAĞLAR</v>
      </c>
      <c>
        <is>
          <t>K-324 35-01-K00324_911208636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01.11.2020 00:39:36</t>
        </is>
      </c>
      <c>
        <is>
          <t>01.11.2020 02:21:29</t>
        </is>
      </c>
      <c>
        <v>1.698055555</v>
      </c>
      <c>
        <v>0</v>
      </c>
      <c>
        <v>12</v>
      </c>
      <c>
        <v>0</v>
      </c>
      <c>
        <v>0</v>
      </c>
      <c>
        <v>0</v>
      </c>
      <c>
        <v>20.376667</v>
      </c>
      <c>
        <v>0</v>
      </c>
      <c>
        <v>0</v>
      </c>
    </row>
    <row>
      <c>
        <is>
          <t>1576628</t>
        </is>
      </c>
      <c>
        <v>1</v>
      </c>
      <c>
        <is>
          <t>İZMİR</t>
        </is>
      </c>
      <c>
        <v>KARŞIYAKA</v>
      </c>
      <c>
        <is>
          <t>K-1065 35-04-K01065_99509218</t>
        </is>
      </c>
      <c>
        <v>AG Direkten Kesme Açma</v>
      </c>
      <c>
        <is>
          <t>Dağıtım-AG</t>
        </is>
      </c>
      <c>
        <v>Uzun</v>
      </c>
      <c>
        <v>Güvenlik</v>
      </c>
      <c>
        <v>Bildirimsiz</v>
      </c>
      <c>
        <is>
          <t>06.11.2020 16:44:00</t>
        </is>
      </c>
      <c>
        <is>
          <t>06.11.2020 17:39:52</t>
        </is>
      </c>
      <c>
        <v>0.931111111</v>
      </c>
      <c>
        <v>0</v>
      </c>
      <c>
        <v>29</v>
      </c>
      <c>
        <v>0</v>
      </c>
      <c>
        <v>0</v>
      </c>
      <c>
        <v>0</v>
      </c>
      <c>
        <v>27.002222</v>
      </c>
      <c>
        <v>0</v>
      </c>
      <c>
        <v>0</v>
      </c>
    </row>
    <row>
      <c>
        <is>
          <t>1576144</t>
        </is>
      </c>
      <c>
        <v>1</v>
      </c>
      <c>
        <is>
          <t>İZMİR</t>
        </is>
      </c>
      <c>
        <v>KARABAĞLAR</v>
      </c>
      <c>
        <is>
          <t>K-2572 35-01-K02572_910469397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06.11.2020 08:03:33</t>
        </is>
      </c>
      <c>
        <is>
          <t>06.11.2020 09:06:57</t>
        </is>
      </c>
      <c>
        <v>1.056666666</v>
      </c>
      <c>
        <v>0</v>
      </c>
      <c>
        <v>13</v>
      </c>
      <c>
        <v>0</v>
      </c>
      <c>
        <v>0</v>
      </c>
      <c>
        <v>0</v>
      </c>
      <c>
        <v>13.736667</v>
      </c>
      <c>
        <v>0</v>
      </c>
      <c>
        <v>0</v>
      </c>
    </row>
    <row>
      <c>
        <is>
          <t>1583849</t>
        </is>
      </c>
      <c>
        <v>1</v>
      </c>
      <c>
        <is>
          <t>İZMİR</t>
        </is>
      </c>
      <c>
        <v>KARABAĞLAR</v>
      </c>
      <c>
        <is>
          <t>K-1024 35-01-K01024_910633400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20.11.2020 13:05:24</t>
        </is>
      </c>
      <c>
        <is>
          <t>20.11.2020 23:38:51</t>
        </is>
      </c>
      <c>
        <v>10.5575</v>
      </c>
      <c>
        <v>0</v>
      </c>
      <c>
        <v>1</v>
      </c>
      <c>
        <v>0</v>
      </c>
      <c>
        <v>0</v>
      </c>
      <c>
        <v>0</v>
      </c>
      <c>
        <v>10.5575</v>
      </c>
      <c>
        <v>0</v>
      </c>
      <c>
        <v>0</v>
      </c>
    </row>
    <row>
      <c>
        <is>
          <t>1582283</t>
        </is>
      </c>
      <c>
        <v>1</v>
      </c>
      <c>
        <is>
          <t>MANİSA</t>
        </is>
      </c>
      <c>
        <v>SARUHANLI</v>
      </c>
      <c>
        <is>
          <t>PAŞAKÖY TR-3 45-80-M00058_C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18.11.2020 08:00:58</t>
        </is>
      </c>
      <c>
        <is>
          <t>18.11.2020 09:07:41</t>
        </is>
      </c>
      <c>
        <v>1.111944444</v>
      </c>
      <c>
        <v>0</v>
      </c>
      <c>
        <v>54</v>
      </c>
      <c>
        <v>0</v>
      </c>
      <c>
        <v>0</v>
      </c>
      <c>
        <v>0</v>
      </c>
      <c>
        <v>60.045</v>
      </c>
      <c>
        <v>0</v>
      </c>
      <c>
        <v>0</v>
      </c>
    </row>
    <row>
      <c>
        <is>
          <t>1584494</t>
        </is>
      </c>
      <c>
        <v>1</v>
      </c>
      <c>
        <is>
          <t>MANİSA</t>
        </is>
      </c>
      <c>
        <v>SARUHANLI</v>
      </c>
      <c>
        <is>
          <t>PAŞAKÖY TR-3 45-80-M00058_PAŞAKÖY KÖK-M01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21.11.2020 16:57:34</t>
        </is>
      </c>
      <c>
        <is>
          <t>21.11.2020 17:58:24</t>
        </is>
      </c>
      <c>
        <v>1.013888888</v>
      </c>
      <c>
        <v>10</v>
      </c>
      <c>
        <v>981</v>
      </c>
      <c>
        <v>1</v>
      </c>
      <c>
        <v>25</v>
      </c>
      <c>
        <v>10.138889</v>
      </c>
      <c>
        <v>994.624999</v>
      </c>
      <c>
        <v>1.013889</v>
      </c>
      <c>
        <v>25.347222</v>
      </c>
    </row>
    <row>
      <c>
        <is>
          <t>1598232</t>
        </is>
      </c>
      <c>
        <v>1</v>
      </c>
      <c>
        <is>
          <t>MANİSA</t>
        </is>
      </c>
      <c>
        <v>SARUHANLI</v>
      </c>
      <c>
        <is>
          <t>PAŞAKÖY KÖK 45-80-M00052_HatBaşıAyırıcı_53136718 M06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29.11.2020 16:19:47</t>
        </is>
      </c>
      <c>
        <is>
          <t>29.11.2020 18:01:56</t>
        </is>
      </c>
      <c>
        <v>1.7025</v>
      </c>
      <c>
        <v>0</v>
      </c>
      <c>
        <v>0</v>
      </c>
      <c>
        <v>4</v>
      </c>
      <c>
        <v>146</v>
      </c>
      <c>
        <v>0</v>
      </c>
      <c>
        <v>0</v>
      </c>
      <c>
        <v>6.81</v>
      </c>
      <c>
        <v>248.565</v>
      </c>
    </row>
    <row>
      <c>
        <is>
          <t>1574049</t>
        </is>
      </c>
      <c>
        <v>1</v>
      </c>
      <c>
        <is>
          <t>MANİSA</t>
        </is>
      </c>
      <c>
        <v>SARUHANLI</v>
      </c>
      <c>
        <is>
          <t>PAŞAKÖY TR-2 45-80-M00059_956536941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02.11.2020 10:51:32</t>
        </is>
      </c>
      <c>
        <is>
          <t>02.11.2020 13:34:27</t>
        </is>
      </c>
      <c>
        <v>2.715277777</v>
      </c>
      <c>
        <v>0</v>
      </c>
      <c>
        <v>1</v>
      </c>
      <c>
        <v>0</v>
      </c>
      <c>
        <v>0</v>
      </c>
      <c>
        <v>0</v>
      </c>
      <c>
        <v>2.715278</v>
      </c>
      <c>
        <v>0</v>
      </c>
      <c>
        <v>0</v>
      </c>
    </row>
    <row>
      <c>
        <is>
          <t>1584492</t>
        </is>
      </c>
      <c>
        <v>1</v>
      </c>
      <c>
        <is>
          <t>İZMİR</t>
        </is>
      </c>
      <c>
        <v>BERGAMA</v>
      </c>
      <c>
        <is>
          <t>BEYLER ÇAYIRI TR-1 35-16-M00162_47543018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21.11.2020 16:44:22</t>
        </is>
      </c>
      <c>
        <is>
          <t>21.11.2020 17:31:56</t>
        </is>
      </c>
      <c>
        <v>0.792777777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2.378333</v>
      </c>
    </row>
    <row>
      <c>
        <is>
          <t>1594871</t>
        </is>
      </c>
      <c>
        <v>1</v>
      </c>
      <c>
        <is>
          <t>İZMİR</t>
        </is>
      </c>
      <c>
        <v>BERGAMA</v>
      </c>
      <c>
        <is>
          <t>BEYLER ÇAYIRI TR-1 35-16-M00162_47542984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22.11.2020 16:44:18</t>
        </is>
      </c>
      <c>
        <is>
          <t>22.11.2020 17:30:07</t>
        </is>
      </c>
      <c>
        <v>0.763611111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3.054444</v>
      </c>
    </row>
    <row>
      <c>
        <is>
          <t>1582392</t>
        </is>
      </c>
      <c>
        <v>1</v>
      </c>
      <c>
        <is>
          <t>İZMİR</t>
        </is>
      </c>
      <c>
        <v>BERGAMA</v>
      </c>
      <c>
        <is>
          <t>BEYLER ÇAYIRI TR-1 35-16-M00162_Ayırıcı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18.11.2020 09:57:41</t>
        </is>
      </c>
      <c>
        <is>
          <t>18.11.2020 11:41:54</t>
        </is>
      </c>
      <c>
        <v>1.736944444</v>
      </c>
      <c>
        <v>0</v>
      </c>
      <c>
        <v>0</v>
      </c>
      <c>
        <v>0</v>
      </c>
      <c>
        <v>34</v>
      </c>
      <c>
        <v>0</v>
      </c>
      <c>
        <v>0</v>
      </c>
      <c>
        <v>0</v>
      </c>
      <c>
        <v>59.056111</v>
      </c>
    </row>
    <row>
      <c>
        <is>
          <t>1597839</t>
        </is>
      </c>
      <c>
        <v>1</v>
      </c>
      <c>
        <is>
          <t>İZMİR</t>
        </is>
      </c>
      <c>
        <v>KARŞIYAKA</v>
      </c>
      <c>
        <is>
          <t>M-1039 35-04-M01039_967151970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28.11.2020 15:03:48</t>
        </is>
      </c>
      <c>
        <is>
          <t>28.11.2020 16:38:33</t>
        </is>
      </c>
      <c>
        <v>1.579166666</v>
      </c>
      <c>
        <v>0</v>
      </c>
      <c>
        <v>1</v>
      </c>
      <c>
        <v>0</v>
      </c>
      <c>
        <v>0</v>
      </c>
      <c>
        <v>0</v>
      </c>
      <c>
        <v>1.579167</v>
      </c>
      <c>
        <v>0</v>
      </c>
      <c>
        <v>0</v>
      </c>
    </row>
    <row>
      <c>
        <is>
          <t>1573800</t>
        </is>
      </c>
      <c>
        <v>1</v>
      </c>
      <c>
        <is>
          <t>İZMİR</t>
        </is>
      </c>
      <c>
        <v>KARŞIYAKA</v>
      </c>
      <c>
        <is>
          <t>M-1039 35-04-M01039_99360604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01.11.2020 19:19:00</t>
        </is>
      </c>
      <c>
        <is>
          <t>01.11.2020 22:45:37</t>
        </is>
      </c>
      <c>
        <v>3.443611111</v>
      </c>
      <c>
        <v>0</v>
      </c>
      <c>
        <v>22</v>
      </c>
      <c>
        <v>0</v>
      </c>
      <c>
        <v>0</v>
      </c>
      <c>
        <v>0</v>
      </c>
      <c>
        <v>75.759444</v>
      </c>
      <c>
        <v>0</v>
      </c>
      <c>
        <v>0</v>
      </c>
    </row>
    <row>
      <c>
        <is>
          <t>1573711</t>
        </is>
      </c>
      <c>
        <v>1</v>
      </c>
      <c>
        <is>
          <t>İZMİR</t>
        </is>
      </c>
      <c>
        <v>KARŞIYAKA</v>
      </c>
      <c>
        <is>
          <t>M-1039 35-04-M01039_99360604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01.11.2020 15:57:00</t>
        </is>
      </c>
      <c>
        <is>
          <t>01.11.2020 19:16:01</t>
        </is>
      </c>
      <c>
        <v>3.316944444</v>
      </c>
      <c>
        <v>0</v>
      </c>
      <c>
        <v>22</v>
      </c>
      <c>
        <v>0</v>
      </c>
      <c>
        <v>0</v>
      </c>
      <c>
        <v>0</v>
      </c>
      <c>
        <v>72.972778</v>
      </c>
      <c>
        <v>0</v>
      </c>
      <c>
        <v>0</v>
      </c>
    </row>
    <row>
      <c>
        <is>
          <t>1578222</t>
        </is>
      </c>
      <c>
        <v>1</v>
      </c>
      <c>
        <is>
          <t>İZMİR</t>
        </is>
      </c>
      <c>
        <v>KARABAĞLAR</v>
      </c>
      <c>
        <is>
          <t>UZUNDERE TM 35-01-A00013_SEYDİKÖY M19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09.11.2020 19:18:31</t>
        </is>
      </c>
      <c>
        <is>
          <t>09.11.2020 19:27:00</t>
        </is>
      </c>
      <c>
        <v>0.141388888</v>
      </c>
      <c>
        <v>65</v>
      </c>
      <c>
        <v>10301</v>
      </c>
      <c>
        <v>1</v>
      </c>
      <c>
        <v>0</v>
      </c>
      <c>
        <v>9.190278</v>
      </c>
      <c>
        <v>1456.446935</v>
      </c>
      <c>
        <v>0.141389</v>
      </c>
      <c>
        <v>0</v>
      </c>
    </row>
    <row>
      <c>
        <is>
          <t>1579298</t>
        </is>
      </c>
      <c>
        <v>1</v>
      </c>
      <c>
        <is>
          <t>İZMİR</t>
        </is>
      </c>
      <c>
        <v>KARABAĞLAR</v>
      </c>
      <c>
        <is>
          <t>K-4366 35-01-K04366_B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11.11.2020 18:59:11</t>
        </is>
      </c>
      <c>
        <is>
          <t>11.11.2020 21:32:00</t>
        </is>
      </c>
      <c>
        <v>2.546944444</v>
      </c>
      <c>
        <v>0</v>
      </c>
      <c>
        <v>48</v>
      </c>
      <c>
        <v>0</v>
      </c>
      <c>
        <v>0</v>
      </c>
      <c>
        <v>0</v>
      </c>
      <c>
        <v>122.253333</v>
      </c>
      <c>
        <v>0</v>
      </c>
      <c>
        <v>0</v>
      </c>
    </row>
    <row>
      <c>
        <is>
          <t>1582746</t>
        </is>
      </c>
      <c>
        <v>1</v>
      </c>
      <c>
        <is>
          <t>İZMİR</t>
        </is>
      </c>
      <c>
        <v>KARŞIYAKA</v>
      </c>
      <c>
        <is>
          <t>K-3850 35-04-K03850_913750517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18.11.2020 18:27:22</t>
        </is>
      </c>
      <c>
        <is>
          <t>18.11.2020 19:48:51</t>
        </is>
      </c>
      <c>
        <v>1.358055555</v>
      </c>
      <c>
        <v>0</v>
      </c>
      <c>
        <v>12</v>
      </c>
      <c>
        <v>0</v>
      </c>
      <c>
        <v>0</v>
      </c>
      <c>
        <v>0</v>
      </c>
      <c>
        <v>16.296667</v>
      </c>
      <c>
        <v>0</v>
      </c>
      <c>
        <v>0</v>
      </c>
    </row>
    <row>
      <c>
        <is>
          <t>1598380</t>
        </is>
      </c>
      <c>
        <v>1</v>
      </c>
      <c>
        <is>
          <t>İZMİR</t>
        </is>
      </c>
      <c>
        <v>KARŞIYAKA</v>
      </c>
      <c>
        <is>
          <t>M-1029 35-04-M01029_99289466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30.11.2020 02:46:51</t>
        </is>
      </c>
      <c>
        <is>
          <t>30.11.2020 04:05:20</t>
        </is>
      </c>
      <c>
        <v>1.308055555</v>
      </c>
      <c>
        <v>0</v>
      </c>
      <c>
        <v>2</v>
      </c>
      <c>
        <v>0</v>
      </c>
      <c>
        <v>0</v>
      </c>
      <c>
        <v>0</v>
      </c>
      <c>
        <v>2.616111</v>
      </c>
      <c>
        <v>0</v>
      </c>
      <c>
        <v>0</v>
      </c>
    </row>
    <row>
      <c>
        <is>
          <t>1575088</t>
        </is>
      </c>
      <c>
        <v>1</v>
      </c>
      <c>
        <is>
          <t>İZMİR</t>
        </is>
      </c>
      <c>
        <v>KEMALPAŞA</v>
      </c>
      <c>
        <is>
          <t>ULUCAK DM-2/15 35-27-M00334_912476758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04.11.2020 09:54:53</t>
        </is>
      </c>
      <c>
        <is>
          <t>04.11.2020 14:28:57</t>
        </is>
      </c>
      <c>
        <v>4.567777777</v>
      </c>
      <c>
        <v>0</v>
      </c>
      <c>
        <v>1</v>
      </c>
      <c>
        <v>0</v>
      </c>
      <c>
        <v>0</v>
      </c>
      <c>
        <v>0</v>
      </c>
      <c>
        <v>4.567778</v>
      </c>
      <c>
        <v>0</v>
      </c>
      <c>
        <v>0</v>
      </c>
    </row>
    <row>
      <c>
        <is>
          <t>1577045</t>
        </is>
      </c>
      <c>
        <v>1</v>
      </c>
      <c>
        <is>
          <t>İZMİR</t>
        </is>
      </c>
      <c>
        <v>KEMALPAŞA</v>
      </c>
      <c>
        <is>
          <t>BEŞPINARLAR KÖYÜ TR-1 35-27-M00413_YENMİŞ KÖK-M01 M01</t>
        </is>
      </c>
      <c>
        <v>OG Kesici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07.11.2020 10:53:21</t>
        </is>
      </c>
      <c>
        <is>
          <t>07.11.2020 12:52:32</t>
        </is>
      </c>
      <c>
        <v>1.986388888</v>
      </c>
      <c>
        <v>0</v>
      </c>
      <c>
        <v>0</v>
      </c>
      <c>
        <v>12</v>
      </c>
      <c>
        <v>80</v>
      </c>
      <c>
        <v>0</v>
      </c>
      <c>
        <v>0</v>
      </c>
      <c>
        <v>23.836667</v>
      </c>
      <c>
        <v>158.911111</v>
      </c>
    </row>
    <row>
      <c>
        <is>
          <t>1582988</t>
        </is>
      </c>
      <c>
        <v>1</v>
      </c>
      <c>
        <is>
          <t>İZMİR</t>
        </is>
      </c>
      <c>
        <v>KEMALPAŞA</v>
      </c>
      <c>
        <is>
          <t>BEŞPINARLAR KÖYÜ TR-1 35-27-M00413_DAĞITIM TRAFO BEŞPINARLAR KÖYÜ TR-1-M03 M03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19.11.2020 10:20:41</t>
        </is>
      </c>
      <c>
        <is>
          <t>19.11.2020 14:12:30</t>
        </is>
      </c>
      <c>
        <v>3.863611111</v>
      </c>
      <c>
        <v>0</v>
      </c>
      <c>
        <v>0</v>
      </c>
      <c>
        <v>2</v>
      </c>
      <c>
        <v>80</v>
      </c>
      <c>
        <v>0</v>
      </c>
      <c>
        <v>0</v>
      </c>
      <c>
        <v>7.727222</v>
      </c>
      <c>
        <v>309.088889</v>
      </c>
    </row>
    <row>
      <c>
        <is>
          <t>1583413</t>
        </is>
      </c>
      <c>
        <v>1</v>
      </c>
      <c>
        <is>
          <t>İZMİR</t>
        </is>
      </c>
      <c>
        <v>KEMALPAŞA</v>
      </c>
      <c>
        <is>
          <t>BEŞPINARLAR KÖYÜ TR-1 35-27-M00413_SPİL DAĞI MİLLİ PARKI M02</t>
        </is>
      </c>
      <c>
        <v>OG İletken Kopması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19.11.2020 17:52:00</t>
        </is>
      </c>
      <c>
        <is>
          <t>19.11.2020 22:13:35</t>
        </is>
      </c>
      <c>
        <v>4.359722222</v>
      </c>
      <c>
        <v>0</v>
      </c>
      <c>
        <v>0</v>
      </c>
      <c>
        <v>10</v>
      </c>
      <c>
        <v>0</v>
      </c>
      <c>
        <v>0</v>
      </c>
      <c>
        <v>0</v>
      </c>
      <c>
        <v>43.597222</v>
      </c>
      <c>
        <v>0</v>
      </c>
    </row>
    <row>
      <c>
        <is>
          <t>1584450</t>
        </is>
      </c>
      <c>
        <v>1</v>
      </c>
      <c>
        <is>
          <t>İZMİR</t>
        </is>
      </c>
      <c>
        <v>KEMALPAŞA</v>
      </c>
      <c>
        <is>
          <t>ÖREN TR-9 35-27-L00214_B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21.11.2020 15:26:38</t>
        </is>
      </c>
      <c>
        <is>
          <t>21.11.2020 18:00:39</t>
        </is>
      </c>
      <c>
        <v>2.566944444</v>
      </c>
      <c>
        <v>0</v>
      </c>
      <c>
        <v>132</v>
      </c>
      <c>
        <v>0</v>
      </c>
      <c>
        <v>0</v>
      </c>
      <c>
        <v>0</v>
      </c>
      <c>
        <v>338.836667</v>
      </c>
      <c>
        <v>0</v>
      </c>
      <c>
        <v>0</v>
      </c>
    </row>
    <row>
      <c>
        <is>
          <t>1597328</t>
        </is>
      </c>
      <c>
        <v>1</v>
      </c>
      <c>
        <is>
          <t>İZMİR</t>
        </is>
      </c>
      <c>
        <v>KEMALPAŞA</v>
      </c>
      <c>
        <is>
          <t>CUMALI TR-1 35-27-M00965_953733745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27.11.2020 13:58:26</t>
        </is>
      </c>
      <c>
        <is>
          <t>27.11.2020 18:05:08</t>
        </is>
      </c>
      <c>
        <v>4.111666666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4.111667</v>
      </c>
    </row>
    <row>
      <c>
        <is>
          <t>1583744</t>
        </is>
      </c>
      <c>
        <v>1</v>
      </c>
      <c>
        <is>
          <t>İZMİR</t>
        </is>
      </c>
      <c>
        <v>KEMALPAŞA</v>
      </c>
      <c>
        <is>
          <t>ÖREN TR-9 35-27-L00214_97484325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20.11.2020 10:58:20</t>
        </is>
      </c>
      <c>
        <is>
          <t>20.11.2020 15:25:07</t>
        </is>
      </c>
      <c>
        <v>4.446388888</v>
      </c>
      <c>
        <v>0</v>
      </c>
      <c>
        <v>1</v>
      </c>
      <c>
        <v>0</v>
      </c>
      <c>
        <v>0</v>
      </c>
      <c>
        <v>0</v>
      </c>
      <c>
        <v>4.446389</v>
      </c>
      <c>
        <v>0</v>
      </c>
      <c>
        <v>0</v>
      </c>
    </row>
    <row>
      <c>
        <is>
          <t>1576937</t>
        </is>
      </c>
      <c>
        <v>1</v>
      </c>
      <c>
        <is>
          <t>İZMİR</t>
        </is>
      </c>
      <c>
        <v>KEMALPAŞA</v>
      </c>
      <c>
        <is>
          <t>DAMLACIK TR 1 35-27-M00346_914526604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07.11.2020 08:18:06</t>
        </is>
      </c>
      <c>
        <is>
          <t>07.11.2020 12:18:00</t>
        </is>
      </c>
      <c>
        <v>3.998333333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3.998333</v>
      </c>
    </row>
    <row>
      <c>
        <is>
          <t>1582693</t>
        </is>
      </c>
      <c>
        <v>1</v>
      </c>
      <c>
        <is>
          <t>İZMİR</t>
        </is>
      </c>
      <c>
        <v>KEMALPAŞA</v>
      </c>
      <c>
        <is>
          <t>ÖREN TR-9 35-27-L00214_913573220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18.11.2020 17:00:58</t>
        </is>
      </c>
      <c>
        <is>
          <t>18.11.2020 20:37:29</t>
        </is>
      </c>
      <c>
        <v>3.608611111</v>
      </c>
      <c>
        <v>0</v>
      </c>
      <c>
        <v>1</v>
      </c>
      <c>
        <v>0</v>
      </c>
      <c>
        <v>0</v>
      </c>
      <c>
        <v>0</v>
      </c>
      <c>
        <v>3.608611</v>
      </c>
      <c>
        <v>0</v>
      </c>
      <c>
        <v>0</v>
      </c>
    </row>
    <row>
      <c>
        <is>
          <t>1583287</t>
        </is>
      </c>
      <c>
        <v>1</v>
      </c>
      <c>
        <is>
          <t>İZMİR</t>
        </is>
      </c>
      <c>
        <v>KEMALPAŞA</v>
      </c>
      <c>
        <is>
          <t>ÖREN TR-2 35-27-L00217_912472519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19.11.2020 15:31:21</t>
        </is>
      </c>
      <c>
        <is>
          <t>19.11.2020 20:05:14</t>
        </is>
      </c>
      <c>
        <v>4.564722222</v>
      </c>
      <c>
        <v>0</v>
      </c>
      <c>
        <v>1</v>
      </c>
      <c>
        <v>0</v>
      </c>
      <c>
        <v>0</v>
      </c>
      <c>
        <v>0</v>
      </c>
      <c>
        <v>4.564722</v>
      </c>
      <c>
        <v>0</v>
      </c>
      <c>
        <v>0</v>
      </c>
    </row>
    <row>
      <c>
        <is>
          <t>1595987</t>
        </is>
      </c>
      <c>
        <v>1</v>
      </c>
      <c>
        <is>
          <t>İZMİR</t>
        </is>
      </c>
      <c>
        <v>KARŞIYAKA</v>
      </c>
      <c>
        <is>
          <t>M-949 35-04-M00949_TRAFO-M03 M03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24.11.2020 19:52:06</t>
        </is>
      </c>
      <c>
        <is>
          <t>25.11.2020 01:10:17</t>
        </is>
      </c>
      <c>
        <v>5.303055555</v>
      </c>
      <c>
        <v>1</v>
      </c>
      <c>
        <v>190</v>
      </c>
      <c>
        <v>0</v>
      </c>
      <c>
        <v>0</v>
      </c>
      <c>
        <v>5.303056</v>
      </c>
      <c>
        <v>1007.580555</v>
      </c>
      <c>
        <v>0</v>
      </c>
      <c>
        <v>0</v>
      </c>
    </row>
    <row>
      <c>
        <is>
          <t>1579171</t>
        </is>
      </c>
      <c>
        <v>1</v>
      </c>
      <c>
        <is>
          <t>İZMİR</t>
        </is>
      </c>
      <c>
        <v>KARŞIYAKA</v>
      </c>
      <c>
        <is>
          <t>K-893 35-04-K00893_C</t>
        </is>
      </c>
      <c>
        <v>AG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11.11.2020 15:01:03</t>
        </is>
      </c>
      <c>
        <is>
          <t>11.11.2020 16:37:35</t>
        </is>
      </c>
      <c>
        <v>1.608888888</v>
      </c>
      <c>
        <v>0</v>
      </c>
      <c>
        <v>249</v>
      </c>
      <c>
        <v>0</v>
      </c>
      <c>
        <v>0</v>
      </c>
      <c>
        <v>0</v>
      </c>
      <c>
        <v>400.613333</v>
      </c>
      <c>
        <v>0</v>
      </c>
      <c>
        <v>0</v>
      </c>
    </row>
    <row>
      <c>
        <is>
          <t>1595814</t>
        </is>
      </c>
      <c>
        <v>1</v>
      </c>
      <c>
        <is>
          <t>İZMİR</t>
        </is>
      </c>
      <c>
        <v>KARŞIYAKA</v>
      </c>
      <c>
        <is>
          <t>K-893 35-04-K00893_35-04-K00893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24.11.2020 14:53:45</t>
        </is>
      </c>
      <c>
        <is>
          <t>24.11.2020 16:24:07</t>
        </is>
      </c>
      <c>
        <v>1.506111111</v>
      </c>
      <c>
        <v>1</v>
      </c>
      <c>
        <v>877</v>
      </c>
      <c>
        <v>0</v>
      </c>
      <c>
        <v>0</v>
      </c>
      <c>
        <v>1.506111</v>
      </c>
      <c>
        <v>1320.859444</v>
      </c>
      <c>
        <v>0</v>
      </c>
      <c>
        <v>0</v>
      </c>
    </row>
    <row>
      <c>
        <is>
          <t>1579808</t>
        </is>
      </c>
      <c>
        <v>1</v>
      </c>
      <c>
        <is>
          <t>İZMİR</t>
        </is>
      </c>
      <c>
        <v>KARŞIYAKA</v>
      </c>
      <c>
        <is>
          <t>K-1115 35-04-K01115_963943401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12.11.2020 16:23:45</t>
        </is>
      </c>
      <c>
        <is>
          <t>12.11.2020 20:11:43</t>
        </is>
      </c>
      <c>
        <v>3.799444444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3.799444</v>
      </c>
    </row>
    <row>
      <c>
        <is>
          <t>1576223</t>
        </is>
      </c>
      <c>
        <v>1</v>
      </c>
      <c>
        <is>
          <t>İZMİR</t>
        </is>
      </c>
      <c>
        <v>KARŞIYAKA</v>
      </c>
      <c>
        <is>
          <t>K-1115 35-04-K01115_D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06.11.2020 09:23:00</t>
        </is>
      </c>
      <c>
        <is>
          <t>06.11.2020 13:30:04</t>
        </is>
      </c>
      <c>
        <v>4.117777777</v>
      </c>
      <c>
        <v>0</v>
      </c>
      <c>
        <v>83</v>
      </c>
      <c>
        <v>0</v>
      </c>
      <c>
        <v>7</v>
      </c>
      <c>
        <v>0</v>
      </c>
      <c>
        <v>341.775555</v>
      </c>
      <c>
        <v>0</v>
      </c>
      <c>
        <v>28.824444</v>
      </c>
    </row>
    <row>
      <c>
        <is>
          <t>1584602</t>
        </is>
      </c>
      <c>
        <v>1</v>
      </c>
      <c>
        <is>
          <t>İZMİR</t>
        </is>
      </c>
      <c>
        <v>KARŞIYAKA</v>
      </c>
      <c>
        <is>
          <t>K-4171 35-04-K04171_912823477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21.11.2020 21:50:27</t>
        </is>
      </c>
      <c>
        <is>
          <t>22.11.2020 00:12:46</t>
        </is>
      </c>
      <c>
        <v>2.371944444</v>
      </c>
      <c>
        <v>0</v>
      </c>
      <c>
        <v>3</v>
      </c>
      <c>
        <v>0</v>
      </c>
      <c>
        <v>0</v>
      </c>
      <c>
        <v>0</v>
      </c>
      <c>
        <v>7.115833</v>
      </c>
      <c>
        <v>0</v>
      </c>
      <c>
        <v>0</v>
      </c>
    </row>
    <row>
      <c>
        <is>
          <t>1579983</t>
        </is>
      </c>
      <c>
        <v>1</v>
      </c>
      <c>
        <is>
          <t>İZMİR</t>
        </is>
      </c>
      <c>
        <v>KARABAĞLAR</v>
      </c>
      <c>
        <is>
          <t>M-1161 35-01-M01161_35-01-M01161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13.11.2020 08:55:54</t>
        </is>
      </c>
      <c>
        <is>
          <t>13.11.2020 10:44:30</t>
        </is>
      </c>
      <c>
        <v>1.81</v>
      </c>
      <c>
        <v>1</v>
      </c>
      <c>
        <v>210</v>
      </c>
      <c>
        <v>0</v>
      </c>
      <c>
        <v>0</v>
      </c>
      <c>
        <v>1.81</v>
      </c>
      <c>
        <v>380.1</v>
      </c>
      <c>
        <v>0</v>
      </c>
      <c>
        <v>0</v>
      </c>
    </row>
    <row>
      <c>
        <is>
          <t>1598512</t>
        </is>
      </c>
      <c>
        <v>1</v>
      </c>
      <c>
        <is>
          <t>İZMİR</t>
        </is>
      </c>
      <c>
        <v>KARABAĞLAR</v>
      </c>
      <c>
        <is>
          <t>K-3704 35-01-K03704_913477978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30.11.2020 09:57:21</t>
        </is>
      </c>
      <c>
        <is>
          <t>30.11.2020 19:27:10</t>
        </is>
      </c>
      <c>
        <v>9.496944444</v>
      </c>
      <c>
        <v>0</v>
      </c>
      <c>
        <v>18</v>
      </c>
      <c>
        <v>0</v>
      </c>
      <c>
        <v>0</v>
      </c>
      <c>
        <v>0</v>
      </c>
      <c>
        <v>170.945</v>
      </c>
      <c>
        <v>0</v>
      </c>
      <c>
        <v>0</v>
      </c>
    </row>
    <row>
      <c>
        <is>
          <t>1573736</t>
        </is>
      </c>
      <c>
        <v>1</v>
      </c>
      <c>
        <is>
          <t>İZMİR</t>
        </is>
      </c>
      <c>
        <v>KARABURUN</v>
      </c>
      <c>
        <is>
          <t>KARABURUN TR-16 35-21-L00016_964687138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01.11.2020 16:32:49</t>
        </is>
      </c>
      <c>
        <is>
          <t>01.11.2020 19:34:04</t>
        </is>
      </c>
      <c>
        <v>3.020833333</v>
      </c>
      <c>
        <v>0</v>
      </c>
      <c>
        <v>3</v>
      </c>
      <c>
        <v>0</v>
      </c>
      <c>
        <v>0</v>
      </c>
      <c>
        <v>0</v>
      </c>
      <c>
        <v>9.0625</v>
      </c>
      <c>
        <v>0</v>
      </c>
      <c>
        <v>0</v>
      </c>
    </row>
    <row>
      <c>
        <is>
          <t>1573690</t>
        </is>
      </c>
      <c>
        <v>1</v>
      </c>
      <c>
        <is>
          <t>İZMİR</t>
        </is>
      </c>
      <c>
        <v>SELÇUK</v>
      </c>
      <c>
        <is>
          <t>NİHAT  ÖZKAN VE ARK. T-SULAMA GRB. 35-13-L00106_Ayırıcı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01.11.2020 14:33:10</t>
        </is>
      </c>
      <c>
        <is>
          <t>01.11.2020 15:21:42</t>
        </is>
      </c>
      <c>
        <v>0.808888888</v>
      </c>
      <c>
        <v>0</v>
      </c>
      <c>
        <v>0</v>
      </c>
      <c>
        <v>0</v>
      </c>
      <c>
        <v>16</v>
      </c>
      <c>
        <v>0</v>
      </c>
      <c>
        <v>0</v>
      </c>
      <c>
        <v>0</v>
      </c>
      <c>
        <v>12.942222</v>
      </c>
    </row>
    <row>
      <c>
        <is>
          <t>1596239</t>
        </is>
      </c>
      <c>
        <v>1</v>
      </c>
      <c>
        <is>
          <t>İZMİR</t>
        </is>
      </c>
      <c>
        <v>KEMALPAŞA</v>
      </c>
      <c>
        <is>
          <t>KARABEL KÖK(VİŞNELİ KÖK) 35-26-M01207_KARABEL RES-M06 M06</t>
        </is>
      </c>
      <c>
        <v>Üçüncü Şahısların Vermiş Olduğu Hasarlar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25.11.2020 11:36:00</t>
        </is>
      </c>
      <c>
        <is>
          <t>25.11.2020 15:28:01</t>
        </is>
      </c>
      <c>
        <v>3.866944444</v>
      </c>
      <c>
        <v>0</v>
      </c>
      <c>
        <v>0</v>
      </c>
      <c>
        <v>14</v>
      </c>
      <c>
        <v>0</v>
      </c>
      <c>
        <v>0</v>
      </c>
      <c>
        <v>0</v>
      </c>
      <c>
        <v>54.137222</v>
      </c>
      <c>
        <v>0</v>
      </c>
    </row>
    <row>
      <c>
        <is>
          <t>1577495</t>
        </is>
      </c>
      <c>
        <v>1</v>
      </c>
      <c>
        <is>
          <t>İZMİR</t>
        </is>
      </c>
      <c>
        <v>KEMALPAŞA</v>
      </c>
      <c>
        <is>
          <t>VİŞNELİ TR-2 35-27-M00951_35-27-M00951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08.11.2020 09:14:54</t>
        </is>
      </c>
      <c>
        <is>
          <t>08.11.2020 17:17:14</t>
        </is>
      </c>
      <c>
        <v>8.038843333</v>
      </c>
      <c>
        <v>0</v>
      </c>
      <c>
        <v>0</v>
      </c>
      <c>
        <v>1</v>
      </c>
      <c>
        <v>138</v>
      </c>
      <c>
        <v>0</v>
      </c>
      <c>
        <v>0</v>
      </c>
      <c>
        <v>8.038843</v>
      </c>
      <c>
        <v>1109.36038</v>
      </c>
    </row>
    <row>
      <c>
        <is>
          <t>1583685</t>
        </is>
      </c>
      <c>
        <v>1</v>
      </c>
      <c>
        <is>
          <t>İZMİR</t>
        </is>
      </c>
      <c>
        <v>KEMALPAŞA</v>
      </c>
      <c>
        <is>
          <t>ULUCAK DM-2/3 35-27-M00336_ULUCAK DM-2/1-M02 M02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20.11.2020 09:50:36</t>
        </is>
      </c>
      <c>
        <is>
          <t>20.11.2020 17:49:02</t>
        </is>
      </c>
      <c>
        <v>7.973621111</v>
      </c>
      <c>
        <v>8</v>
      </c>
      <c>
        <v>1147</v>
      </c>
      <c>
        <v>8</v>
      </c>
      <c>
        <v>144</v>
      </c>
      <c>
        <v>63.788969</v>
      </c>
      <c>
        <v>9145.743414</v>
      </c>
      <c>
        <v>63.788969</v>
      </c>
      <c>
        <v>1148.20144</v>
      </c>
    </row>
    <row>
      <c>
        <is>
          <t>1595975</t>
        </is>
      </c>
      <c>
        <v>1</v>
      </c>
      <c>
        <is>
          <t>İZMİR</t>
        </is>
      </c>
      <c>
        <v>KEMALPAŞA</v>
      </c>
      <c>
        <is>
          <t>ULUCAK DM-1/8 35-27-M00339_A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24.11.2020 19:37:14</t>
        </is>
      </c>
      <c>
        <is>
          <t>24.11.2020 21:38:39</t>
        </is>
      </c>
      <c>
        <v>2.023611111</v>
      </c>
      <c>
        <v>0</v>
      </c>
      <c>
        <v>169</v>
      </c>
      <c>
        <v>0</v>
      </c>
      <c>
        <v>0</v>
      </c>
      <c>
        <v>0</v>
      </c>
      <c>
        <v>341.990278</v>
      </c>
      <c>
        <v>0</v>
      </c>
      <c>
        <v>0</v>
      </c>
    </row>
    <row>
      <c>
        <is>
          <t>1578471</t>
        </is>
      </c>
      <c>
        <v>1</v>
      </c>
      <c>
        <is>
          <t>İZMİR</t>
        </is>
      </c>
      <c>
        <v>KEMALPAŞA</v>
      </c>
      <c>
        <is>
          <t>ULUCAK DM-2/10 35-27-M00337_98804215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10.11.2020 11:31:40</t>
        </is>
      </c>
      <c>
        <is>
          <t>10.11.2020 15:48:39</t>
        </is>
      </c>
      <c>
        <v>4.283055555</v>
      </c>
      <c>
        <v>0</v>
      </c>
      <c>
        <v>2</v>
      </c>
      <c>
        <v>0</v>
      </c>
      <c>
        <v>0</v>
      </c>
      <c>
        <v>0</v>
      </c>
      <c>
        <v>8.566111</v>
      </c>
      <c>
        <v>0</v>
      </c>
      <c>
        <v>0</v>
      </c>
    </row>
    <row>
      <c>
        <is>
          <t>1573946</t>
        </is>
      </c>
      <c>
        <v>1</v>
      </c>
      <c>
        <is>
          <t>İZMİR</t>
        </is>
      </c>
      <c>
        <v>KONAK</v>
      </c>
      <c>
        <is>
          <t>K-113 35-01-K00113_A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02.11.2020 08:25:37</t>
        </is>
      </c>
      <c>
        <is>
          <t>02.11.2020 09:13:32</t>
        </is>
      </c>
      <c>
        <v>0.798611111</v>
      </c>
      <c>
        <v>0</v>
      </c>
      <c>
        <v>11</v>
      </c>
      <c>
        <v>0</v>
      </c>
      <c>
        <v>0</v>
      </c>
      <c>
        <v>0</v>
      </c>
      <c>
        <v>8.784722</v>
      </c>
      <c>
        <v>0</v>
      </c>
      <c>
        <v>0</v>
      </c>
    </row>
    <row>
      <c>
        <is>
          <t>1576529</t>
        </is>
      </c>
      <c>
        <v>1</v>
      </c>
      <c>
        <is>
          <t>İZMİR</t>
        </is>
      </c>
      <c>
        <v>KEMALPAŞA</v>
      </c>
      <c>
        <is>
          <t>HASAL TAR ÖZEL TR 35-27-M00359Ö_Ayırıcı H01</t>
        </is>
      </c>
      <c>
        <v>OG İletken Kopması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06.11.2020 14:16:23</t>
        </is>
      </c>
      <c>
        <is>
          <t>06.11.2020 19:10:20</t>
        </is>
      </c>
      <c>
        <v>4.899166666</v>
      </c>
      <c>
        <v>0</v>
      </c>
      <c>
        <v>0</v>
      </c>
      <c>
        <v>1</v>
      </c>
      <c>
        <v>0</v>
      </c>
      <c>
        <v>0</v>
      </c>
      <c>
        <v>0</v>
      </c>
      <c>
        <v>4.899167</v>
      </c>
      <c>
        <v>0</v>
      </c>
    </row>
    <row>
      <c>
        <is>
          <t>1580693</t>
        </is>
      </c>
      <c>
        <v>1</v>
      </c>
      <c>
        <is>
          <t>İZMİR</t>
        </is>
      </c>
      <c>
        <v>KEMALPAŞA</v>
      </c>
      <c>
        <is>
          <t>LEZİTA DM 35-27-M00950_EGE LİMAK ÇİMENTO M010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14.11.2020 13:26:14</t>
        </is>
      </c>
      <c>
        <is>
          <t>14.11.2020 15:18:05</t>
        </is>
      </c>
      <c>
        <v>1.864166666</v>
      </c>
      <c>
        <v>0</v>
      </c>
      <c>
        <v>0</v>
      </c>
      <c>
        <v>15</v>
      </c>
      <c>
        <v>6</v>
      </c>
      <c>
        <v>0</v>
      </c>
      <c>
        <v>0</v>
      </c>
      <c>
        <v>27.9625</v>
      </c>
      <c>
        <v>11.185</v>
      </c>
    </row>
    <row>
      <c>
        <is>
          <t>1597633</t>
        </is>
      </c>
      <c>
        <v>1</v>
      </c>
      <c>
        <is>
          <t>İZMİR</t>
        </is>
      </c>
      <c>
        <v>KEMALPAŞA</v>
      </c>
      <c>
        <is>
          <t>ÖRNEKKÖY TR-5 35-27-L00130_B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28.11.2020 09:09:41</t>
        </is>
      </c>
      <c>
        <is>
          <t>28.11.2020 11:14:05</t>
        </is>
      </c>
      <c>
        <v>2.073333333</v>
      </c>
      <c>
        <v>0</v>
      </c>
      <c>
        <v>0</v>
      </c>
      <c>
        <v>0</v>
      </c>
      <c>
        <v>11</v>
      </c>
      <c>
        <v>0</v>
      </c>
      <c>
        <v>0</v>
      </c>
      <c>
        <v>0</v>
      </c>
      <c>
        <v>22.806667</v>
      </c>
    </row>
    <row>
      <c>
        <is>
          <t>1597030</t>
        </is>
      </c>
      <c>
        <v>1</v>
      </c>
      <c>
        <is>
          <t>MANİSA</t>
        </is>
      </c>
      <c>
        <v>ALAŞEHİR</v>
      </c>
      <c>
        <is>
          <t>DAĞHACIYUSUF TR-2 45-73-M00530_945651408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26.11.2020 21:09:00</t>
        </is>
      </c>
      <c>
        <is>
          <t>26.11.2020 21:48:18</t>
        </is>
      </c>
      <c>
        <v>0.655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0.655</v>
      </c>
    </row>
    <row>
      <c>
        <is>
          <t>1576508</t>
        </is>
      </c>
      <c>
        <v>1</v>
      </c>
      <c>
        <is>
          <t>İZMİR</t>
        </is>
      </c>
      <c>
        <v>KEMALPAŞA</v>
      </c>
      <c>
        <is>
          <t>YİĞİTLER KÖK 35-27-M00707_YİĞİTLER SULAMA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06.11.2020 14:01:56</t>
        </is>
      </c>
      <c>
        <is>
          <t>06.11.2020 18:12:51</t>
        </is>
      </c>
      <c>
        <v>4.181944444</v>
      </c>
      <c>
        <v>0</v>
      </c>
      <c>
        <v>0</v>
      </c>
      <c>
        <v>8</v>
      </c>
      <c>
        <v>77</v>
      </c>
      <c>
        <v>0</v>
      </c>
      <c>
        <v>0</v>
      </c>
      <c>
        <v>33.455556</v>
      </c>
      <c>
        <v>322.009722</v>
      </c>
    </row>
    <row>
      <c>
        <is>
          <t>1574664</t>
        </is>
      </c>
      <c>
        <v>1</v>
      </c>
      <c>
        <is>
          <t>İZMİR</t>
        </is>
      </c>
      <c>
        <v>KEMALPAŞA</v>
      </c>
      <c>
        <is>
          <t>DM01-TR06 35-27-M00006_E E02b</t>
        </is>
      </c>
      <c>
        <v>AG Box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03.11.2020 12:36:00</t>
        </is>
      </c>
      <c>
        <is>
          <t>03.11.2020 13:52:26</t>
        </is>
      </c>
      <c>
        <v>1.273888888</v>
      </c>
      <c>
        <v>0</v>
      </c>
      <c>
        <v>172</v>
      </c>
      <c>
        <v>0</v>
      </c>
      <c>
        <v>1</v>
      </c>
      <c>
        <v>0</v>
      </c>
      <c>
        <v>219.108889</v>
      </c>
      <c>
        <v>0</v>
      </c>
      <c>
        <v>1.273889</v>
      </c>
    </row>
    <row>
      <c>
        <is>
          <t>1578707</t>
        </is>
      </c>
      <c>
        <v>1</v>
      </c>
      <c>
        <is>
          <t>İZMİR</t>
        </is>
      </c>
      <c>
        <v>KONAK</v>
      </c>
      <c>
        <is>
          <t>M-2040 35-01-M02040_911164107</t>
        </is>
      </c>
      <c>
        <v>AG Direkten Kesme Açma</v>
      </c>
      <c>
        <is>
          <t>Dağıtım-AG</t>
        </is>
      </c>
      <c>
        <v>Uzun</v>
      </c>
      <c>
        <v>Güvenlik</v>
      </c>
      <c>
        <v>Bildirimsiz</v>
      </c>
      <c>
        <is>
          <t>10.11.2020 17:53:00</t>
        </is>
      </c>
      <c>
        <is>
          <t>21.11.2020 21:32:39</t>
        </is>
      </c>
      <c>
        <v>267.660833333</v>
      </c>
      <c>
        <v>0</v>
      </c>
      <c>
        <v>1</v>
      </c>
      <c>
        <v>0</v>
      </c>
      <c>
        <v>0</v>
      </c>
      <c>
        <v>0</v>
      </c>
      <c>
        <v>267.660833</v>
      </c>
      <c>
        <v>0</v>
      </c>
      <c>
        <v>0</v>
      </c>
    </row>
    <row>
      <c>
        <is>
          <t>1578979</t>
        </is>
      </c>
      <c>
        <v>1</v>
      </c>
      <c>
        <is>
          <t>İZMİR</t>
        </is>
      </c>
      <c>
        <v>KONAK</v>
      </c>
      <c>
        <is>
          <t>M-2040 35-01-M02040_910678593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11.11.2020 10:02:53</t>
        </is>
      </c>
      <c>
        <is>
          <t>11.11.2020 11:04:49</t>
        </is>
      </c>
      <c>
        <v>1.032222222</v>
      </c>
      <c>
        <v>0</v>
      </c>
      <c>
        <v>1</v>
      </c>
      <c>
        <v>0</v>
      </c>
      <c>
        <v>0</v>
      </c>
      <c>
        <v>0</v>
      </c>
      <c>
        <v>1.032222</v>
      </c>
      <c>
        <v>0</v>
      </c>
      <c>
        <v>0</v>
      </c>
    </row>
    <row>
      <c>
        <is>
          <t>1582544</t>
        </is>
      </c>
      <c>
        <v>1</v>
      </c>
      <c>
        <is>
          <t>İZMİR</t>
        </is>
      </c>
      <c>
        <v>KONAK</v>
      </c>
      <c>
        <is>
          <t>M-1702 35-01-M01702_910620937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18.11.2020 13:17:57</t>
        </is>
      </c>
      <c>
        <is>
          <t>18.11.2020 14:39:52</t>
        </is>
      </c>
      <c>
        <v>1.365277777</v>
      </c>
      <c>
        <v>0</v>
      </c>
      <c>
        <v>5</v>
      </c>
      <c>
        <v>0</v>
      </c>
      <c>
        <v>0</v>
      </c>
      <c>
        <v>0</v>
      </c>
      <c>
        <v>6.826389</v>
      </c>
      <c>
        <v>0</v>
      </c>
      <c>
        <v>0</v>
      </c>
    </row>
    <row>
      <c>
        <is>
          <t>1595711</t>
        </is>
      </c>
      <c>
        <v>1</v>
      </c>
      <c>
        <is>
          <t>İZMİR</t>
        </is>
      </c>
      <c>
        <v>KONAK</v>
      </c>
      <c>
        <is>
          <t>K-1634 35-01-K01634_911837057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24.11.2020 12:20:38</t>
        </is>
      </c>
      <c>
        <is>
          <t>24.11.2020 13:23:19</t>
        </is>
      </c>
      <c>
        <v>1.044722222</v>
      </c>
      <c>
        <v>0</v>
      </c>
      <c>
        <v>19</v>
      </c>
      <c>
        <v>0</v>
      </c>
      <c>
        <v>0</v>
      </c>
      <c>
        <v>0</v>
      </c>
      <c>
        <v>19.849722</v>
      </c>
      <c>
        <v>0</v>
      </c>
      <c>
        <v>0</v>
      </c>
    </row>
    <row>
      <c>
        <is>
          <t>1595789</t>
        </is>
      </c>
      <c>
        <v>1</v>
      </c>
      <c>
        <is>
          <t>İZMİR</t>
        </is>
      </c>
      <c>
        <v>KONAK</v>
      </c>
      <c>
        <is>
          <t>K-1634 35-01-K01634_911164047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24.11.2020 14:19:16</t>
        </is>
      </c>
      <c>
        <is>
          <t>24.11.2020 18:01:12</t>
        </is>
      </c>
      <c>
        <v>3.698888888</v>
      </c>
      <c>
        <v>0</v>
      </c>
      <c>
        <v>15</v>
      </c>
      <c>
        <v>0</v>
      </c>
      <c>
        <v>0</v>
      </c>
      <c>
        <v>0</v>
      </c>
      <c>
        <v>55.483333</v>
      </c>
      <c>
        <v>0</v>
      </c>
      <c>
        <v>0</v>
      </c>
    </row>
    <row>
      <c>
        <is>
          <t>1595256</t>
        </is>
      </c>
      <c>
        <v>1</v>
      </c>
      <c>
        <is>
          <t>İZMİR</t>
        </is>
      </c>
      <c>
        <v>KONAK</v>
      </c>
      <c>
        <is>
          <t>K-1779 35-01-K01779_K-3852-K02 K02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23.11.2020 14:11:00</t>
        </is>
      </c>
      <c>
        <is>
          <t>23.11.2020 18:40:29</t>
        </is>
      </c>
      <c>
        <v>4.491388888</v>
      </c>
      <c>
        <v>5</v>
      </c>
      <c>
        <v>820</v>
      </c>
      <c>
        <v>0</v>
      </c>
      <c>
        <v>0</v>
      </c>
      <c>
        <v>22.456944</v>
      </c>
      <c>
        <v>3682.938888</v>
      </c>
      <c>
        <v>0</v>
      </c>
      <c>
        <v>0</v>
      </c>
    </row>
    <row>
      <c>
        <is>
          <t>1578718</t>
        </is>
      </c>
      <c>
        <v>1</v>
      </c>
      <c>
        <is>
          <t>İZMİR</t>
        </is>
      </c>
      <c>
        <v>KONAK</v>
      </c>
      <c>
        <is>
          <t>M-2356 (YATIRIM REZERVE) 35-01-M02356_911485603</t>
        </is>
      </c>
      <c>
        <v>AG Direkten Kesme Açma</v>
      </c>
      <c>
        <is>
          <t>Dağıtım-AG</t>
        </is>
      </c>
      <c>
        <v>Uzun</v>
      </c>
      <c>
        <v>Güvenlik</v>
      </c>
      <c>
        <v>Bildirimsiz</v>
      </c>
      <c>
        <is>
          <t>10.11.2020 18:06:00</t>
        </is>
      </c>
      <c>
        <is>
          <t>21.11.2020 21:49:33</t>
        </is>
      </c>
      <c>
        <v>267.725833333</v>
      </c>
      <c>
        <v>0</v>
      </c>
      <c>
        <v>1</v>
      </c>
      <c>
        <v>0</v>
      </c>
      <c>
        <v>0</v>
      </c>
      <c>
        <v>0</v>
      </c>
      <c>
        <v>267.725833</v>
      </c>
      <c>
        <v>0</v>
      </c>
      <c>
        <v>0</v>
      </c>
    </row>
    <row>
      <c>
        <is>
          <t>1579129</t>
        </is>
      </c>
      <c>
        <v>1</v>
      </c>
      <c>
        <is>
          <t>İZMİR</t>
        </is>
      </c>
      <c>
        <v>KONAK</v>
      </c>
      <c>
        <is>
          <t>M-2356 (YATIRIM REZERVE) 35-01-M02356_910458236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11.11.2020 14:03:42</t>
        </is>
      </c>
      <c>
        <is>
          <t>11.11.2020 17:02:56</t>
        </is>
      </c>
      <c>
        <v>2.987222222</v>
      </c>
      <c>
        <v>0</v>
      </c>
      <c>
        <v>2</v>
      </c>
      <c>
        <v>0</v>
      </c>
      <c>
        <v>0</v>
      </c>
      <c>
        <v>0</v>
      </c>
      <c>
        <v>5.974444</v>
      </c>
      <c>
        <v>0</v>
      </c>
      <c>
        <v>0</v>
      </c>
    </row>
    <row>
      <c>
        <is>
          <t>1574232</t>
        </is>
      </c>
      <c>
        <v>1</v>
      </c>
      <c>
        <is>
          <t>İZMİR</t>
        </is>
      </c>
      <c>
        <v>KONAK</v>
      </c>
      <c>
        <is>
          <t>K-443 35-02-K00443_93545078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02.11.2020 15:07:26</t>
        </is>
      </c>
      <c>
        <is>
          <t>02.11.2020 16:17:50</t>
        </is>
      </c>
      <c>
        <v>1.173333333</v>
      </c>
      <c>
        <v>1</v>
      </c>
      <c>
        <v>0</v>
      </c>
      <c>
        <v>0</v>
      </c>
      <c>
        <v>0</v>
      </c>
      <c>
        <v>1.173333</v>
      </c>
      <c>
        <v>0</v>
      </c>
      <c>
        <v>0</v>
      </c>
      <c>
        <v>0</v>
      </c>
    </row>
    <row>
      <c>
        <is>
          <t>1577542</t>
        </is>
      </c>
      <c>
        <v>1</v>
      </c>
      <c>
        <is>
          <t>İZMİR</t>
        </is>
      </c>
      <c>
        <v>KEMALPAŞA</v>
      </c>
      <c>
        <is>
          <t>EMİN İŞÇİ SLM GRB TR 35-27-M00546_35-27-M00546</t>
        </is>
      </c>
      <c>
        <v>Hırsızlık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08.11.2020 11:46:25</t>
        </is>
      </c>
      <c>
        <is>
          <t>08.11.2020 13:28:47</t>
        </is>
      </c>
      <c>
        <v>1.706111111</v>
      </c>
      <c>
        <v>0</v>
      </c>
      <c>
        <v>0</v>
      </c>
      <c>
        <v>0</v>
      </c>
      <c>
        <v>13</v>
      </c>
      <c>
        <v>0</v>
      </c>
      <c>
        <v>0</v>
      </c>
      <c>
        <v>0</v>
      </c>
      <c>
        <v>22.179444</v>
      </c>
    </row>
    <row>
      <c>
        <is>
          <t>1577381</t>
        </is>
      </c>
      <c>
        <v>1</v>
      </c>
      <c>
        <is>
          <t>İZMİR</t>
        </is>
      </c>
      <c>
        <v>KEMALPAŞA</v>
      </c>
      <c>
        <is>
          <t>EMİN İŞÇİ SLM GRB TR 35-27-M00546_35-27-M00546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07.11.2020 20:55:14</t>
        </is>
      </c>
      <c>
        <is>
          <t>07.11.2020 23:25:36</t>
        </is>
      </c>
      <c>
        <v>2.506111111</v>
      </c>
      <c>
        <v>0</v>
      </c>
      <c>
        <v>0</v>
      </c>
      <c>
        <v>0</v>
      </c>
      <c>
        <v>13</v>
      </c>
      <c>
        <v>0</v>
      </c>
      <c>
        <v>0</v>
      </c>
      <c>
        <v>0</v>
      </c>
      <c>
        <v>32.579444</v>
      </c>
    </row>
    <row>
      <c>
        <is>
          <t>1579448</t>
        </is>
      </c>
      <c>
        <v>1</v>
      </c>
      <c>
        <is>
          <t>İZMİR</t>
        </is>
      </c>
      <c>
        <v>KEMALPAŞA</v>
      </c>
      <c>
        <is>
          <t>TR-41 35-27-M00041_B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12.11.2020 09:10:45</t>
        </is>
      </c>
      <c>
        <is>
          <t>12.11.2020 16:58:04</t>
        </is>
      </c>
      <c>
        <v>7.788526666</v>
      </c>
      <c>
        <v>0</v>
      </c>
      <c>
        <v>29</v>
      </c>
      <c>
        <v>0</v>
      </c>
      <c>
        <v>0</v>
      </c>
      <c>
        <v>0</v>
      </c>
      <c>
        <v>225.867273</v>
      </c>
      <c>
        <v>0</v>
      </c>
      <c>
        <v>0</v>
      </c>
    </row>
    <row>
      <c>
        <is>
          <t>1595542</t>
        </is>
      </c>
      <c>
        <v>1</v>
      </c>
      <c>
        <is>
          <t>İZMİR</t>
        </is>
      </c>
      <c>
        <v>KEMALPAŞA</v>
      </c>
      <c>
        <is>
          <t>TR-44 35-27-M00044_DAĞITIM TRAFO TR-44-M03 M03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24.11.2020 09:09:42</t>
        </is>
      </c>
      <c>
        <is>
          <t>24.11.2020 16:58:01</t>
        </is>
      </c>
      <c>
        <v>7.805229444</v>
      </c>
      <c>
        <v>2</v>
      </c>
      <c>
        <v>537</v>
      </c>
      <c>
        <v>0</v>
      </c>
      <c>
        <v>0</v>
      </c>
      <c>
        <v>15.610459</v>
      </c>
      <c>
        <v>4191.408211</v>
      </c>
      <c>
        <v>0</v>
      </c>
      <c>
        <v>0</v>
      </c>
    </row>
    <row>
      <c>
        <is>
          <t>1582322</t>
        </is>
      </c>
      <c>
        <v>1</v>
      </c>
      <c>
        <is>
          <t>İZMİR</t>
        </is>
      </c>
      <c>
        <v>KEMALPAŞA</v>
      </c>
      <c>
        <is>
          <t>TR-52 35-27-M00052_35-27-M00052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18.11.2020 09:17:27</t>
        </is>
      </c>
      <c>
        <is>
          <t>18.11.2020 15:52:02</t>
        </is>
      </c>
      <c>
        <v>6.576388888</v>
      </c>
      <c>
        <v>2</v>
      </c>
      <c>
        <v>73</v>
      </c>
      <c>
        <v>0</v>
      </c>
      <c>
        <v>51</v>
      </c>
      <c>
        <v>13.152778</v>
      </c>
      <c>
        <v>480.076389</v>
      </c>
      <c>
        <v>0</v>
      </c>
      <c>
        <v>335.395833</v>
      </c>
    </row>
    <row>
      <c>
        <is>
          <t>1596076</t>
        </is>
      </c>
      <c>
        <v>1</v>
      </c>
      <c>
        <is>
          <t>İZMİR</t>
        </is>
      </c>
      <c>
        <v>KEMALPAŞA</v>
      </c>
      <c>
        <is>
          <t>TR-34 35-27-M00034_C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25.11.2020 10:43:35</t>
        </is>
      </c>
      <c>
        <is>
          <t>25.11.2020 16:35:18</t>
        </is>
      </c>
      <c>
        <v>5.861944444</v>
      </c>
      <c>
        <v>0</v>
      </c>
      <c>
        <v>197</v>
      </c>
      <c>
        <v>0</v>
      </c>
      <c>
        <v>0</v>
      </c>
      <c>
        <v>0</v>
      </c>
      <c>
        <v>1154.803055</v>
      </c>
      <c>
        <v>0</v>
      </c>
      <c>
        <v>0</v>
      </c>
    </row>
    <row>
      <c>
        <is>
          <t>1596596</t>
        </is>
      </c>
      <c>
        <v>1</v>
      </c>
      <c>
        <is>
          <t>İZMİR</t>
        </is>
      </c>
      <c>
        <v>KEMALPAŞA</v>
      </c>
      <c>
        <is>
          <t>TR-34 35-27-M00034_E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26.11.2020 09:05:42</t>
        </is>
      </c>
      <c>
        <is>
          <t>26.11.2020 13:41:47</t>
        </is>
      </c>
      <c>
        <v>4.601130555</v>
      </c>
      <c>
        <v>0</v>
      </c>
      <c>
        <v>67</v>
      </c>
      <c>
        <v>0</v>
      </c>
      <c>
        <v>0</v>
      </c>
      <c>
        <v>0</v>
      </c>
      <c>
        <v>308.275747</v>
      </c>
      <c>
        <v>0</v>
      </c>
      <c>
        <v>0</v>
      </c>
    </row>
    <row>
      <c>
        <is>
          <t>1596762</t>
        </is>
      </c>
      <c>
        <v>1</v>
      </c>
      <c>
        <is>
          <t>İZMİR</t>
        </is>
      </c>
      <c>
        <v>KEMALPAŞA</v>
      </c>
      <c>
        <is>
          <t>TR-39 35-27-M00039_C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26.11.2020 12:11:01</t>
        </is>
      </c>
      <c>
        <is>
          <t>26.11.2020 13:33:21</t>
        </is>
      </c>
      <c>
        <v>1.372222222</v>
      </c>
      <c>
        <v>0</v>
      </c>
      <c>
        <v>0</v>
      </c>
      <c>
        <v>0</v>
      </c>
      <c>
        <v>30</v>
      </c>
      <c>
        <v>0</v>
      </c>
      <c>
        <v>0</v>
      </c>
      <c>
        <v>0</v>
      </c>
      <c>
        <v>41.166667</v>
      </c>
    </row>
    <row>
      <c>
        <is>
          <t>1597098</t>
        </is>
      </c>
      <c>
        <v>1</v>
      </c>
      <c>
        <is>
          <t>İZMİR</t>
        </is>
      </c>
      <c>
        <v>KEMALPAŞA</v>
      </c>
      <c>
        <is>
          <t>TR-34 35-27-M00034_35-27-M00034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27.11.2020 09:02:30</t>
        </is>
      </c>
      <c>
        <is>
          <t>27.11.2020 14:16:04</t>
        </is>
      </c>
      <c>
        <v>5.226026666</v>
      </c>
      <c>
        <v>2</v>
      </c>
      <c>
        <v>552</v>
      </c>
      <c>
        <v>0</v>
      </c>
      <c>
        <v>19</v>
      </c>
      <c>
        <v>10.452053</v>
      </c>
      <c>
        <v>2884.76672</v>
      </c>
      <c>
        <v>0</v>
      </c>
      <c>
        <v>99.294507</v>
      </c>
    </row>
    <row>
      <c>
        <is>
          <t>1581787</t>
        </is>
      </c>
      <c>
        <v>1</v>
      </c>
      <c>
        <is>
          <t>İZMİR</t>
        </is>
      </c>
      <c>
        <v>KEMALPAŞA</v>
      </c>
      <c>
        <is>
          <t>TR-44 35-27-M00044_A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17.11.2020 09:13:37</t>
        </is>
      </c>
      <c>
        <is>
          <t>17.11.2020 16:51:12</t>
        </is>
      </c>
      <c>
        <v>7.626202777</v>
      </c>
      <c>
        <v>0</v>
      </c>
      <c>
        <v>177</v>
      </c>
      <c>
        <v>0</v>
      </c>
      <c>
        <v>0</v>
      </c>
      <c>
        <v>0</v>
      </c>
      <c>
        <v>1349.837892</v>
      </c>
      <c>
        <v>0</v>
      </c>
      <c>
        <v>0</v>
      </c>
    </row>
    <row>
      <c>
        <is>
          <t>1594862</t>
        </is>
      </c>
      <c>
        <v>1</v>
      </c>
      <c>
        <is>
          <t>İZMİR</t>
        </is>
      </c>
      <c>
        <v>KEMALPAŞA</v>
      </c>
      <c>
        <is>
          <t>TR-44 35-27-M00044_98828056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22.11.2020 16:23:15</t>
        </is>
      </c>
      <c>
        <is>
          <t>23.11.2020 00:16:10</t>
        </is>
      </c>
      <c>
        <v>7.881944444</v>
      </c>
      <c>
        <v>0</v>
      </c>
      <c>
        <v>5</v>
      </c>
      <c>
        <v>0</v>
      </c>
      <c>
        <v>0</v>
      </c>
      <c>
        <v>0</v>
      </c>
      <c>
        <v>39.409722</v>
      </c>
      <c>
        <v>0</v>
      </c>
      <c>
        <v>0</v>
      </c>
    </row>
    <row>
      <c>
        <is>
          <t>1596494</t>
        </is>
      </c>
      <c>
        <v>1</v>
      </c>
      <c>
        <is>
          <t>İZMİR</t>
        </is>
      </c>
      <c>
        <v>KEMALPAŞA</v>
      </c>
      <c>
        <is>
          <t>ARMUTLU TR-3 35-27-L00003_913631204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25.11.2020 19:21:58</t>
        </is>
      </c>
      <c>
        <is>
          <t>25.11.2020 22:01:36</t>
        </is>
      </c>
      <c>
        <v>2.660555555</v>
      </c>
      <c>
        <v>0</v>
      </c>
      <c>
        <v>1</v>
      </c>
      <c>
        <v>0</v>
      </c>
      <c>
        <v>0</v>
      </c>
      <c>
        <v>0</v>
      </c>
      <c>
        <v>2.660556</v>
      </c>
      <c>
        <v>0</v>
      </c>
      <c>
        <v>0</v>
      </c>
    </row>
    <row>
      <c>
        <is>
          <t>1577398</t>
        </is>
      </c>
      <c>
        <v>1</v>
      </c>
      <c>
        <is>
          <t>İZMİR</t>
        </is>
      </c>
      <c>
        <v>KEMALPAŞA</v>
      </c>
      <c>
        <is>
          <t>ARMUTLU TR-4 35-27-L00004_913290580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07.11.2020 21:39:38</t>
        </is>
      </c>
      <c>
        <is>
          <t>07.11.2020 22:52:03</t>
        </is>
      </c>
      <c>
        <v>1.206944444</v>
      </c>
      <c>
        <v>0</v>
      </c>
      <c>
        <v>1</v>
      </c>
      <c>
        <v>0</v>
      </c>
      <c>
        <v>0</v>
      </c>
      <c>
        <v>0</v>
      </c>
      <c>
        <v>1.206944</v>
      </c>
      <c>
        <v>0</v>
      </c>
      <c>
        <v>0</v>
      </c>
    </row>
    <row>
      <c>
        <is>
          <t>1583230</t>
        </is>
      </c>
      <c>
        <v>1</v>
      </c>
      <c>
        <is>
          <t>İZMİR</t>
        </is>
      </c>
      <c>
        <v>KEMALPAŞA</v>
      </c>
      <c>
        <is>
          <t>ARMUTLU TR-3 35-27-L00003_99098737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19.11.2020 14:22:24</t>
        </is>
      </c>
      <c>
        <is>
          <t>19.11.2020 15:22:05</t>
        </is>
      </c>
      <c>
        <v>0.994722222</v>
      </c>
      <c>
        <v>0</v>
      </c>
      <c>
        <v>1</v>
      </c>
      <c>
        <v>0</v>
      </c>
      <c>
        <v>0</v>
      </c>
      <c>
        <v>0</v>
      </c>
      <c>
        <v>0.994722</v>
      </c>
      <c>
        <v>0</v>
      </c>
      <c>
        <v>0</v>
      </c>
    </row>
    <row>
      <c>
        <is>
          <t>1574424</t>
        </is>
      </c>
      <c>
        <v>1</v>
      </c>
      <c>
        <is>
          <t>İZMİR</t>
        </is>
      </c>
      <c>
        <v>KEMALPAŞA</v>
      </c>
      <c>
        <is>
          <t>DM01-TR06 35-27-M00006_913184239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02.11.2020 21:58:20</t>
        </is>
      </c>
      <c>
        <is>
          <t>02.11.2020 23:21:25</t>
        </is>
      </c>
      <c>
        <v>1.384722222</v>
      </c>
      <c>
        <v>0</v>
      </c>
      <c>
        <v>6</v>
      </c>
      <c>
        <v>0</v>
      </c>
      <c>
        <v>0</v>
      </c>
      <c>
        <v>0</v>
      </c>
      <c>
        <v>8.308333</v>
      </c>
      <c>
        <v>0</v>
      </c>
      <c>
        <v>0</v>
      </c>
    </row>
    <row>
      <c>
        <is>
          <t>1583428</t>
        </is>
      </c>
      <c>
        <v>1</v>
      </c>
      <c>
        <is>
          <t>İZMİR</t>
        </is>
      </c>
      <c>
        <v>KONAK</v>
      </c>
      <c>
        <is>
          <t>M-2015 (YATIRIM REZERVE) 35-01-M02015_35-01-M02015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19.11.2020 18:03:31</t>
        </is>
      </c>
      <c>
        <is>
          <t>19.11.2020 20:38:05</t>
        </is>
      </c>
      <c>
        <v>2.576111111</v>
      </c>
      <c>
        <v>2</v>
      </c>
      <c>
        <v>556</v>
      </c>
      <c>
        <v>0</v>
      </c>
      <c>
        <v>0</v>
      </c>
      <c>
        <v>5.152222</v>
      </c>
      <c>
        <v>1432.317778</v>
      </c>
      <c>
        <v>0</v>
      </c>
      <c>
        <v>0</v>
      </c>
    </row>
    <row>
      <c>
        <is>
          <t>1596348</t>
        </is>
      </c>
      <c>
        <v>1</v>
      </c>
      <c>
        <is>
          <t>İZMİR</t>
        </is>
      </c>
      <c>
        <v>KONAK</v>
      </c>
      <c>
        <is>
          <t>K-571 35-01-K00571_911198409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25.11.2020 14:08:23</t>
        </is>
      </c>
      <c>
        <is>
          <t>25.11.2020 15:54:38</t>
        </is>
      </c>
      <c>
        <v>1.770833333</v>
      </c>
      <c>
        <v>0</v>
      </c>
      <c>
        <v>2</v>
      </c>
      <c>
        <v>0</v>
      </c>
      <c>
        <v>0</v>
      </c>
      <c>
        <v>0</v>
      </c>
      <c>
        <v>3.541667</v>
      </c>
      <c>
        <v>0</v>
      </c>
      <c>
        <v>0</v>
      </c>
    </row>
    <row>
      <c>
        <is>
          <t>1575384</t>
        </is>
      </c>
      <c>
        <v>1</v>
      </c>
      <c>
        <is>
          <t>İZMİR</t>
        </is>
      </c>
      <c>
        <v>KONAK</v>
      </c>
      <c>
        <is>
          <t>K-122 35-01-K00122_911037486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04.11.2020 17:59:51</t>
        </is>
      </c>
      <c>
        <is>
          <t>04.11.2020 18:49:20</t>
        </is>
      </c>
      <c>
        <v>0.824722222</v>
      </c>
      <c>
        <v>0</v>
      </c>
      <c>
        <v>2</v>
      </c>
      <c>
        <v>0</v>
      </c>
      <c>
        <v>0</v>
      </c>
      <c>
        <v>0</v>
      </c>
      <c>
        <v>1.649444</v>
      </c>
      <c>
        <v>0</v>
      </c>
      <c>
        <v>0</v>
      </c>
    </row>
    <row>
      <c>
        <is>
          <t>1598658</t>
        </is>
      </c>
      <c>
        <v>1</v>
      </c>
      <c>
        <is>
          <t>İZMİR</t>
        </is>
      </c>
      <c>
        <v>KONAK</v>
      </c>
      <c>
        <is>
          <t>K-4145 35-01-K04145_912436050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30.11.2020 12:13:07</t>
        </is>
      </c>
      <c>
        <is>
          <t>30.11.2020 14:59:01</t>
        </is>
      </c>
      <c>
        <v>2.765</v>
      </c>
      <c>
        <v>0</v>
      </c>
      <c>
        <v>3</v>
      </c>
      <c>
        <v>0</v>
      </c>
      <c>
        <v>0</v>
      </c>
      <c>
        <v>0</v>
      </c>
      <c>
        <v>8.295</v>
      </c>
      <c>
        <v>0</v>
      </c>
      <c>
        <v>0</v>
      </c>
    </row>
    <row>
      <c>
        <is>
          <t>1598477</t>
        </is>
      </c>
      <c>
        <v>1</v>
      </c>
      <c>
        <is>
          <t>İZMİR</t>
        </is>
      </c>
      <c>
        <v>KONAK</v>
      </c>
      <c>
        <is>
          <t>K-2535 35-01-K02535_910958963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30.11.2020 09:37:56</t>
        </is>
      </c>
      <c>
        <is>
          <t>30.11.2020 10:35:33</t>
        </is>
      </c>
      <c>
        <v>0.960277777</v>
      </c>
      <c>
        <v>0</v>
      </c>
      <c>
        <v>22</v>
      </c>
      <c>
        <v>0</v>
      </c>
      <c>
        <v>0</v>
      </c>
      <c>
        <v>0</v>
      </c>
      <c>
        <v>21.126111</v>
      </c>
      <c>
        <v>0</v>
      </c>
      <c>
        <v>0</v>
      </c>
    </row>
    <row>
      <c>
        <is>
          <t>1597792</t>
        </is>
      </c>
      <c>
        <v>1</v>
      </c>
      <c>
        <is>
          <t>İZMİR</t>
        </is>
      </c>
      <c>
        <v>KONAK</v>
      </c>
      <c>
        <is>
          <t>K-1732 35-01-K01732_911512224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28.11.2020 12:13:56</t>
        </is>
      </c>
      <c>
        <is>
          <t>28.11.2020 14:58:56</t>
        </is>
      </c>
      <c>
        <v>2.75</v>
      </c>
      <c>
        <v>0</v>
      </c>
      <c>
        <v>27</v>
      </c>
      <c>
        <v>0</v>
      </c>
      <c>
        <v>0</v>
      </c>
      <c>
        <v>0</v>
      </c>
      <c>
        <v>74.25</v>
      </c>
      <c>
        <v>0</v>
      </c>
      <c>
        <v>0</v>
      </c>
    </row>
    <row>
      <c>
        <is>
          <t>1573561</t>
        </is>
      </c>
      <c>
        <v>1</v>
      </c>
      <c>
        <is>
          <t>İZMİR</t>
        </is>
      </c>
      <c>
        <v>KONAK</v>
      </c>
      <c>
        <is>
          <t>K-233 35-01-K00233_TRAFO-K03 K03</t>
        </is>
      </c>
      <c>
        <v>OG Kesici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01.11.2020 10:04:54</t>
        </is>
      </c>
      <c>
        <is>
          <t>01.11.2020 11:07:26</t>
        </is>
      </c>
      <c>
        <v>1.042222222</v>
      </c>
      <c>
        <v>2</v>
      </c>
      <c>
        <v>544</v>
      </c>
      <c>
        <v>0</v>
      </c>
      <c>
        <v>0</v>
      </c>
      <c>
        <v>2.084444</v>
      </c>
      <c>
        <v>566.968889</v>
      </c>
      <c>
        <v>0</v>
      </c>
      <c>
        <v>0</v>
      </c>
    </row>
    <row>
      <c>
        <is>
          <t>1597933</t>
        </is>
      </c>
      <c>
        <v>1</v>
      </c>
      <c>
        <is>
          <t>İZMİR</t>
        </is>
      </c>
      <c>
        <v>KONAK</v>
      </c>
      <c>
        <is>
          <t>K-1732 35-01-K01732_911404597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28.11.2020 18:46:16</t>
        </is>
      </c>
      <c>
        <is>
          <t>28.11.2020 20:14:30</t>
        </is>
      </c>
      <c>
        <v>1.470555555</v>
      </c>
      <c>
        <v>0</v>
      </c>
      <c>
        <v>8</v>
      </c>
      <c>
        <v>0</v>
      </c>
      <c>
        <v>0</v>
      </c>
      <c>
        <v>0</v>
      </c>
      <c>
        <v>11.764444</v>
      </c>
      <c>
        <v>0</v>
      </c>
      <c>
        <v>0</v>
      </c>
    </row>
    <row>
      <c>
        <is>
          <t>1597467</t>
        </is>
      </c>
      <c>
        <v>1</v>
      </c>
      <c>
        <is>
          <t>İZMİR</t>
        </is>
      </c>
      <c>
        <v>KONAK</v>
      </c>
      <c>
        <is>
          <t>_911224838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27.11.2020 18:07:23</t>
        </is>
      </c>
      <c>
        <is>
          <t>27.11.2020 19:11:34</t>
        </is>
      </c>
      <c>
        <v>1.069722222</v>
      </c>
      <c>
        <v>0</v>
      </c>
      <c>
        <v>3</v>
      </c>
      <c>
        <v>0</v>
      </c>
      <c>
        <v>0</v>
      </c>
      <c>
        <v>0</v>
      </c>
      <c>
        <v>3.209167</v>
      </c>
      <c>
        <v>0</v>
      </c>
      <c>
        <v>0</v>
      </c>
    </row>
    <row>
      <c>
        <is>
          <t>1577595</t>
        </is>
      </c>
      <c>
        <v>1</v>
      </c>
      <c>
        <is>
          <t>İZMİR</t>
        </is>
      </c>
      <c>
        <v>KONAK</v>
      </c>
      <c>
        <is>
          <t>K-4153 35-01-K04153_911106225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08.11.2020 12:21:08</t>
        </is>
      </c>
      <c>
        <is>
          <t>08.11.2020 13:04:06</t>
        </is>
      </c>
      <c>
        <v>0.716111111</v>
      </c>
      <c>
        <v>0</v>
      </c>
      <c>
        <v>5</v>
      </c>
      <c>
        <v>0</v>
      </c>
      <c>
        <v>0</v>
      </c>
      <c>
        <v>0</v>
      </c>
      <c>
        <v>3.580556</v>
      </c>
      <c>
        <v>0</v>
      </c>
      <c>
        <v>0</v>
      </c>
    </row>
    <row>
      <c>
        <is>
          <t>1584444</t>
        </is>
      </c>
      <c>
        <v>1</v>
      </c>
      <c>
        <is>
          <t>İZMİR</t>
        </is>
      </c>
      <c>
        <v>KONAK</v>
      </c>
      <c>
        <is>
          <t>K-4142 35-01-K04142_D D1</t>
        </is>
      </c>
      <c>
        <v>NH Altlık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21.11.2020 15:09:51</t>
        </is>
      </c>
      <c>
        <is>
          <t>21.11.2020 20:50:31</t>
        </is>
      </c>
      <c>
        <v>5.677777777</v>
      </c>
      <c>
        <v>0</v>
      </c>
      <c>
        <v>77</v>
      </c>
      <c>
        <v>0</v>
      </c>
      <c>
        <v>0</v>
      </c>
      <c>
        <v>0</v>
      </c>
      <c>
        <v>437.188889</v>
      </c>
      <c>
        <v>0</v>
      </c>
      <c>
        <v>0</v>
      </c>
    </row>
    <row>
      <c>
        <is>
          <t>1580891</t>
        </is>
      </c>
      <c>
        <v>1</v>
      </c>
      <c>
        <is>
          <t>İZMİR</t>
        </is>
      </c>
      <c>
        <v>KONAK</v>
      </c>
      <c>
        <is>
          <t>K-136 35-01-K00136_911214473</t>
        </is>
      </c>
      <c>
        <v>AG Direkten Kesme Açma</v>
      </c>
      <c>
        <is>
          <t>Dağıtım-AG</t>
        </is>
      </c>
      <c>
        <v>Uzun</v>
      </c>
      <c>
        <v>Güvenlik</v>
      </c>
      <c>
        <v>Bildirimsiz</v>
      </c>
      <c>
        <is>
          <t>14.11.2020 22:21:00</t>
        </is>
      </c>
      <c>
        <is>
          <t>15.11.2020 00:09:37</t>
        </is>
      </c>
      <c>
        <v>1.810277777</v>
      </c>
      <c>
        <v>0</v>
      </c>
      <c>
        <v>3</v>
      </c>
      <c>
        <v>0</v>
      </c>
      <c>
        <v>0</v>
      </c>
      <c>
        <v>0</v>
      </c>
      <c>
        <v>5.430833</v>
      </c>
      <c>
        <v>0</v>
      </c>
      <c>
        <v>0</v>
      </c>
    </row>
    <row>
      <c>
        <is>
          <t>1583960</t>
        </is>
      </c>
      <c>
        <v>1</v>
      </c>
      <c>
        <is>
          <t>İZMİR</t>
        </is>
      </c>
      <c>
        <v>KONAK</v>
      </c>
      <c>
        <is>
          <t>K-1637 35-01-K01637_912244533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20.11.2020 16:20:13</t>
        </is>
      </c>
      <c>
        <is>
          <t>20.11.2020 17:48:30</t>
        </is>
      </c>
      <c>
        <v>1.471388888</v>
      </c>
      <c>
        <v>0</v>
      </c>
      <c>
        <v>21</v>
      </c>
      <c>
        <v>0</v>
      </c>
      <c>
        <v>0</v>
      </c>
      <c>
        <v>0</v>
      </c>
      <c>
        <v>30.899167</v>
      </c>
      <c>
        <v>0</v>
      </c>
      <c>
        <v>0</v>
      </c>
    </row>
    <row>
      <c>
        <is>
          <t>1582266</t>
        </is>
      </c>
      <c>
        <v>1</v>
      </c>
      <c>
        <is>
          <t>İZMİR</t>
        </is>
      </c>
      <c>
        <v>KONAK</v>
      </c>
      <c>
        <is>
          <t>K-1769 35-01-K01769_910984848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18.11.2020 00:16:45</t>
        </is>
      </c>
      <c>
        <is>
          <t>18.11.2020 01:02:17</t>
        </is>
      </c>
      <c>
        <v>0.758888888</v>
      </c>
      <c>
        <v>0</v>
      </c>
      <c>
        <v>1</v>
      </c>
      <c>
        <v>0</v>
      </c>
      <c>
        <v>0</v>
      </c>
      <c>
        <v>0</v>
      </c>
      <c>
        <v>0.758889</v>
      </c>
      <c>
        <v>0</v>
      </c>
      <c>
        <v>0</v>
      </c>
    </row>
    <row>
      <c>
        <is>
          <t>1597621</t>
        </is>
      </c>
      <c>
        <v>1</v>
      </c>
      <c>
        <is>
          <t>İZMİR</t>
        </is>
      </c>
      <c>
        <v>KEMALPAŞA</v>
      </c>
      <c>
        <is>
          <t>KARABEL KÖK(VİŞNELİ KÖK) 35-26-M01207_VİŞNELİ-M04 M04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28.11.2020 09:03:32</t>
        </is>
      </c>
      <c>
        <is>
          <t>28.11.2020 17:09:41</t>
        </is>
      </c>
      <c>
        <v>8.1025</v>
      </c>
      <c>
        <v>0</v>
      </c>
      <c>
        <v>0</v>
      </c>
      <c>
        <v>11</v>
      </c>
      <c>
        <v>296</v>
      </c>
      <c>
        <v>0</v>
      </c>
      <c>
        <v>0</v>
      </c>
      <c>
        <v>89.1275</v>
      </c>
      <c>
        <v>2398.34</v>
      </c>
    </row>
    <row>
      <c>
        <is>
          <t>1598035</t>
        </is>
      </c>
      <c>
        <v>1</v>
      </c>
      <c>
        <is>
          <t>İZMİR</t>
        </is>
      </c>
      <c>
        <v>KEMALPAŞA</v>
      </c>
      <c>
        <is>
          <t>KARABEL KÖK(VİŞNELİ KÖK) 35-26-M01207_VİŞNELİ M04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29.11.2020 09:12:41</t>
        </is>
      </c>
      <c>
        <is>
          <t>29.11.2020 17:01:51</t>
        </is>
      </c>
      <c>
        <v>7.819273888</v>
      </c>
      <c>
        <v>0</v>
      </c>
      <c>
        <v>0</v>
      </c>
      <c>
        <v>11</v>
      </c>
      <c>
        <v>296</v>
      </c>
      <c>
        <v>0</v>
      </c>
      <c>
        <v>0</v>
      </c>
      <c>
        <v>86.012013</v>
      </c>
      <c>
        <v>2314.505071</v>
      </c>
    </row>
    <row>
      <c>
        <is>
          <t>1580785</t>
        </is>
      </c>
      <c>
        <v>1</v>
      </c>
      <c>
        <is>
          <t>İZMİR</t>
        </is>
      </c>
      <c>
        <v>KEMALPAŞA</v>
      </c>
      <c>
        <is>
          <t>KARABEL KÖK(VİŞNELİ KÖK) 35-26-M01207_VİŞNELİ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14.11.2020 16:47:58</t>
        </is>
      </c>
      <c>
        <is>
          <t>14.11.2020 17:56:47</t>
        </is>
      </c>
      <c>
        <v>1.146944444</v>
      </c>
      <c>
        <v>0</v>
      </c>
      <c>
        <v>0</v>
      </c>
      <c>
        <v>11</v>
      </c>
      <c>
        <v>296</v>
      </c>
      <c>
        <v>0</v>
      </c>
      <c>
        <v>0</v>
      </c>
      <c>
        <v>12.616389</v>
      </c>
      <c>
        <v>339.495555</v>
      </c>
    </row>
    <row>
      <c>
        <is>
          <t>1577839</t>
        </is>
      </c>
      <c>
        <v>1</v>
      </c>
      <c>
        <is>
          <t>İZMİR</t>
        </is>
      </c>
      <c>
        <v>KEMALPAŞA</v>
      </c>
      <c>
        <is>
          <t>KARABEL KÖK(VİŞNELİ KÖK) 35-26-M01207_VİŞNELİ M04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09.11.2020 09:03:07</t>
        </is>
      </c>
      <c>
        <is>
          <t>09.11.2020 19:21:17</t>
        </is>
      </c>
      <c>
        <v>10.302688888</v>
      </c>
      <c>
        <v>0</v>
      </c>
      <c>
        <v>0</v>
      </c>
      <c>
        <v>11</v>
      </c>
      <c>
        <v>238</v>
      </c>
      <c>
        <v>0</v>
      </c>
      <c>
        <v>0</v>
      </c>
      <c>
        <v>113.329578</v>
      </c>
      <c>
        <v>2452.039955</v>
      </c>
    </row>
    <row>
      <c>
        <is>
          <t>1597162</t>
        </is>
      </c>
      <c>
        <v>1</v>
      </c>
      <c>
        <is>
          <t>İZMİR</t>
        </is>
      </c>
      <c>
        <v>KEMALPAŞA</v>
      </c>
      <c>
        <is>
          <t>HASAN CİRİT SLM GRB TR 35-27-M00547_A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27.11.2020 09:47:13</t>
        </is>
      </c>
      <c>
        <is>
          <t>27.11.2020 11:24:53</t>
        </is>
      </c>
      <c>
        <v>1.627777777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4.883333</v>
      </c>
    </row>
    <row>
      <c>
        <is>
          <t>1578578</t>
        </is>
      </c>
      <c>
        <v>1</v>
      </c>
      <c>
        <is>
          <t>İZMİR</t>
        </is>
      </c>
      <c>
        <v>KEMALPAŞA</v>
      </c>
      <c>
        <is>
          <t>NAZARKÖY TR-1 35-27-L00069_99005525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10.11.2020 14:26:47</t>
        </is>
      </c>
      <c>
        <is>
          <t>10.11.2020 18:32:37</t>
        </is>
      </c>
      <c>
        <v>4.097222222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8.194444</v>
      </c>
    </row>
    <row>
      <c>
        <is>
          <t>1574727</t>
        </is>
      </c>
      <c>
        <v>1</v>
      </c>
      <c>
        <is>
          <t>İZMİR</t>
        </is>
      </c>
      <c>
        <v>KEMALPAŞA</v>
      </c>
      <c>
        <is>
          <t>ULUCAK DM-2/5-A 35-27-M00338_99013919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03.11.2020 14:11:39</t>
        </is>
      </c>
      <c>
        <is>
          <t>03.11.2020 15:32:25</t>
        </is>
      </c>
      <c>
        <v>1.346111111</v>
      </c>
      <c>
        <v>0</v>
      </c>
      <c>
        <v>2</v>
      </c>
      <c>
        <v>0</v>
      </c>
      <c>
        <v>0</v>
      </c>
      <c>
        <v>0</v>
      </c>
      <c>
        <v>2.692222</v>
      </c>
      <c>
        <v>0</v>
      </c>
      <c>
        <v>0</v>
      </c>
    </row>
    <row>
      <c>
        <is>
          <t>1578673</t>
        </is>
      </c>
      <c>
        <v>1</v>
      </c>
      <c>
        <is>
          <t>İZMİR</t>
        </is>
      </c>
      <c>
        <v>KEMALPAŞA</v>
      </c>
      <c>
        <is>
          <t>ULUCAK DM-2/3 35-27-M00336_961360935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10.11.2020 16:32:29</t>
        </is>
      </c>
      <c>
        <is>
          <t>10.11.2020 18:30:19</t>
        </is>
      </c>
      <c>
        <v>1.963888888</v>
      </c>
      <c>
        <v>0</v>
      </c>
      <c>
        <v>1</v>
      </c>
      <c>
        <v>0</v>
      </c>
      <c>
        <v>0</v>
      </c>
      <c>
        <v>0</v>
      </c>
      <c>
        <v>1.963889</v>
      </c>
      <c>
        <v>0</v>
      </c>
      <c>
        <v>0</v>
      </c>
    </row>
    <row>
      <c>
        <is>
          <t>1579221</t>
        </is>
      </c>
      <c>
        <v>1</v>
      </c>
      <c>
        <is>
          <t>İZMİR</t>
        </is>
      </c>
      <c>
        <v>KONAK</v>
      </c>
      <c>
        <is>
          <t>K-1793 35-01-K01793_910736513</t>
        </is>
      </c>
      <c>
        <v>AG Direkten Kesme Açma</v>
      </c>
      <c>
        <is>
          <t>Dağıtım-AG</t>
        </is>
      </c>
      <c>
        <v>Uzun</v>
      </c>
      <c>
        <v>Güvenlik</v>
      </c>
      <c>
        <v>Bildirimsiz</v>
      </c>
      <c>
        <is>
          <t>11.11.2020 16:33:00</t>
        </is>
      </c>
      <c>
        <is>
          <t>21.11.2020 21:53:56</t>
        </is>
      </c>
      <c>
        <v>245.348888888</v>
      </c>
      <c>
        <v>0</v>
      </c>
      <c>
        <v>12</v>
      </c>
      <c>
        <v>0</v>
      </c>
      <c>
        <v>0</v>
      </c>
      <c>
        <v>0</v>
      </c>
      <c>
        <v>2944.186667</v>
      </c>
      <c>
        <v>0</v>
      </c>
      <c>
        <v>0</v>
      </c>
    </row>
    <row>
      <c>
        <is>
          <t>1574114</t>
        </is>
      </c>
      <c>
        <v>1</v>
      </c>
      <c>
        <is>
          <t>İZMİR</t>
        </is>
      </c>
      <c>
        <v>KONAK</v>
      </c>
      <c>
        <is>
          <t>K-234 35-01-K00234_911709823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02.11.2020 12:08:03</t>
        </is>
      </c>
      <c>
        <is>
          <t>02.11.2020 14:40:02</t>
        </is>
      </c>
      <c>
        <v>2.533055555</v>
      </c>
      <c>
        <v>0</v>
      </c>
      <c>
        <v>8</v>
      </c>
      <c>
        <v>0</v>
      </c>
      <c>
        <v>0</v>
      </c>
      <c>
        <v>0</v>
      </c>
      <c>
        <v>20.264444</v>
      </c>
      <c>
        <v>0</v>
      </c>
      <c>
        <v>0</v>
      </c>
    </row>
    <row>
      <c>
        <is>
          <t>1577280</t>
        </is>
      </c>
      <c>
        <v>1</v>
      </c>
      <c>
        <is>
          <t>İZMİR</t>
        </is>
      </c>
      <c>
        <v>KİRAZ</v>
      </c>
      <c>
        <is>
          <t>SIRIMLI DERE MAH. TR-3 35-31-L00194_956580428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07.11.2020 17:32:59</t>
        </is>
      </c>
      <c>
        <is>
          <t>08.11.2020 11:33:50</t>
        </is>
      </c>
      <c>
        <v>18.014166666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18.014167</v>
      </c>
    </row>
    <row>
      <c>
        <is>
          <t>1577732</t>
        </is>
      </c>
      <c>
        <v>1</v>
      </c>
      <c>
        <is>
          <t>İZMİR</t>
        </is>
      </c>
      <c>
        <v>KİRAZ</v>
      </c>
      <c>
        <is>
          <t>SIRIMLI CINGILLAR TR-4 35-31-L00195_47908950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08.11.2020 17:48:06</t>
        </is>
      </c>
      <c>
        <is>
          <t>08.11.2020 21:31:34</t>
        </is>
      </c>
      <c>
        <v>3.724444444</v>
      </c>
      <c>
        <v>0</v>
      </c>
      <c>
        <v>0</v>
      </c>
      <c>
        <v>0</v>
      </c>
      <c>
        <v>7</v>
      </c>
      <c>
        <v>0</v>
      </c>
      <c>
        <v>0</v>
      </c>
      <c>
        <v>0</v>
      </c>
      <c>
        <v>26.071111</v>
      </c>
    </row>
    <row>
      <c>
        <is>
          <t>1597263</t>
        </is>
      </c>
      <c>
        <v>1</v>
      </c>
      <c>
        <is>
          <t>İZMİR</t>
        </is>
      </c>
      <c>
        <v>KİRAZ</v>
      </c>
      <c>
        <is>
          <t>SIRIMLI CINGILLAR TR-4 35-31-L00195_47908950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27.11.2020 11:42:28</t>
        </is>
      </c>
      <c>
        <is>
          <t>27.11.2020 12:45:12</t>
        </is>
      </c>
      <c>
        <v>1.045555555</v>
      </c>
      <c>
        <v>0</v>
      </c>
      <c>
        <v>0</v>
      </c>
      <c>
        <v>0</v>
      </c>
      <c>
        <v>7</v>
      </c>
      <c>
        <v>0</v>
      </c>
      <c>
        <v>0</v>
      </c>
      <c>
        <v>0</v>
      </c>
      <c>
        <v>7.318889</v>
      </c>
    </row>
    <row>
      <c>
        <is>
          <t>1582477</t>
        </is>
      </c>
      <c>
        <v>1</v>
      </c>
      <c>
        <is>
          <t>İZMİR</t>
        </is>
      </c>
      <c>
        <v>KİRAZ</v>
      </c>
      <c>
        <is>
          <t>SIRIMLI CINGILLAR TR-4 35-31-L00195_35-31-L00195</t>
        </is>
      </c>
      <c>
        <v>AG Direk Kırılması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18.11.2020 11:39:00</t>
        </is>
      </c>
      <c>
        <is>
          <t>18.11.2020 14:47:58</t>
        </is>
      </c>
      <c>
        <v>3.149444444</v>
      </c>
      <c>
        <v>0</v>
      </c>
      <c>
        <v>0</v>
      </c>
      <c>
        <v>1</v>
      </c>
      <c>
        <v>43</v>
      </c>
      <c>
        <v>0</v>
      </c>
      <c>
        <v>0</v>
      </c>
      <c>
        <v>3.149444</v>
      </c>
      <c>
        <v>135.426111</v>
      </c>
    </row>
    <row>
      <c>
        <is>
          <t>1597916</t>
        </is>
      </c>
      <c>
        <v>1</v>
      </c>
      <c>
        <is>
          <t>İZMİR</t>
        </is>
      </c>
      <c>
        <v>KONAK</v>
      </c>
      <c>
        <is>
          <t>K-933 35-01-K00933_911473108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28.11.2020 18:01:51</t>
        </is>
      </c>
      <c>
        <is>
          <t>28.11.2020 19:52:32</t>
        </is>
      </c>
      <c>
        <v>1.844722222</v>
      </c>
      <c>
        <v>0</v>
      </c>
      <c>
        <v>12</v>
      </c>
      <c>
        <v>0</v>
      </c>
      <c>
        <v>0</v>
      </c>
      <c>
        <v>0</v>
      </c>
      <c>
        <v>22.136667</v>
      </c>
      <c>
        <v>0</v>
      </c>
      <c>
        <v>0</v>
      </c>
    </row>
    <row>
      <c>
        <is>
          <t>1579288</t>
        </is>
      </c>
      <c>
        <v>1</v>
      </c>
      <c>
        <is>
          <t>İZMİR</t>
        </is>
      </c>
      <c>
        <v>KONAK</v>
      </c>
      <c>
        <is>
          <t>K-206 35-01-K00206_912893975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11.11.2020 18:32:09</t>
        </is>
      </c>
      <c>
        <is>
          <t>11.11.2020 19:38:37</t>
        </is>
      </c>
      <c>
        <v>1.107777777</v>
      </c>
      <c>
        <v>0</v>
      </c>
      <c>
        <v>27</v>
      </c>
      <c>
        <v>0</v>
      </c>
      <c>
        <v>0</v>
      </c>
      <c>
        <v>0</v>
      </c>
      <c>
        <v>29.91</v>
      </c>
      <c>
        <v>0</v>
      </c>
      <c>
        <v>0</v>
      </c>
    </row>
    <row>
      <c>
        <is>
          <t>1596701</t>
        </is>
      </c>
      <c>
        <v>1</v>
      </c>
      <c>
        <is>
          <t>İZMİR</t>
        </is>
      </c>
      <c>
        <v>KONAK</v>
      </c>
      <c>
        <is>
          <t>M-1485 35-01-M01485_911156666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26.11.2020 10:40:49</t>
        </is>
      </c>
      <c>
        <is>
          <t>27.11.2020 04:36:10</t>
        </is>
      </c>
      <c>
        <v>17.9225</v>
      </c>
      <c>
        <v>0</v>
      </c>
      <c>
        <v>12</v>
      </c>
      <c>
        <v>0</v>
      </c>
      <c>
        <v>0</v>
      </c>
      <c>
        <v>0</v>
      </c>
      <c>
        <v>215.07</v>
      </c>
      <c>
        <v>0</v>
      </c>
      <c>
        <v>0</v>
      </c>
    </row>
    <row>
      <c>
        <is>
          <t>1597699</t>
        </is>
      </c>
      <c>
        <v>1</v>
      </c>
      <c>
        <is>
          <t>İZMİR</t>
        </is>
      </c>
      <c>
        <v>KONAK</v>
      </c>
      <c>
        <is>
          <t>K-4731 35-01-K04731_911128451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28.11.2020 10:33:23</t>
        </is>
      </c>
      <c>
        <is>
          <t>28.11.2020 11:23:29</t>
        </is>
      </c>
      <c>
        <v>0.835</v>
      </c>
      <c>
        <v>0</v>
      </c>
      <c>
        <v>1</v>
      </c>
      <c>
        <v>0</v>
      </c>
      <c>
        <v>0</v>
      </c>
      <c>
        <v>0</v>
      </c>
      <c>
        <v>0.835</v>
      </c>
      <c>
        <v>0</v>
      </c>
      <c>
        <v>0</v>
      </c>
    </row>
    <row>
      <c>
        <is>
          <t>1584399</t>
        </is>
      </c>
      <c>
        <v>1</v>
      </c>
      <c>
        <is>
          <t>İZMİR</t>
        </is>
      </c>
      <c>
        <v>KONAK</v>
      </c>
      <c>
        <is>
          <t>K-4731 35-01-K04731_911859422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21.11.2020 14:00:00</t>
        </is>
      </c>
      <c>
        <is>
          <t>21.11.2020 14:50:59</t>
        </is>
      </c>
      <c>
        <v>0.849722222</v>
      </c>
      <c>
        <v>0</v>
      </c>
      <c>
        <v>1</v>
      </c>
      <c>
        <v>0</v>
      </c>
      <c>
        <v>0</v>
      </c>
      <c>
        <v>0</v>
      </c>
      <c>
        <v>0.849722</v>
      </c>
      <c>
        <v>0</v>
      </c>
      <c>
        <v>0</v>
      </c>
    </row>
    <row>
      <c>
        <is>
          <t>1598816</t>
        </is>
      </c>
      <c>
        <v>1</v>
      </c>
      <c>
        <is>
          <t>İZMİR</t>
        </is>
      </c>
      <c>
        <v>KONAK</v>
      </c>
      <c>
        <is>
          <t>K-4731 35-01-K04731_911357968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30.11.2020 18:01:40</t>
        </is>
      </c>
      <c>
        <is>
          <t>30.11.2020 19:03:19</t>
        </is>
      </c>
      <c>
        <v>1.0275</v>
      </c>
      <c>
        <v>0</v>
      </c>
      <c>
        <v>3</v>
      </c>
      <c>
        <v>0</v>
      </c>
      <c>
        <v>0</v>
      </c>
      <c>
        <v>0</v>
      </c>
      <c>
        <v>3.0825</v>
      </c>
      <c>
        <v>0</v>
      </c>
      <c>
        <v>0</v>
      </c>
    </row>
    <row>
      <c>
        <is>
          <t>1595971</t>
        </is>
      </c>
      <c>
        <v>1</v>
      </c>
      <c>
        <is>
          <t>İZMİR</t>
        </is>
      </c>
      <c>
        <v>KEMALPAŞA</v>
      </c>
      <c>
        <is>
          <t>TR-44 35-27-M00044_98731919</t>
        </is>
      </c>
      <c>
        <v>AG Box / Sdk Abone Çıkış Faz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24.11.2020 19:32:18</t>
        </is>
      </c>
      <c>
        <is>
          <t>24.11.2020 20:33:21</t>
        </is>
      </c>
      <c>
        <v>1.0175</v>
      </c>
      <c>
        <v>0</v>
      </c>
      <c>
        <v>8</v>
      </c>
      <c>
        <v>0</v>
      </c>
      <c>
        <v>0</v>
      </c>
      <c>
        <v>0</v>
      </c>
      <c>
        <v>8.14</v>
      </c>
      <c>
        <v>0</v>
      </c>
      <c>
        <v>0</v>
      </c>
    </row>
    <row>
      <c>
        <is>
          <t>1598463</t>
        </is>
      </c>
      <c>
        <v>1</v>
      </c>
      <c>
        <is>
          <t>İZMİR</t>
        </is>
      </c>
      <c>
        <v>KEMALPAŞA</v>
      </c>
      <c>
        <is>
          <t>TR-44 35-27-M00044_35-27-M00044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30.11.2020 09:16:06</t>
        </is>
      </c>
      <c>
        <is>
          <t>30.11.2020 17:06:23</t>
        </is>
      </c>
      <c>
        <v>7.838055555</v>
      </c>
      <c>
        <v>2</v>
      </c>
      <c>
        <v>537</v>
      </c>
      <c>
        <v>0</v>
      </c>
      <c>
        <v>0</v>
      </c>
      <c>
        <v>15.676111</v>
      </c>
      <c>
        <v>4209.035833</v>
      </c>
      <c>
        <v>0</v>
      </c>
      <c>
        <v>0</v>
      </c>
    </row>
    <row>
      <c>
        <is>
          <t>1595383</t>
        </is>
      </c>
      <c>
        <v>1</v>
      </c>
      <c>
        <is>
          <t>İZMİR</t>
        </is>
      </c>
      <c>
        <v>KEMALPAŞA</v>
      </c>
      <c>
        <is>
          <t>YUKARI KIZILCA TR-3 35-27-L00053_99112874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23.11.2020 17:30:07</t>
        </is>
      </c>
      <c>
        <is>
          <t>23.11.2020 19:35:34</t>
        </is>
      </c>
      <c>
        <v>2.090833333</v>
      </c>
      <c>
        <v>0</v>
      </c>
      <c>
        <v>1</v>
      </c>
      <c>
        <v>0</v>
      </c>
      <c>
        <v>0</v>
      </c>
      <c>
        <v>0</v>
      </c>
      <c>
        <v>2.090833</v>
      </c>
      <c>
        <v>0</v>
      </c>
      <c>
        <v>0</v>
      </c>
    </row>
    <row>
      <c>
        <is>
          <t>1573982</t>
        </is>
      </c>
      <c>
        <v>1</v>
      </c>
      <c>
        <is>
          <t>İZMİR</t>
        </is>
      </c>
      <c>
        <v>KEMALPAŞA</v>
      </c>
      <c>
        <is>
          <t>ULUCAK DM-2 35-27-M00331_DAMLACIK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02.11.2020 09:21:47</t>
        </is>
      </c>
      <c>
        <is>
          <t>02.11.2020 11:12:41</t>
        </is>
      </c>
      <c>
        <v>1.848333333</v>
      </c>
      <c>
        <v>0</v>
      </c>
      <c>
        <v>0</v>
      </c>
      <c>
        <v>9</v>
      </c>
      <c>
        <v>377</v>
      </c>
      <c>
        <v>0</v>
      </c>
      <c>
        <v>0</v>
      </c>
      <c>
        <v>16.635</v>
      </c>
      <c>
        <v>696.821667</v>
      </c>
    </row>
    <row>
      <c>
        <is>
          <t>1574881</t>
        </is>
      </c>
      <c>
        <v>1</v>
      </c>
      <c>
        <is>
          <t>İZMİR</t>
        </is>
      </c>
      <c>
        <v>KEMALPAŞA</v>
      </c>
      <c>
        <is>
          <t>ULUCAK DM-2 35-27-M00331_HatBaşıAyırıcı_53132459 M02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03.11.2020 18:43:58</t>
        </is>
      </c>
      <c>
        <is>
          <t>03.11.2020 19:29:00</t>
        </is>
      </c>
      <c>
        <v>0.750555555</v>
      </c>
      <c>
        <v>0</v>
      </c>
      <c>
        <v>0</v>
      </c>
      <c>
        <v>3</v>
      </c>
      <c>
        <v>366</v>
      </c>
      <c>
        <v>0</v>
      </c>
      <c>
        <v>0</v>
      </c>
      <c>
        <v>2.251667</v>
      </c>
      <c>
        <v>274.703333</v>
      </c>
    </row>
    <row>
      <c>
        <is>
          <t>1594679</t>
        </is>
      </c>
      <c>
        <v>1</v>
      </c>
      <c>
        <is>
          <t>İZMİR</t>
        </is>
      </c>
      <c>
        <v>KEMALPAŞA</v>
      </c>
      <c>
        <is>
          <t>ULUCAK DM-2 35-27-M00331_ULUCAK DM-2/14-ULUCAK DM-2/15 M07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22.11.2020 09:20:23</t>
        </is>
      </c>
      <c>
        <is>
          <t>22.11.2020 17:56:42</t>
        </is>
      </c>
      <c>
        <v>8.605277777</v>
      </c>
      <c>
        <v>3</v>
      </c>
      <c>
        <v>370</v>
      </c>
      <c>
        <v>8</v>
      </c>
      <c>
        <v>23</v>
      </c>
      <c>
        <v>25.815833</v>
      </c>
      <c>
        <v>3183.952777</v>
      </c>
      <c>
        <v>68.842222</v>
      </c>
      <c>
        <v>197.921389</v>
      </c>
    </row>
    <row>
      <c>
        <is>
          <t>1598369</t>
        </is>
      </c>
      <c>
        <v>1</v>
      </c>
      <c>
        <is>
          <t>İZMİR</t>
        </is>
      </c>
      <c>
        <v>KEMALPAŞA</v>
      </c>
      <c>
        <is>
          <t>ULUCAK DM-2/14 35-27-M00332_A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30.11.2020 00:11:05</t>
        </is>
      </c>
      <c>
        <is>
          <t>30.11.2020 01:20:33</t>
        </is>
      </c>
      <c>
        <v>1.157777777</v>
      </c>
      <c>
        <v>0</v>
      </c>
      <c>
        <v>63</v>
      </c>
      <c>
        <v>0</v>
      </c>
      <c>
        <v>0</v>
      </c>
      <c>
        <v>0</v>
      </c>
      <c>
        <v>72.94</v>
      </c>
      <c>
        <v>0</v>
      </c>
      <c>
        <v>0</v>
      </c>
    </row>
    <row>
      <c>
        <is>
          <t>1598343</t>
        </is>
      </c>
      <c>
        <v>1</v>
      </c>
      <c>
        <is>
          <t>İZMİR</t>
        </is>
      </c>
      <c>
        <v>KEMALPAŞA</v>
      </c>
      <c>
        <is>
          <t>ULUCAK DM-2/14 35-27-M00332_A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29.11.2020 20:13:20</t>
        </is>
      </c>
      <c>
        <is>
          <t>29.11.2020 23:22:55</t>
        </is>
      </c>
      <c>
        <v>3.159722222</v>
      </c>
      <c>
        <v>0</v>
      </c>
      <c>
        <v>63</v>
      </c>
      <c>
        <v>0</v>
      </c>
      <c>
        <v>0</v>
      </c>
      <c>
        <v>0</v>
      </c>
      <c>
        <v>199.0625</v>
      </c>
      <c>
        <v>0</v>
      </c>
      <c>
        <v>0</v>
      </c>
    </row>
    <row>
      <c>
        <is>
          <t>1597948</t>
        </is>
      </c>
      <c>
        <v>1</v>
      </c>
      <c>
        <is>
          <t>İZMİR</t>
        </is>
      </c>
      <c>
        <v>KEMALPAŞA</v>
      </c>
      <c>
        <is>
          <t>ULUCAK DM-2/14 35-27-M00332_A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28.11.2020 19:43:22</t>
        </is>
      </c>
      <c>
        <is>
          <t>28.11.2020 21:59:53</t>
        </is>
      </c>
      <c>
        <v>2.275277777</v>
      </c>
      <c>
        <v>0</v>
      </c>
      <c>
        <v>63</v>
      </c>
      <c>
        <v>0</v>
      </c>
      <c>
        <v>0</v>
      </c>
      <c>
        <v>0</v>
      </c>
      <c>
        <v>143.3425</v>
      </c>
      <c>
        <v>0</v>
      </c>
      <c>
        <v>0</v>
      </c>
    </row>
    <row>
      <c>
        <is>
          <t>1575288</t>
        </is>
      </c>
      <c>
        <v>1</v>
      </c>
      <c>
        <is>
          <t>İZMİR</t>
        </is>
      </c>
      <c>
        <v>KONAK</v>
      </c>
      <c>
        <is>
          <t>K-571 35-01-K00571_910932099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04.11.2020 15:05:44</t>
        </is>
      </c>
      <c>
        <is>
          <t>04.11.2020 16:20:20</t>
        </is>
      </c>
      <c>
        <v>1.243333333</v>
      </c>
      <c>
        <v>0</v>
      </c>
      <c>
        <v>1</v>
      </c>
      <c>
        <v>0</v>
      </c>
      <c>
        <v>0</v>
      </c>
      <c>
        <v>0</v>
      </c>
      <c>
        <v>1.243333</v>
      </c>
      <c>
        <v>0</v>
      </c>
      <c>
        <v>0</v>
      </c>
    </row>
    <row>
      <c>
        <is>
          <t>1577149</t>
        </is>
      </c>
      <c>
        <v>1</v>
      </c>
      <c>
        <is>
          <t>İZMİR</t>
        </is>
      </c>
      <c>
        <v>KONAK</v>
      </c>
      <c>
        <is>
          <t>K-188 35-01-K00188_911227556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07.11.2020 13:36:22</t>
        </is>
      </c>
      <c>
        <is>
          <t>07.11.2020 18:05:49</t>
        </is>
      </c>
      <c>
        <v>4.490833333</v>
      </c>
      <c>
        <v>0</v>
      </c>
      <c>
        <v>1</v>
      </c>
      <c>
        <v>0</v>
      </c>
      <c>
        <v>0</v>
      </c>
      <c>
        <v>0</v>
      </c>
      <c>
        <v>4.490833</v>
      </c>
      <c>
        <v>0</v>
      </c>
      <c>
        <v>0</v>
      </c>
    </row>
    <row>
      <c>
        <is>
          <t>1581314</t>
        </is>
      </c>
      <c>
        <v>1</v>
      </c>
      <c>
        <is>
          <t>İZMİR</t>
        </is>
      </c>
      <c>
        <v>KONAK</v>
      </c>
      <c>
        <is>
          <t>K-440 35-01-K00440_35-01-K00440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16.11.2020 09:07:38</t>
        </is>
      </c>
      <c>
        <is>
          <t>16.11.2020 13:44:00</t>
        </is>
      </c>
      <c>
        <v>4.606111111</v>
      </c>
      <c>
        <v>2</v>
      </c>
      <c>
        <v>352</v>
      </c>
      <c>
        <v>0</v>
      </c>
      <c>
        <v>0</v>
      </c>
      <c>
        <v>9.212222</v>
      </c>
      <c>
        <v>1621.351111</v>
      </c>
      <c>
        <v>0</v>
      </c>
      <c>
        <v>0</v>
      </c>
    </row>
    <row>
      <c>
        <is>
          <t>1578670</t>
        </is>
      </c>
      <c>
        <v>1</v>
      </c>
      <c>
        <is>
          <t>İZMİR</t>
        </is>
      </c>
      <c>
        <v>KONAK</v>
      </c>
      <c>
        <is>
          <t>K-440 35-01-K00440_912435127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10.11.2020 16:25:39</t>
        </is>
      </c>
      <c>
        <is>
          <t>10.11.2020 17:21:28</t>
        </is>
      </c>
      <c>
        <v>0.930277777</v>
      </c>
      <c>
        <v>0</v>
      </c>
      <c>
        <v>1</v>
      </c>
      <c>
        <v>0</v>
      </c>
      <c>
        <v>0</v>
      </c>
      <c>
        <v>0</v>
      </c>
      <c>
        <v>0.930278</v>
      </c>
      <c>
        <v>0</v>
      </c>
      <c>
        <v>0</v>
      </c>
    </row>
    <row>
      <c>
        <is>
          <t>1578716</t>
        </is>
      </c>
      <c>
        <v>1</v>
      </c>
      <c>
        <is>
          <t>İZMİR</t>
        </is>
      </c>
      <c>
        <v>KONAK</v>
      </c>
      <c>
        <is>
          <t>K-1579 35-01-K01579_910381917</t>
        </is>
      </c>
      <c>
        <v>AG Direkten Kesme Açma</v>
      </c>
      <c>
        <is>
          <t>Dağıtım-AG</t>
        </is>
      </c>
      <c>
        <v>Uzun</v>
      </c>
      <c>
        <v>Güvenlik</v>
      </c>
      <c>
        <v>Bildirimsiz</v>
      </c>
      <c>
        <is>
          <t>10.11.2020 18:03:27</t>
        </is>
      </c>
      <c>
        <is>
          <t>21.11.2020 21:46:45</t>
        </is>
      </c>
      <c>
        <v>267.721666666</v>
      </c>
      <c>
        <v>0</v>
      </c>
      <c>
        <v>1</v>
      </c>
      <c>
        <v>0</v>
      </c>
      <c>
        <v>0</v>
      </c>
      <c>
        <v>0</v>
      </c>
      <c>
        <v>267.721667</v>
      </c>
      <c>
        <v>0</v>
      </c>
      <c>
        <v>0</v>
      </c>
    </row>
    <row>
      <c>
        <is>
          <t>1580848</t>
        </is>
      </c>
      <c>
        <v>1</v>
      </c>
      <c>
        <is>
          <t>İZMİR</t>
        </is>
      </c>
      <c>
        <v>KONAK</v>
      </c>
      <c>
        <is>
          <t>K-162 35-01-K00162_911200434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14.11.2020 18:43:28</t>
        </is>
      </c>
      <c>
        <is>
          <t>14.11.2020 19:59:05</t>
        </is>
      </c>
      <c>
        <v>1.260277777</v>
      </c>
      <c>
        <v>0</v>
      </c>
      <c>
        <v>4</v>
      </c>
      <c>
        <v>0</v>
      </c>
      <c>
        <v>0</v>
      </c>
      <c>
        <v>0</v>
      </c>
      <c>
        <v>5.041111</v>
      </c>
      <c>
        <v>0</v>
      </c>
      <c>
        <v>0</v>
      </c>
    </row>
    <row>
      <c>
        <is>
          <t>1580440</t>
        </is>
      </c>
      <c>
        <v>1</v>
      </c>
      <c>
        <is>
          <t>İZMİR</t>
        </is>
      </c>
      <c>
        <v>KONAK</v>
      </c>
      <c>
        <is>
          <t>M-2674 35-01-M02674_DAĞITIM TRAFOSU-1-M05 M05</t>
        </is>
      </c>
      <c>
        <v>OG Kablo Başlığı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13.11.2020 23:50:39</t>
        </is>
      </c>
      <c>
        <is>
          <t>14.11.2020 05:42:58</t>
        </is>
      </c>
      <c>
        <v>5.871944444</v>
      </c>
      <c>
        <v>0</v>
      </c>
      <c>
        <v>730</v>
      </c>
      <c>
        <v>0</v>
      </c>
      <c>
        <v>0</v>
      </c>
      <c>
        <v>0</v>
      </c>
      <c>
        <v>4286.519444</v>
      </c>
      <c>
        <v>0</v>
      </c>
      <c>
        <v>0</v>
      </c>
    </row>
    <row>
      <c>
        <is>
          <t>1576068</t>
        </is>
      </c>
      <c>
        <v>1</v>
      </c>
      <c>
        <is>
          <t>İZMİR</t>
        </is>
      </c>
      <c>
        <v>KONAK</v>
      </c>
      <c>
        <is>
          <t>M-2674 35-01-M02674_35-01-M02674</t>
        </is>
      </c>
      <c>
        <v>AG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05.11.2020 22:54:49</t>
        </is>
      </c>
      <c>
        <is>
          <t>06.11.2020 02:05:55</t>
        </is>
      </c>
      <c>
        <v>3.185</v>
      </c>
      <c>
        <v>0</v>
      </c>
      <c>
        <v>730</v>
      </c>
      <c>
        <v>0</v>
      </c>
      <c>
        <v>0</v>
      </c>
      <c>
        <v>0</v>
      </c>
      <c>
        <v>2325.05</v>
      </c>
      <c>
        <v>0</v>
      </c>
      <c>
        <v>0</v>
      </c>
    </row>
    <row>
      <c>
        <is>
          <t>1579223</t>
        </is>
      </c>
      <c>
        <v>1</v>
      </c>
      <c>
        <is>
          <t>İZMİR</t>
        </is>
      </c>
      <c>
        <v>KONAK</v>
      </c>
      <c>
        <is>
          <t>K-2352 35-01-K02352_912034696</t>
        </is>
      </c>
      <c>
        <v>AG Direkten Kesme Açma</v>
      </c>
      <c>
        <is>
          <t>Dağıtım-AG</t>
        </is>
      </c>
      <c>
        <v>Uzun</v>
      </c>
      <c>
        <v>Güvenlik</v>
      </c>
      <c>
        <v>Bildirimsiz</v>
      </c>
      <c>
        <is>
          <t>11.11.2020 16:36:00</t>
        </is>
      </c>
      <c>
        <is>
          <t>21.11.2020 22:05:33</t>
        </is>
      </c>
      <c>
        <v>245.4925</v>
      </c>
      <c>
        <v>0</v>
      </c>
      <c>
        <v>1</v>
      </c>
      <c>
        <v>0</v>
      </c>
      <c>
        <v>0</v>
      </c>
      <c>
        <v>0</v>
      </c>
      <c>
        <v>245.4925</v>
      </c>
      <c>
        <v>0</v>
      </c>
      <c>
        <v>0</v>
      </c>
    </row>
    <row>
      <c>
        <is>
          <t>1579224</t>
        </is>
      </c>
      <c>
        <v>1</v>
      </c>
      <c>
        <is>
          <t>İZMİR</t>
        </is>
      </c>
      <c>
        <v>KONAK</v>
      </c>
      <c>
        <is>
          <t>K-2352 35-01-K02352_911396829</t>
        </is>
      </c>
      <c>
        <v>AG Direkten Kesme Açma</v>
      </c>
      <c>
        <is>
          <t>Dağıtım-AG</t>
        </is>
      </c>
      <c>
        <v>Uzun</v>
      </c>
      <c>
        <v>Güvenlik</v>
      </c>
      <c>
        <v>Bildirimsiz</v>
      </c>
      <c>
        <is>
          <t>11.11.2020 16:36:00</t>
        </is>
      </c>
      <c>
        <is>
          <t>21.11.2020 22:07:57</t>
        </is>
      </c>
      <c>
        <v>245.5325</v>
      </c>
      <c>
        <v>0</v>
      </c>
      <c>
        <v>1</v>
      </c>
      <c>
        <v>0</v>
      </c>
      <c>
        <v>0</v>
      </c>
      <c>
        <v>0</v>
      </c>
      <c>
        <v>245.5325</v>
      </c>
      <c>
        <v>0</v>
      </c>
      <c>
        <v>0</v>
      </c>
    </row>
    <row>
      <c>
        <is>
          <t>1581710</t>
        </is>
      </c>
      <c>
        <v>1</v>
      </c>
      <c>
        <is>
          <t>İZMİR</t>
        </is>
      </c>
      <c>
        <v>KONAK</v>
      </c>
      <c>
        <is>
          <t>M-1543 35-01-M01543_910488029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16.11.2020 23:52:14</t>
        </is>
      </c>
      <c>
        <is>
          <t>17.11.2020 00:59:29</t>
        </is>
      </c>
      <c>
        <v>1.120833333</v>
      </c>
      <c>
        <v>0</v>
      </c>
      <c>
        <v>2</v>
      </c>
      <c>
        <v>0</v>
      </c>
      <c>
        <v>0</v>
      </c>
      <c>
        <v>0</v>
      </c>
      <c>
        <v>2.241667</v>
      </c>
      <c>
        <v>0</v>
      </c>
      <c>
        <v>0</v>
      </c>
    </row>
    <row>
      <c>
        <is>
          <t>1595508</t>
        </is>
      </c>
      <c>
        <v>1</v>
      </c>
      <c>
        <is>
          <t>İZMİR</t>
        </is>
      </c>
      <c>
        <v>KONAK</v>
      </c>
      <c>
        <is>
          <t>M-1543 35-01-M01543_72410471</t>
        </is>
      </c>
      <c>
        <v>AG Hatta Ağaç Kesimi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24.11.2020 08:37:00</t>
        </is>
      </c>
      <c>
        <is>
          <t>24.11.2020 09:45:03</t>
        </is>
      </c>
      <c>
        <v>1.134166666</v>
      </c>
      <c>
        <v>0</v>
      </c>
      <c>
        <v>94</v>
      </c>
      <c>
        <v>0</v>
      </c>
      <c>
        <v>0</v>
      </c>
      <c>
        <v>0</v>
      </c>
      <c>
        <v>106.611667</v>
      </c>
      <c>
        <v>0</v>
      </c>
      <c>
        <v>0</v>
      </c>
    </row>
    <row>
      <c>
        <is>
          <t>1582832</t>
        </is>
      </c>
      <c>
        <v>1</v>
      </c>
      <c>
        <is>
          <t>İZMİR</t>
        </is>
      </c>
      <c>
        <v>KONAK</v>
      </c>
      <c>
        <is>
          <t>K-573 35-01-K00573_B 2B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19.11.2020 03:15:00</t>
        </is>
      </c>
      <c>
        <is>
          <t>19.11.2020 04:23:02</t>
        </is>
      </c>
      <c>
        <v>1.133888888</v>
      </c>
      <c>
        <v>0</v>
      </c>
      <c>
        <v>10</v>
      </c>
      <c>
        <v>0</v>
      </c>
      <c>
        <v>0</v>
      </c>
      <c>
        <v>0</v>
      </c>
      <c>
        <v>11.338889</v>
      </c>
      <c>
        <v>0</v>
      </c>
      <c>
        <v>0</v>
      </c>
    </row>
    <row>
      <c>
        <is>
          <t>1580544</t>
        </is>
      </c>
      <c>
        <v>1</v>
      </c>
      <c>
        <is>
          <t>İZMİR</t>
        </is>
      </c>
      <c>
        <v>KONAK</v>
      </c>
      <c>
        <is>
          <t>K-1126 35-01-K01126_B 1B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14.11.2020 09:03:13</t>
        </is>
      </c>
      <c>
        <is>
          <t>14.11.2020 10:24:04</t>
        </is>
      </c>
      <c>
        <v>1.3475</v>
      </c>
      <c>
        <v>0</v>
      </c>
      <c>
        <v>64</v>
      </c>
      <c>
        <v>0</v>
      </c>
      <c>
        <v>0</v>
      </c>
      <c>
        <v>0</v>
      </c>
      <c>
        <v>86.24</v>
      </c>
      <c>
        <v>0</v>
      </c>
      <c>
        <v>0</v>
      </c>
    </row>
    <row>
      <c>
        <is>
          <t>1578817</t>
        </is>
      </c>
      <c>
        <v>1</v>
      </c>
      <c>
        <is>
          <t>İZMİR</t>
        </is>
      </c>
      <c>
        <v>KONAK</v>
      </c>
      <c>
        <is>
          <t>K-573 35-01-K00573_911724706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11.11.2020 02:56:00</t>
        </is>
      </c>
      <c>
        <is>
          <t>11.11.2020 03:10:24</t>
        </is>
      </c>
      <c>
        <v>0.24</v>
      </c>
      <c>
        <v>0</v>
      </c>
      <c>
        <v>1</v>
      </c>
      <c>
        <v>0</v>
      </c>
      <c>
        <v>0</v>
      </c>
      <c>
        <v>0</v>
      </c>
      <c>
        <v>0.24</v>
      </c>
      <c>
        <v>0</v>
      </c>
      <c>
        <v>0</v>
      </c>
    </row>
    <row>
      <c>
        <is>
          <t>1574491</t>
        </is>
      </c>
      <c>
        <v>1</v>
      </c>
      <c>
        <is>
          <t>İZMİR</t>
        </is>
      </c>
      <c>
        <v>KONAK</v>
      </c>
      <c>
        <is>
          <t>K-4142 35-01-K04142_910560037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03.11.2020 08:36:45</t>
        </is>
      </c>
      <c>
        <is>
          <t>03.11.2020 11:51:56</t>
        </is>
      </c>
      <c>
        <v>3.253055555</v>
      </c>
      <c>
        <v>0</v>
      </c>
      <c>
        <v>9</v>
      </c>
      <c>
        <v>0</v>
      </c>
      <c>
        <v>0</v>
      </c>
      <c>
        <v>0</v>
      </c>
      <c>
        <v>29.2775</v>
      </c>
      <c>
        <v>0</v>
      </c>
      <c>
        <v>0</v>
      </c>
    </row>
    <row>
      <c>
        <is>
          <t>1595570</t>
        </is>
      </c>
      <c>
        <v>1</v>
      </c>
      <c>
        <is>
          <t>İZMİR</t>
        </is>
      </c>
      <c>
        <v>KONAK</v>
      </c>
      <c>
        <is>
          <t>K-429 35-01-K00429_35-01-K00429</t>
        </is>
      </c>
      <c>
        <v>AG Hatta Ağaç Kesimi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24.11.2020 09:36:42</t>
        </is>
      </c>
      <c>
        <is>
          <t>24.11.2020 10:41:44</t>
        </is>
      </c>
      <c>
        <v>1.083888888</v>
      </c>
      <c>
        <v>0</v>
      </c>
      <c>
        <v>381</v>
      </c>
      <c>
        <v>0</v>
      </c>
      <c>
        <v>0</v>
      </c>
      <c>
        <v>0</v>
      </c>
      <c>
        <v>412.961666</v>
      </c>
      <c>
        <v>0</v>
      </c>
      <c>
        <v>0</v>
      </c>
    </row>
    <row>
      <c>
        <is>
          <t>1581152</t>
        </is>
      </c>
      <c>
        <v>1</v>
      </c>
      <c>
        <is>
          <t>İZMİR</t>
        </is>
      </c>
      <c>
        <v>KONAK</v>
      </c>
      <c>
        <is>
          <t>K-325 35-01-K00325_910721060</t>
        </is>
      </c>
      <c>
        <v>AG Direkten Kesme Açma</v>
      </c>
      <c>
        <is>
          <t>Dağıtım-AG</t>
        </is>
      </c>
      <c>
        <v>Uzun</v>
      </c>
      <c>
        <v>Güvenlik</v>
      </c>
      <c>
        <v>Bildirimsiz</v>
      </c>
      <c>
        <is>
          <t>15.11.2020 17:18:16</t>
        </is>
      </c>
      <c>
        <is>
          <t>15.11.2020 17:43:00</t>
        </is>
      </c>
      <c>
        <v>0.412222222</v>
      </c>
      <c>
        <v>0</v>
      </c>
      <c>
        <v>1</v>
      </c>
      <c>
        <v>0</v>
      </c>
      <c>
        <v>0</v>
      </c>
      <c>
        <v>0</v>
      </c>
      <c>
        <v>0.412222</v>
      </c>
      <c>
        <v>0</v>
      </c>
      <c>
        <v>0</v>
      </c>
    </row>
    <row>
      <c>
        <is>
          <t>1575326</t>
        </is>
      </c>
      <c>
        <v>1</v>
      </c>
      <c>
        <is>
          <t>İZMİR</t>
        </is>
      </c>
      <c>
        <v>KONAK</v>
      </c>
      <c>
        <is>
          <t>K-3538 35-01-K03538_911320375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04.11.2020 16:32:37</t>
        </is>
      </c>
      <c>
        <is>
          <t>04.11.2020 20:57:41</t>
        </is>
      </c>
      <c>
        <v>4.417777777</v>
      </c>
      <c>
        <v>0</v>
      </c>
      <c>
        <v>3</v>
      </c>
      <c>
        <v>0</v>
      </c>
      <c>
        <v>0</v>
      </c>
      <c>
        <v>0</v>
      </c>
      <c>
        <v>13.253333</v>
      </c>
      <c>
        <v>0</v>
      </c>
      <c>
        <v>0</v>
      </c>
    </row>
    <row>
      <c>
        <is>
          <t>1580528</t>
        </is>
      </c>
      <c>
        <v>1</v>
      </c>
      <c>
        <is>
          <t>İZMİR</t>
        </is>
      </c>
      <c>
        <v>KONAK</v>
      </c>
      <c>
        <is>
          <t>K-34 35-01-K00034_912199412</t>
        </is>
      </c>
      <c>
        <v>AG Direkten Kesme Açma</v>
      </c>
      <c>
        <is>
          <t>Dağıtım-AG</t>
        </is>
      </c>
      <c>
        <v>Uzun</v>
      </c>
      <c>
        <v>Güvenlik</v>
      </c>
      <c>
        <v>Bildirimsiz</v>
      </c>
      <c>
        <is>
          <t>14.11.2020 09:08:00</t>
        </is>
      </c>
      <c>
        <is>
          <t>14.11.2020 10:31:00</t>
        </is>
      </c>
      <c>
        <v>1.383333333</v>
      </c>
      <c>
        <v>0</v>
      </c>
      <c>
        <v>1</v>
      </c>
      <c>
        <v>0</v>
      </c>
      <c>
        <v>0</v>
      </c>
      <c>
        <v>0</v>
      </c>
      <c>
        <v>1.383333</v>
      </c>
      <c>
        <v>0</v>
      </c>
      <c>
        <v>0</v>
      </c>
    </row>
    <row>
      <c>
        <is>
          <t>1580519</t>
        </is>
      </c>
      <c>
        <v>1</v>
      </c>
      <c>
        <is>
          <t>İZMİR</t>
        </is>
      </c>
      <c>
        <v>KONAK</v>
      </c>
      <c>
        <is>
          <t>K-34 35-01-K00034_911322772</t>
        </is>
      </c>
      <c>
        <v>AG Direkten Kesme Açma</v>
      </c>
      <c>
        <is>
          <t>Dağıtım-AG</t>
        </is>
      </c>
      <c>
        <v>Uzun</v>
      </c>
      <c>
        <v>Güvenlik</v>
      </c>
      <c>
        <v>Bildirimsiz</v>
      </c>
      <c>
        <is>
          <t>14.11.2020 09:04:00</t>
        </is>
      </c>
      <c>
        <is>
          <t>14.11.2020 11:05:00</t>
        </is>
      </c>
      <c>
        <v>2.016666666</v>
      </c>
      <c>
        <v>0</v>
      </c>
      <c>
        <v>2</v>
      </c>
      <c>
        <v>0</v>
      </c>
      <c>
        <v>0</v>
      </c>
      <c>
        <v>0</v>
      </c>
      <c>
        <v>4.033333</v>
      </c>
      <c>
        <v>0</v>
      </c>
      <c>
        <v>0</v>
      </c>
    </row>
    <row>
      <c>
        <is>
          <t>1596500</t>
        </is>
      </c>
      <c>
        <v>1</v>
      </c>
      <c>
        <is>
          <t>İZMİR</t>
        </is>
      </c>
      <c>
        <v>KEMALPAŞA</v>
      </c>
      <c>
        <is>
          <t>TR-34 35-27-M00034_C C1B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25.11.2020 19:42:01</t>
        </is>
      </c>
      <c>
        <is>
          <t>25.11.2020 21:06:24</t>
        </is>
      </c>
      <c>
        <v>1.406388888</v>
      </c>
      <c>
        <v>0</v>
      </c>
      <c>
        <v>63</v>
      </c>
      <c>
        <v>0</v>
      </c>
      <c>
        <v>19</v>
      </c>
      <c>
        <v>0</v>
      </c>
      <c>
        <v>88.6025</v>
      </c>
      <c>
        <v>0</v>
      </c>
      <c>
        <v>26.721389</v>
      </c>
    </row>
    <row>
      <c>
        <is>
          <t>1596825</t>
        </is>
      </c>
      <c>
        <v>1</v>
      </c>
      <c>
        <is>
          <t>İZMİR</t>
        </is>
      </c>
      <c>
        <v>KEMALPAŞA</v>
      </c>
      <c>
        <is>
          <t>TR-34 35-27-M00034_914577366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26.11.2020 14:03:07</t>
        </is>
      </c>
      <c>
        <is>
          <t>26.11.2020 15:16:27</t>
        </is>
      </c>
      <c>
        <v>1.222222222</v>
      </c>
      <c>
        <v>0</v>
      </c>
      <c>
        <v>5</v>
      </c>
      <c>
        <v>0</v>
      </c>
      <c>
        <v>0</v>
      </c>
      <c>
        <v>0</v>
      </c>
      <c>
        <v>6.111111</v>
      </c>
      <c>
        <v>0</v>
      </c>
      <c>
        <v>0</v>
      </c>
    </row>
    <row>
      <c>
        <is>
          <t>1583826</t>
        </is>
      </c>
      <c>
        <v>1</v>
      </c>
      <c>
        <is>
          <t>İZMİR</t>
        </is>
      </c>
      <c>
        <v>KONAK</v>
      </c>
      <c>
        <is>
          <t>K-1087 35-01-K01087_35-01-K01087</t>
        </is>
      </c>
      <c>
        <v>NH Altlık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20.11.2020 12:28:35</t>
        </is>
      </c>
      <c>
        <is>
          <t>20.11.2020 14:24:17</t>
        </is>
      </c>
      <c>
        <v>1.928333333</v>
      </c>
      <c>
        <v>1</v>
      </c>
      <c>
        <v>124</v>
      </c>
      <c>
        <v>0</v>
      </c>
      <c>
        <v>0</v>
      </c>
      <c>
        <v>1.928333</v>
      </c>
      <c>
        <v>239.113333</v>
      </c>
      <c>
        <v>0</v>
      </c>
      <c>
        <v>0</v>
      </c>
    </row>
    <row>
      <c>
        <is>
          <t>1576592</t>
        </is>
      </c>
      <c>
        <v>1</v>
      </c>
      <c>
        <is>
          <t>İZMİR</t>
        </is>
      </c>
      <c>
        <v>KONAK</v>
      </c>
      <c>
        <is>
          <t>K-1087 35-01-K01087_910721437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06.11.2020 15:44:26</t>
        </is>
      </c>
      <c>
        <is>
          <t>06.11.2020 17:11:02</t>
        </is>
      </c>
      <c>
        <v>1.443333333</v>
      </c>
      <c>
        <v>0</v>
      </c>
      <c>
        <v>2</v>
      </c>
      <c>
        <v>0</v>
      </c>
      <c>
        <v>0</v>
      </c>
      <c>
        <v>0</v>
      </c>
      <c>
        <v>2.886667</v>
      </c>
      <c>
        <v>0</v>
      </c>
      <c>
        <v>0</v>
      </c>
    </row>
    <row>
      <c>
        <is>
          <t>1596093</t>
        </is>
      </c>
      <c>
        <v>1</v>
      </c>
      <c>
        <is>
          <t>İZMİR</t>
        </is>
      </c>
      <c>
        <v>KONAK</v>
      </c>
      <c>
        <is>
          <t>K-1764 35-01-K01764_911758052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25.11.2020 09:05:20</t>
        </is>
      </c>
      <c>
        <is>
          <t>25.11.2020 12:16:09</t>
        </is>
      </c>
      <c>
        <v>3.180277777</v>
      </c>
      <c>
        <v>0</v>
      </c>
      <c>
        <v>3</v>
      </c>
      <c>
        <v>0</v>
      </c>
      <c>
        <v>0</v>
      </c>
      <c>
        <v>0</v>
      </c>
      <c>
        <v>9.540833</v>
      </c>
      <c>
        <v>0</v>
      </c>
      <c>
        <v>0</v>
      </c>
    </row>
    <row>
      <c>
        <is>
          <t>1577662</t>
        </is>
      </c>
      <c>
        <v>1</v>
      </c>
      <c>
        <is>
          <t>İZMİR</t>
        </is>
      </c>
      <c>
        <v>KONAK</v>
      </c>
      <c>
        <is>
          <t>K-1764 35-01-K01764_910508347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08.11.2020 15:10:27</t>
        </is>
      </c>
      <c>
        <is>
          <t>08.11.2020 17:01:04</t>
        </is>
      </c>
      <c>
        <v>1.843611111</v>
      </c>
      <c>
        <v>0</v>
      </c>
      <c>
        <v>1</v>
      </c>
      <c>
        <v>0</v>
      </c>
      <c>
        <v>0</v>
      </c>
      <c>
        <v>0</v>
      </c>
      <c>
        <v>1.843611</v>
      </c>
      <c>
        <v>0</v>
      </c>
      <c>
        <v>0</v>
      </c>
    </row>
    <row>
      <c>
        <is>
          <t>1581854</t>
        </is>
      </c>
      <c>
        <v>1</v>
      </c>
      <c>
        <is>
          <t>İZMİR</t>
        </is>
      </c>
      <c>
        <v>KONAK</v>
      </c>
      <c>
        <is>
          <t>K-311 35-01-K00311_911195530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17.11.2020 10:02:42</t>
        </is>
      </c>
      <c>
        <is>
          <t>17.11.2020 12:29:43</t>
        </is>
      </c>
      <c>
        <v>2.450277777</v>
      </c>
      <c>
        <v>0</v>
      </c>
      <c>
        <v>6</v>
      </c>
      <c>
        <v>0</v>
      </c>
      <c>
        <v>0</v>
      </c>
      <c>
        <v>0</v>
      </c>
      <c>
        <v>14.701667</v>
      </c>
      <c>
        <v>0</v>
      </c>
      <c>
        <v>0</v>
      </c>
    </row>
    <row>
      <c>
        <is>
          <t>1580392</t>
        </is>
      </c>
      <c>
        <v>1</v>
      </c>
      <c>
        <is>
          <t>İZMİR</t>
        </is>
      </c>
      <c>
        <v>KONAK</v>
      </c>
      <c>
        <is>
          <t>K-31 35-01-K00031_910745300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13.11.2020 18:19:40</t>
        </is>
      </c>
      <c>
        <is>
          <t>13.11.2020 19:39:42</t>
        </is>
      </c>
      <c>
        <v>1.333888888</v>
      </c>
      <c>
        <v>0</v>
      </c>
      <c>
        <v>1</v>
      </c>
      <c>
        <v>0</v>
      </c>
      <c>
        <v>0</v>
      </c>
      <c>
        <v>0</v>
      </c>
      <c>
        <v>1.333889</v>
      </c>
      <c>
        <v>0</v>
      </c>
      <c>
        <v>0</v>
      </c>
    </row>
    <row>
      <c>
        <is>
          <t>1581926</t>
        </is>
      </c>
      <c>
        <v>1</v>
      </c>
      <c>
        <is>
          <t>İZMİR</t>
        </is>
      </c>
      <c>
        <v>KONAK</v>
      </c>
      <c>
        <is>
          <t>K-311 35-01-K00311_35-01-K00311</t>
        </is>
      </c>
      <c>
        <v>AG Atlama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17.11.2020 11:31:00</t>
        </is>
      </c>
      <c>
        <is>
          <t>17.11.2020 12:39:58</t>
        </is>
      </c>
      <c>
        <v>1.149444444</v>
      </c>
      <c>
        <v>1</v>
      </c>
      <c>
        <v>992</v>
      </c>
      <c>
        <v>0</v>
      </c>
      <c>
        <v>0</v>
      </c>
      <c>
        <v>1.149444</v>
      </c>
      <c>
        <v>1140.248888</v>
      </c>
      <c>
        <v>0</v>
      </c>
      <c>
        <v>0</v>
      </c>
    </row>
    <row>
      <c>
        <is>
          <t>1581707</t>
        </is>
      </c>
      <c>
        <v>1</v>
      </c>
      <c>
        <is>
          <t>İZMİR</t>
        </is>
      </c>
      <c>
        <v>KONAK</v>
      </c>
      <c>
        <is>
          <t>K-442 35-01-K00442_A A1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16.11.2020 23:19:41</t>
        </is>
      </c>
      <c>
        <is>
          <t>17.11.2020 02:12:14</t>
        </is>
      </c>
      <c>
        <v>2.875833333</v>
      </c>
      <c>
        <v>0</v>
      </c>
      <c>
        <v>198</v>
      </c>
      <c>
        <v>0</v>
      </c>
      <c>
        <v>0</v>
      </c>
      <c>
        <v>0</v>
      </c>
      <c>
        <v>569.415</v>
      </c>
      <c>
        <v>0</v>
      </c>
      <c>
        <v>0</v>
      </c>
    </row>
    <row>
      <c>
        <is>
          <t>1579066</t>
        </is>
      </c>
      <c>
        <v>1</v>
      </c>
      <c>
        <is>
          <t>İZMİR</t>
        </is>
      </c>
      <c>
        <v>KONAK</v>
      </c>
      <c>
        <is>
          <t>K-1769 35-01-K01769_910984848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11.11.2020 12:12:58</t>
        </is>
      </c>
      <c>
        <is>
          <t>11.11.2020 16:01:33</t>
        </is>
      </c>
      <c>
        <v>3.809722222</v>
      </c>
      <c>
        <v>0</v>
      </c>
      <c>
        <v>1</v>
      </c>
      <c>
        <v>0</v>
      </c>
      <c>
        <v>0</v>
      </c>
      <c>
        <v>0</v>
      </c>
      <c>
        <v>3.809722</v>
      </c>
      <c>
        <v>0</v>
      </c>
      <c>
        <v>0</v>
      </c>
    </row>
    <row>
      <c>
        <is>
          <t>1581281</t>
        </is>
      </c>
      <c>
        <v>1</v>
      </c>
      <c>
        <is>
          <t>İZMİR</t>
        </is>
      </c>
      <c>
        <v>KONAK</v>
      </c>
      <c>
        <is>
          <t>K-112 35-01-K00112_912398607</t>
        </is>
      </c>
      <c>
        <v>AG Direkten Kesme Açma</v>
      </c>
      <c>
        <is>
          <t>Dağıtım-AG</t>
        </is>
      </c>
      <c>
        <v>Uzun</v>
      </c>
      <c>
        <v>Güvenlik</v>
      </c>
      <c>
        <v>Bildirimsiz</v>
      </c>
      <c>
        <is>
          <t>16.11.2020 08:25:00</t>
        </is>
      </c>
      <c>
        <is>
          <t>16.11.2020 09:49:00</t>
        </is>
      </c>
      <c>
        <v>1.4</v>
      </c>
      <c>
        <v>0</v>
      </c>
      <c>
        <v>1</v>
      </c>
      <c>
        <v>0</v>
      </c>
      <c>
        <v>0</v>
      </c>
      <c>
        <v>0</v>
      </c>
      <c>
        <v>1.4</v>
      </c>
      <c>
        <v>0</v>
      </c>
      <c>
        <v>0</v>
      </c>
    </row>
    <row>
      <c>
        <is>
          <t>1580790</t>
        </is>
      </c>
      <c>
        <v>1</v>
      </c>
      <c>
        <is>
          <t>İZMİR</t>
        </is>
      </c>
      <c>
        <v>KONAK</v>
      </c>
      <c>
        <is>
          <t>K-112 35-01-K00112_910829453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14.11.2020 17:03:44</t>
        </is>
      </c>
      <c>
        <is>
          <t>14.11.2020 18:07:20</t>
        </is>
      </c>
      <c>
        <v>1.06</v>
      </c>
      <c>
        <v>0</v>
      </c>
      <c>
        <v>1</v>
      </c>
      <c>
        <v>0</v>
      </c>
      <c>
        <v>0</v>
      </c>
      <c>
        <v>0</v>
      </c>
      <c>
        <v>1.06</v>
      </c>
      <c>
        <v>0</v>
      </c>
      <c>
        <v>0</v>
      </c>
    </row>
    <row>
      <c>
        <is>
          <t>1582881</t>
        </is>
      </c>
      <c>
        <v>1</v>
      </c>
      <c>
        <is>
          <t>İZMİR</t>
        </is>
      </c>
      <c>
        <v>KONAK</v>
      </c>
      <c>
        <is>
          <t>K-112 35-01-K00112_F 2F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19.11.2020 08:49:46</t>
        </is>
      </c>
      <c>
        <is>
          <t>19.11.2020 11:40:58</t>
        </is>
      </c>
      <c>
        <v>2.853333333</v>
      </c>
      <c>
        <v>0</v>
      </c>
      <c>
        <v>171</v>
      </c>
      <c>
        <v>0</v>
      </c>
      <c>
        <v>0</v>
      </c>
      <c>
        <v>0</v>
      </c>
      <c>
        <v>487.92</v>
      </c>
      <c>
        <v>0</v>
      </c>
      <c>
        <v>0</v>
      </c>
    </row>
    <row>
      <c>
        <is>
          <t>1598744</t>
        </is>
      </c>
      <c>
        <v>1</v>
      </c>
      <c>
        <is>
          <t>İZMİR</t>
        </is>
      </c>
      <c>
        <v>KEMALPAŞA</v>
      </c>
      <c>
        <is>
          <t>ULUCAK DM-2/14 35-27-M00332_A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30.11.2020 15:23:35</t>
        </is>
      </c>
      <c>
        <is>
          <t>30.11.2020 16:13:01</t>
        </is>
      </c>
      <c>
        <v>0.823888888</v>
      </c>
      <c>
        <v>0</v>
      </c>
      <c>
        <v>64</v>
      </c>
      <c>
        <v>0</v>
      </c>
      <c>
        <v>0</v>
      </c>
      <c>
        <v>0</v>
      </c>
      <c>
        <v>52.728889</v>
      </c>
      <c>
        <v>0</v>
      </c>
      <c>
        <v>0</v>
      </c>
    </row>
    <row>
      <c>
        <is>
          <t>1578485</t>
        </is>
      </c>
      <c>
        <v>1</v>
      </c>
      <c>
        <is>
          <t>İZMİR</t>
        </is>
      </c>
      <c>
        <v>KEMALPAŞA</v>
      </c>
      <c>
        <is>
          <t>ULUCAK DM-2/14 35-27-M00332_95000543512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10.11.2020 11:50:33</t>
        </is>
      </c>
      <c>
        <is>
          <t>10.11.2020 15:05:01</t>
        </is>
      </c>
      <c>
        <v>3.241111111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3.241111</v>
      </c>
    </row>
    <row>
      <c>
        <is>
          <t>1597019</t>
        </is>
      </c>
      <c>
        <v>1</v>
      </c>
      <c>
        <is>
          <t>İZMİR</t>
        </is>
      </c>
      <c>
        <v>KEMALPAŞA</v>
      </c>
      <c>
        <is>
          <t>ULUCAK DM-2/1 35-27-M00335_A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26.11.2020 19:44:36</t>
        </is>
      </c>
      <c>
        <is>
          <t>26.11.2020 22:32:54</t>
        </is>
      </c>
      <c>
        <v>2.805</v>
      </c>
      <c>
        <v>0</v>
      </c>
      <c>
        <v>24</v>
      </c>
      <c>
        <v>0</v>
      </c>
      <c>
        <v>0</v>
      </c>
      <c>
        <v>0</v>
      </c>
      <c>
        <v>67.32</v>
      </c>
      <c>
        <v>0</v>
      </c>
      <c>
        <v>0</v>
      </c>
    </row>
    <row>
      <c>
        <is>
          <t>1575364</t>
        </is>
      </c>
      <c>
        <v>1</v>
      </c>
      <c>
        <is>
          <t>İZMİR</t>
        </is>
      </c>
      <c>
        <v>KEMALPAŞA</v>
      </c>
      <c>
        <is>
          <t>TR-20 35-27-M00020_913685134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04.11.2020 17:05:56</t>
        </is>
      </c>
      <c>
        <is>
          <t>04.11.2020 18:49:05</t>
        </is>
      </c>
      <c>
        <v>1.719166666</v>
      </c>
      <c>
        <v>0</v>
      </c>
      <c>
        <v>2</v>
      </c>
      <c>
        <v>0</v>
      </c>
      <c>
        <v>0</v>
      </c>
      <c>
        <v>0</v>
      </c>
      <c>
        <v>3.438333</v>
      </c>
      <c>
        <v>0</v>
      </c>
      <c>
        <v>0</v>
      </c>
    </row>
    <row>
      <c>
        <is>
          <t>1594977</t>
        </is>
      </c>
      <c>
        <v>1</v>
      </c>
      <c>
        <is>
          <t>İZMİR</t>
        </is>
      </c>
      <c>
        <v>KEMALPAŞA</v>
      </c>
      <c>
        <is>
          <t>TR-28 35-27-M00028_912465003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22.11.2020 23:42:19</t>
        </is>
      </c>
      <c>
        <is>
          <t>23.11.2020 03:01:49</t>
        </is>
      </c>
      <c>
        <v>3.325</v>
      </c>
      <c>
        <v>0</v>
      </c>
      <c>
        <v>7</v>
      </c>
      <c>
        <v>0</v>
      </c>
      <c>
        <v>0</v>
      </c>
      <c>
        <v>0</v>
      </c>
      <c>
        <v>23.275</v>
      </c>
      <c>
        <v>0</v>
      </c>
      <c>
        <v>0</v>
      </c>
    </row>
    <row>
      <c>
        <is>
          <t>1596320</t>
        </is>
      </c>
      <c>
        <v>1</v>
      </c>
      <c>
        <is>
          <t>İZMİR</t>
        </is>
      </c>
      <c>
        <v>KEMALPAŞA</v>
      </c>
      <c>
        <is>
          <t>HUZURYURDU KOOP TR 35-27-L00098_972147914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25.11.2020 13:14:55</t>
        </is>
      </c>
      <c>
        <is>
          <t>25.11.2020 19:17:42</t>
        </is>
      </c>
      <c>
        <v>6.046388888</v>
      </c>
      <c>
        <v>0</v>
      </c>
      <c>
        <v>0</v>
      </c>
      <c>
        <v>2</v>
      </c>
      <c>
        <v>0</v>
      </c>
      <c>
        <v>0</v>
      </c>
      <c>
        <v>0</v>
      </c>
      <c>
        <v>12.092778</v>
      </c>
      <c>
        <v>0</v>
      </c>
    </row>
    <row>
      <c>
        <is>
          <t>1578237</t>
        </is>
      </c>
      <c>
        <v>1</v>
      </c>
      <c>
        <is>
          <t>İZMİR</t>
        </is>
      </c>
      <c>
        <v>KEMALPAŞA</v>
      </c>
      <c>
        <is>
          <t>ULUCAK DM-2/14 35-27-M00332_98794394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09.11.2020 20:24:03</t>
        </is>
      </c>
      <c>
        <is>
          <t>09.11.2020 23:09:41</t>
        </is>
      </c>
      <c>
        <v>2.760555555</v>
      </c>
      <c>
        <v>0</v>
      </c>
      <c>
        <v>1</v>
      </c>
      <c>
        <v>0</v>
      </c>
      <c>
        <v>0</v>
      </c>
      <c>
        <v>0</v>
      </c>
      <c>
        <v>2.760556</v>
      </c>
      <c>
        <v>0</v>
      </c>
      <c>
        <v>0</v>
      </c>
    </row>
    <row>
      <c>
        <is>
          <t>1583513</t>
        </is>
      </c>
      <c>
        <v>1</v>
      </c>
      <c>
        <is>
          <t>İZMİR</t>
        </is>
      </c>
      <c>
        <v>KEMALPAŞA</v>
      </c>
      <c>
        <is>
          <t>ULUCAK DM-2/1 35-27-M00335_A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19.11.2020 20:19:23</t>
        </is>
      </c>
      <c>
        <is>
          <t>19.11.2020 22:08:14</t>
        </is>
      </c>
      <c>
        <v>1.814166666</v>
      </c>
      <c>
        <v>0</v>
      </c>
      <c>
        <v>24</v>
      </c>
      <c>
        <v>0</v>
      </c>
      <c>
        <v>0</v>
      </c>
      <c>
        <v>0</v>
      </c>
      <c>
        <v>43.54</v>
      </c>
      <c>
        <v>0</v>
      </c>
      <c>
        <v>0</v>
      </c>
    </row>
    <row>
      <c>
        <is>
          <t>1582072</t>
        </is>
      </c>
      <c>
        <v>1</v>
      </c>
      <c>
        <is>
          <t>İZMİR</t>
        </is>
      </c>
      <c>
        <v>KEMALPAŞA</v>
      </c>
      <c>
        <is>
          <t>ULUCAK DM-2/1 35-27-M00335_912232858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17.11.2020 14:36:39</t>
        </is>
      </c>
      <c>
        <is>
          <t>17.11.2020 17:57:57</t>
        </is>
      </c>
      <c>
        <v>3.355</v>
      </c>
      <c>
        <v>0</v>
      </c>
      <c>
        <v>1</v>
      </c>
      <c>
        <v>0</v>
      </c>
      <c>
        <v>0</v>
      </c>
      <c>
        <v>0</v>
      </c>
      <c>
        <v>3.355</v>
      </c>
      <c>
        <v>0</v>
      </c>
      <c>
        <v>0</v>
      </c>
    </row>
    <row>
      <c>
        <is>
          <t>1598491</t>
        </is>
      </c>
      <c>
        <v>1</v>
      </c>
      <c>
        <is>
          <t>İZMİR</t>
        </is>
      </c>
      <c>
        <v>KEMALPAŞA</v>
      </c>
      <c>
        <is>
          <t>TR-3 35-27-M00003_914046380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30.11.2020 09:37:30</t>
        </is>
      </c>
      <c>
        <is>
          <t>30.11.2020 11:41:48</t>
        </is>
      </c>
      <c>
        <v>2.071666666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6.215</v>
      </c>
    </row>
    <row>
      <c>
        <is>
          <t>1597589</t>
        </is>
      </c>
      <c>
        <v>1</v>
      </c>
      <c>
        <is>
          <t>İZMİR</t>
        </is>
      </c>
      <c>
        <v>KONAK</v>
      </c>
      <c>
        <is>
          <t>K-231 35-01-K00231_D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28.11.2020 04:34:51</t>
        </is>
      </c>
      <c>
        <is>
          <t>28.11.2020 05:52:49</t>
        </is>
      </c>
      <c>
        <v>1.299444444</v>
      </c>
      <c>
        <v>0</v>
      </c>
      <c>
        <v>43</v>
      </c>
      <c>
        <v>0</v>
      </c>
      <c>
        <v>0</v>
      </c>
      <c>
        <v>0</v>
      </c>
      <c>
        <v>55.876111</v>
      </c>
      <c>
        <v>0</v>
      </c>
      <c>
        <v>0</v>
      </c>
    </row>
    <row>
      <c>
        <is>
          <t>1598254</t>
        </is>
      </c>
      <c>
        <v>1</v>
      </c>
      <c>
        <is>
          <t>İZMİR</t>
        </is>
      </c>
      <c>
        <v>KONAK</v>
      </c>
      <c>
        <is>
          <t>K-231 35-01-K00231_911017129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29.11.2020 17:21:30</t>
        </is>
      </c>
      <c>
        <is>
          <t>29.11.2020 18:27:15</t>
        </is>
      </c>
      <c>
        <v>1.095833333</v>
      </c>
      <c>
        <v>0</v>
      </c>
      <c>
        <v>1</v>
      </c>
      <c>
        <v>0</v>
      </c>
      <c>
        <v>0</v>
      </c>
      <c>
        <v>0</v>
      </c>
      <c>
        <v>1.095833</v>
      </c>
      <c>
        <v>0</v>
      </c>
      <c>
        <v>0</v>
      </c>
    </row>
    <row>
      <c>
        <is>
          <t>1575305</t>
        </is>
      </c>
      <c>
        <v>1</v>
      </c>
      <c>
        <is>
          <t>İZMİR</t>
        </is>
      </c>
      <c>
        <v>KEMALPAŞA</v>
      </c>
      <c>
        <is>
          <t>TR-23 35-27-M00023_98809707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04.11.2020 15:38:18</t>
        </is>
      </c>
      <c>
        <is>
          <t>04.11.2020 17:58:33</t>
        </is>
      </c>
      <c>
        <v>2.3375</v>
      </c>
      <c>
        <v>0</v>
      </c>
      <c>
        <v>1</v>
      </c>
      <c>
        <v>0</v>
      </c>
      <c>
        <v>0</v>
      </c>
      <c>
        <v>0</v>
      </c>
      <c>
        <v>2.3375</v>
      </c>
      <c>
        <v>0</v>
      </c>
      <c>
        <v>0</v>
      </c>
    </row>
    <row>
      <c>
        <is>
          <t>1575049</t>
        </is>
      </c>
      <c>
        <v>1</v>
      </c>
      <c>
        <is>
          <t>İZMİR</t>
        </is>
      </c>
      <c>
        <v>KEMALPAŞA</v>
      </c>
      <c>
        <is>
          <t>TR-23 35-27-M00023_98809707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04.11.2020 09:10:53</t>
        </is>
      </c>
      <c>
        <is>
          <t>04.11.2020 11:56:57</t>
        </is>
      </c>
      <c>
        <v>2.767777777</v>
      </c>
      <c>
        <v>0</v>
      </c>
      <c>
        <v>1</v>
      </c>
      <c>
        <v>0</v>
      </c>
      <c>
        <v>0</v>
      </c>
      <c>
        <v>0</v>
      </c>
      <c>
        <v>2.767778</v>
      </c>
      <c>
        <v>0</v>
      </c>
      <c>
        <v>0</v>
      </c>
    </row>
    <row>
      <c>
        <is>
          <t>1580677</t>
        </is>
      </c>
      <c>
        <v>1</v>
      </c>
      <c>
        <is>
          <t>İZMİR</t>
        </is>
      </c>
      <c>
        <v>KONAK</v>
      </c>
      <c>
        <is>
          <t>K-1229 35-01-K01229_910293958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14.11.2020 12:18:12</t>
        </is>
      </c>
      <c>
        <is>
          <t>14.11.2020 18:38:50</t>
        </is>
      </c>
      <c>
        <v>6.343888888</v>
      </c>
      <c>
        <v>0</v>
      </c>
      <c>
        <v>2</v>
      </c>
      <c>
        <v>0</v>
      </c>
      <c>
        <v>0</v>
      </c>
      <c>
        <v>0</v>
      </c>
      <c>
        <v>12.687778</v>
      </c>
      <c>
        <v>0</v>
      </c>
      <c>
        <v>0</v>
      </c>
    </row>
    <row>
      <c>
        <is>
          <t>1582761</t>
        </is>
      </c>
      <c>
        <v>1</v>
      </c>
      <c>
        <is>
          <t>İZMİR</t>
        </is>
      </c>
      <c>
        <v>KONAK</v>
      </c>
      <c>
        <is>
          <t>K-414 35-01-K00414_35-01-K00414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18.11.2020 19:11:35</t>
        </is>
      </c>
      <c>
        <is>
          <t>18.11.2020 20:00:02</t>
        </is>
      </c>
      <c>
        <v>0.8075</v>
      </c>
      <c>
        <v>1</v>
      </c>
      <c>
        <v>782</v>
      </c>
      <c>
        <v>0</v>
      </c>
      <c>
        <v>0</v>
      </c>
      <c>
        <v>0.8075</v>
      </c>
      <c>
        <v>631.465</v>
      </c>
      <c>
        <v>0</v>
      </c>
      <c>
        <v>0</v>
      </c>
    </row>
    <row>
      <c>
        <is>
          <t>1582699</t>
        </is>
      </c>
      <c>
        <v>1</v>
      </c>
      <c>
        <is>
          <t>İZMİR</t>
        </is>
      </c>
      <c>
        <v>KONAK</v>
      </c>
      <c>
        <is>
          <t>K-414 35-01-K00414_911250162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18.11.2020 17:11:46</t>
        </is>
      </c>
      <c>
        <is>
          <t>18.11.2020 19:56:25</t>
        </is>
      </c>
      <c>
        <v>2.744166666</v>
      </c>
      <c>
        <v>0</v>
      </c>
      <c>
        <v>71</v>
      </c>
      <c>
        <v>0</v>
      </c>
      <c>
        <v>0</v>
      </c>
      <c>
        <v>0</v>
      </c>
      <c>
        <v>194.835833</v>
      </c>
      <c>
        <v>0</v>
      </c>
      <c>
        <v>0</v>
      </c>
    </row>
    <row>
      <c>
        <is>
          <t>1598618</t>
        </is>
      </c>
      <c>
        <v>1</v>
      </c>
      <c>
        <is>
          <t>İZMİR</t>
        </is>
      </c>
      <c>
        <v>KONAK</v>
      </c>
      <c>
        <is>
          <t>K-2352 35-01-K02352_911530432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30.11.2020 12:17:02</t>
        </is>
      </c>
      <c>
        <is>
          <t>30.11.2020 14:09:23</t>
        </is>
      </c>
      <c>
        <v>1.8725</v>
      </c>
      <c>
        <v>0</v>
      </c>
      <c>
        <v>4</v>
      </c>
      <c>
        <v>0</v>
      </c>
      <c>
        <v>0</v>
      </c>
      <c>
        <v>0</v>
      </c>
      <c>
        <v>7.49</v>
      </c>
      <c>
        <v>0</v>
      </c>
      <c>
        <v>0</v>
      </c>
    </row>
    <row>
      <c>
        <is>
          <t>1577952</t>
        </is>
      </c>
      <c>
        <v>1</v>
      </c>
      <c>
        <is>
          <t>MANİSA</t>
        </is>
      </c>
      <c>
        <v>GÖLMARMARA</v>
      </c>
      <c>
        <is>
          <t>DEYNEKLER TR-1 45-85-M00026_B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09.11.2020 10:51:00</t>
        </is>
      </c>
      <c>
        <is>
          <t>09.11.2020 15:45:56</t>
        </is>
      </c>
      <c>
        <v>4.915555555</v>
      </c>
      <c>
        <v>0</v>
      </c>
      <c>
        <v>0</v>
      </c>
      <c>
        <v>0</v>
      </c>
      <c>
        <v>81</v>
      </c>
      <c>
        <v>0</v>
      </c>
      <c>
        <v>0</v>
      </c>
      <c>
        <v>0</v>
      </c>
      <c>
        <v>398.16</v>
      </c>
    </row>
    <row>
      <c>
        <is>
          <t>1575756</t>
        </is>
      </c>
      <c>
        <v>1</v>
      </c>
      <c>
        <is>
          <t>MANİSA</t>
        </is>
      </c>
      <c>
        <v>GÖLMARMARA</v>
      </c>
      <c>
        <is>
          <t>DEYNEKLER TR-1 45-85-M00026_A</t>
        </is>
      </c>
      <c>
        <v>AG Nötr İletken Kopması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05.11.2020 12:42:00</t>
        </is>
      </c>
      <c>
        <is>
          <t>05.11.2020 14:05:36</t>
        </is>
      </c>
      <c>
        <v>1.393333333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4.18</v>
      </c>
    </row>
    <row>
      <c>
        <is>
          <t>1583129</t>
        </is>
      </c>
      <c>
        <v>1</v>
      </c>
      <c>
        <is>
          <t>İZMİR</t>
        </is>
      </c>
      <c>
        <v>KİRAZ</v>
      </c>
      <c>
        <is>
          <t>VELİLER KÖK 35-31-L00116_SAÇLI TR-1-L01 L01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19.11.2020 12:51:51</t>
        </is>
      </c>
      <c>
        <is>
          <t>19.11.2020 13:15:00</t>
        </is>
      </c>
      <c>
        <v>0.385833333</v>
      </c>
      <c>
        <v>0</v>
      </c>
      <c>
        <v>0</v>
      </c>
      <c>
        <v>45</v>
      </c>
      <c>
        <v>881</v>
      </c>
      <c>
        <v>0</v>
      </c>
      <c>
        <v>0</v>
      </c>
      <c>
        <v>17.3625</v>
      </c>
      <c>
        <v>339.919166</v>
      </c>
    </row>
    <row>
      <c>
        <is>
          <t>1574317</t>
        </is>
      </c>
      <c>
        <v>1</v>
      </c>
      <c>
        <is>
          <t>İZMİR</t>
        </is>
      </c>
      <c>
        <v>KONAK</v>
      </c>
      <c>
        <is>
          <t>K-231 35-01-K00231_911005625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02.11.2020 17:25:29</t>
        </is>
      </c>
      <c>
        <is>
          <t>02.11.2020 21:02:21</t>
        </is>
      </c>
      <c>
        <v>3.614444444</v>
      </c>
      <c>
        <v>0</v>
      </c>
      <c>
        <v>1</v>
      </c>
      <c>
        <v>0</v>
      </c>
      <c>
        <v>0</v>
      </c>
      <c>
        <v>0</v>
      </c>
      <c>
        <v>3.614444</v>
      </c>
      <c>
        <v>0</v>
      </c>
      <c>
        <v>0</v>
      </c>
    </row>
    <row>
      <c>
        <is>
          <t>1595451</t>
        </is>
      </c>
      <c>
        <v>1</v>
      </c>
      <c>
        <is>
          <t>İZMİR</t>
        </is>
      </c>
      <c>
        <v>KONAK</v>
      </c>
      <c>
        <is>
          <t>K-3545 35-01-K03545_35-01-K03545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23.11.2020 19:56:27</t>
        </is>
      </c>
      <c>
        <is>
          <t>23.11.2020 20:31:30</t>
        </is>
      </c>
      <c>
        <v>0.584166666</v>
      </c>
      <c>
        <v>1</v>
      </c>
      <c>
        <v>250</v>
      </c>
      <c>
        <v>0</v>
      </c>
      <c>
        <v>0</v>
      </c>
      <c>
        <v>0.584167</v>
      </c>
      <c>
        <v>146.041667</v>
      </c>
      <c>
        <v>0</v>
      </c>
      <c>
        <v>0</v>
      </c>
    </row>
    <row>
      <c>
        <is>
          <t>1578273</t>
        </is>
      </c>
      <c>
        <v>1</v>
      </c>
      <c>
        <is>
          <t>İZMİR</t>
        </is>
      </c>
      <c>
        <v>KONAK</v>
      </c>
      <c>
        <is>
          <t>M-1827 35-01-M01827_910988971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10.11.2020 05:28:27</t>
        </is>
      </c>
      <c>
        <is>
          <t>10.11.2020 06:43:09</t>
        </is>
      </c>
      <c>
        <v>1.245</v>
      </c>
      <c>
        <v>0</v>
      </c>
      <c>
        <v>3</v>
      </c>
      <c>
        <v>0</v>
      </c>
      <c>
        <v>0</v>
      </c>
      <c>
        <v>0</v>
      </c>
      <c>
        <v>3.735</v>
      </c>
      <c>
        <v>0</v>
      </c>
      <c>
        <v>0</v>
      </c>
    </row>
    <row>
      <c>
        <is>
          <t>1578282</t>
        </is>
      </c>
      <c>
        <v>1</v>
      </c>
      <c>
        <is>
          <t>İZMİR</t>
        </is>
      </c>
      <c>
        <v>KONAK</v>
      </c>
      <c>
        <is>
          <t>M-1827 35-01-M01827_910988971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10.11.2020 07:14:00</t>
        </is>
      </c>
      <c>
        <is>
          <t>10.11.2020 11:55:14</t>
        </is>
      </c>
      <c>
        <v>4.687222222</v>
      </c>
      <c>
        <v>0</v>
      </c>
      <c>
        <v>3</v>
      </c>
      <c>
        <v>0</v>
      </c>
      <c>
        <v>0</v>
      </c>
      <c>
        <v>0</v>
      </c>
      <c>
        <v>14.061667</v>
      </c>
      <c>
        <v>0</v>
      </c>
      <c>
        <v>0</v>
      </c>
    </row>
    <row>
      <c>
        <is>
          <t>1581672</t>
        </is>
      </c>
      <c>
        <v>1</v>
      </c>
      <c>
        <is>
          <t>İZMİR</t>
        </is>
      </c>
      <c>
        <v>KONAK</v>
      </c>
      <c>
        <is>
          <t>K-3545 35-01-K03545_C</t>
        </is>
      </c>
      <c>
        <v>AG Atlama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16.11.2020 19:38:27</t>
        </is>
      </c>
      <c>
        <is>
          <t>16.11.2020 22:42:35</t>
        </is>
      </c>
      <c>
        <v>3.068888888</v>
      </c>
      <c>
        <v>0</v>
      </c>
      <c>
        <v>70</v>
      </c>
      <c>
        <v>0</v>
      </c>
      <c>
        <v>0</v>
      </c>
      <c>
        <v>0</v>
      </c>
      <c>
        <v>214.822222</v>
      </c>
      <c>
        <v>0</v>
      </c>
      <c>
        <v>0</v>
      </c>
    </row>
    <row>
      <c>
        <is>
          <t>1595277</t>
        </is>
      </c>
      <c>
        <v>1</v>
      </c>
      <c>
        <is>
          <t>İZMİR</t>
        </is>
      </c>
      <c>
        <v>KONAK</v>
      </c>
      <c>
        <is>
          <t>K-1086 35-01-K01086_912710147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23.11.2020 14:31:45</t>
        </is>
      </c>
      <c>
        <is>
          <t>23.11.2020 17:39:39</t>
        </is>
      </c>
      <c>
        <v>3.131666666</v>
      </c>
      <c>
        <v>0</v>
      </c>
      <c>
        <v>1</v>
      </c>
      <c>
        <v>0</v>
      </c>
      <c>
        <v>0</v>
      </c>
      <c>
        <v>0</v>
      </c>
      <c>
        <v>3.131667</v>
      </c>
      <c>
        <v>0</v>
      </c>
      <c>
        <v>0</v>
      </c>
    </row>
    <row>
      <c>
        <is>
          <t>1596708</t>
        </is>
      </c>
      <c>
        <v>1</v>
      </c>
      <c>
        <is>
          <t>İZMİR</t>
        </is>
      </c>
      <c>
        <v>KONAK</v>
      </c>
      <c>
        <is>
          <t>M-2014(YATIRIM REZERVE) 35-01-M02014_972279381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26.11.2020 10:42:15</t>
        </is>
      </c>
      <c>
        <is>
          <t>26.11.2020 18:46:33</t>
        </is>
      </c>
      <c>
        <v>8.071666666</v>
      </c>
      <c>
        <v>2</v>
      </c>
      <c>
        <v>0</v>
      </c>
      <c>
        <v>0</v>
      </c>
      <c>
        <v>0</v>
      </c>
      <c>
        <v>16.143333</v>
      </c>
      <c>
        <v>0</v>
      </c>
      <c>
        <v>0</v>
      </c>
      <c>
        <v>0</v>
      </c>
    </row>
    <row>
      <c>
        <is>
          <t>1597339</t>
        </is>
      </c>
      <c>
        <v>1</v>
      </c>
      <c>
        <is>
          <t>İZMİR</t>
        </is>
      </c>
      <c>
        <v>KONAK</v>
      </c>
      <c>
        <is>
          <t>M-1404 35-01-M01404_913582463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27.11.2020 14:12:37</t>
        </is>
      </c>
      <c>
        <is>
          <t>27.11.2020 14:50:41</t>
        </is>
      </c>
      <c>
        <v>0.634444444</v>
      </c>
      <c>
        <v>0</v>
      </c>
      <c>
        <v>61</v>
      </c>
      <c>
        <v>0</v>
      </c>
      <c>
        <v>0</v>
      </c>
      <c>
        <v>0</v>
      </c>
      <c>
        <v>38.701111</v>
      </c>
      <c>
        <v>0</v>
      </c>
      <c>
        <v>0</v>
      </c>
    </row>
    <row>
      <c>
        <is>
          <t>1597434</t>
        </is>
      </c>
      <c>
        <v>1</v>
      </c>
      <c>
        <is>
          <t>İZMİR</t>
        </is>
      </c>
      <c>
        <v>KONAK</v>
      </c>
      <c>
        <is>
          <t>M-1404 35-01-M01404_913582463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27.11.2020 17:16:09</t>
        </is>
      </c>
      <c>
        <is>
          <t>27.11.2020 18:23:21</t>
        </is>
      </c>
      <c>
        <v>1.12</v>
      </c>
      <c>
        <v>0</v>
      </c>
      <c>
        <v>61</v>
      </c>
      <c>
        <v>0</v>
      </c>
      <c>
        <v>0</v>
      </c>
      <c>
        <v>0</v>
      </c>
      <c>
        <v>68.32</v>
      </c>
      <c>
        <v>0</v>
      </c>
      <c>
        <v>0</v>
      </c>
    </row>
    <row>
      <c>
        <is>
          <t>1598608</t>
        </is>
      </c>
      <c>
        <v>1</v>
      </c>
      <c>
        <is>
          <t>İZMİR</t>
        </is>
      </c>
      <c>
        <v>KONAK</v>
      </c>
      <c>
        <is>
          <t>K-1209 35-01-K01209_TRAFO-1 K03</t>
        </is>
      </c>
      <c>
        <v>OG Kesici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30.11.2020 12:16:10</t>
        </is>
      </c>
      <c>
        <is>
          <t>30.11.2020 14:18:47</t>
        </is>
      </c>
      <c>
        <v>2.043611111</v>
      </c>
      <c>
        <v>0</v>
      </c>
      <c>
        <v>680</v>
      </c>
      <c>
        <v>0</v>
      </c>
      <c>
        <v>0</v>
      </c>
      <c>
        <v>0</v>
      </c>
      <c>
        <v>1389.655555</v>
      </c>
      <c>
        <v>0</v>
      </c>
      <c>
        <v>0</v>
      </c>
    </row>
    <row>
      <c>
        <is>
          <t>1595300</t>
        </is>
      </c>
      <c>
        <v>1</v>
      </c>
      <c>
        <is>
          <t>İZMİR</t>
        </is>
      </c>
      <c>
        <v>KONAK</v>
      </c>
      <c>
        <is>
          <t>K-307 35-01-K00307_912651613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23.11.2020 14:49:03</t>
        </is>
      </c>
      <c>
        <is>
          <t>23.11.2020 16:59:05</t>
        </is>
      </c>
      <c>
        <v>2.167222222</v>
      </c>
      <c>
        <v>0</v>
      </c>
      <c>
        <v>1</v>
      </c>
      <c>
        <v>0</v>
      </c>
      <c>
        <v>0</v>
      </c>
      <c>
        <v>0</v>
      </c>
      <c>
        <v>2.167222</v>
      </c>
      <c>
        <v>0</v>
      </c>
      <c>
        <v>0</v>
      </c>
    </row>
    <row>
      <c>
        <is>
          <t>1582898</t>
        </is>
      </c>
      <c>
        <v>1</v>
      </c>
      <c>
        <is>
          <t>İZMİR</t>
        </is>
      </c>
      <c>
        <v>KONAK</v>
      </c>
      <c>
        <is>
          <t>K-307 35-01-K00307_B B4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19.11.2020 09:03:44</t>
        </is>
      </c>
      <c>
        <is>
          <t>19.11.2020 10:16:07</t>
        </is>
      </c>
      <c>
        <v>1.206388888</v>
      </c>
      <c>
        <v>0</v>
      </c>
      <c>
        <v>5</v>
      </c>
      <c>
        <v>0</v>
      </c>
      <c>
        <v>0</v>
      </c>
      <c>
        <v>0</v>
      </c>
      <c>
        <v>6.031944</v>
      </c>
      <c>
        <v>0</v>
      </c>
      <c>
        <v>0</v>
      </c>
    </row>
    <row>
      <c>
        <is>
          <t>1574117</t>
        </is>
      </c>
      <c>
        <v>1</v>
      </c>
      <c>
        <is>
          <t>İZMİR</t>
        </is>
      </c>
      <c>
        <v>KONAK</v>
      </c>
      <c>
        <is>
          <t>K-473 35-01-K00473_B</t>
        </is>
      </c>
      <c>
        <v>AG Direkten Kesme Açma</v>
      </c>
      <c>
        <is>
          <t>Dağıtım-AG</t>
        </is>
      </c>
      <c>
        <v>Uzun</v>
      </c>
      <c>
        <v>Güvenlik</v>
      </c>
      <c>
        <v>Bildirimsiz</v>
      </c>
      <c>
        <is>
          <t>02.11.2020 11:59:19</t>
        </is>
      </c>
      <c>
        <is>
          <t>02.11.2020 15:07:56</t>
        </is>
      </c>
      <c>
        <v>3.143611111</v>
      </c>
      <c>
        <v>0</v>
      </c>
      <c>
        <v>9</v>
      </c>
      <c>
        <v>0</v>
      </c>
      <c>
        <v>0</v>
      </c>
      <c>
        <v>0</v>
      </c>
      <c>
        <v>28.2925</v>
      </c>
      <c>
        <v>0</v>
      </c>
      <c>
        <v>0</v>
      </c>
    </row>
    <row>
      <c>
        <is>
          <t>1598871</t>
        </is>
      </c>
      <c>
        <v>1</v>
      </c>
      <c>
        <is>
          <t>İZMİR</t>
        </is>
      </c>
      <c>
        <v>KONAK</v>
      </c>
      <c>
        <is>
          <t>M-2402 35-01-M02402_910760693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30.11.2020 21:53:12</t>
        </is>
      </c>
      <c>
        <is>
          <t>30.11.2020 22:49:28</t>
        </is>
      </c>
      <c>
        <v>0.937777777</v>
      </c>
      <c>
        <v>0</v>
      </c>
      <c>
        <v>5</v>
      </c>
      <c>
        <v>0</v>
      </c>
      <c>
        <v>0</v>
      </c>
      <c>
        <v>0</v>
      </c>
      <c>
        <v>4.688889</v>
      </c>
      <c>
        <v>0</v>
      </c>
      <c>
        <v>0</v>
      </c>
    </row>
    <row>
      <c>
        <is>
          <t>1598166</t>
        </is>
      </c>
      <c>
        <v>1</v>
      </c>
      <c>
        <is>
          <t>İZMİR</t>
        </is>
      </c>
      <c>
        <v>KEMALPAŞA</v>
      </c>
      <c>
        <is>
          <t>YENMİŞ KÖK 35-27-M00366_GÜVENİKSAN-ÇAMBEL 2-M01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29.11.2020 13:41:43</t>
        </is>
      </c>
      <c>
        <is>
          <t>29.11.2020 14:23:34</t>
        </is>
      </c>
      <c>
        <v>0.6975</v>
      </c>
      <c>
        <v>0</v>
      </c>
      <c>
        <v>0</v>
      </c>
      <c>
        <v>49</v>
      </c>
      <c>
        <v>2002</v>
      </c>
      <c>
        <v>0</v>
      </c>
      <c>
        <v>0</v>
      </c>
      <c>
        <v>34.1775</v>
      </c>
      <c>
        <v>1396.395</v>
      </c>
    </row>
    <row>
      <c>
        <is>
          <t>1598052</t>
        </is>
      </c>
      <c>
        <v>1</v>
      </c>
      <c>
        <is>
          <t>İZMİR</t>
        </is>
      </c>
      <c>
        <v>KEMALPAŞA</v>
      </c>
      <c>
        <is>
          <t>YENMİŞ KÖK 35-27-M00366_GÜVENİKSAN-ÇAMBEL 2-M01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29.11.2020 09:13:35</t>
        </is>
      </c>
      <c>
        <is>
          <t>29.11.2020 09:45:15</t>
        </is>
      </c>
      <c>
        <v>0.527777777</v>
      </c>
      <c>
        <v>0</v>
      </c>
      <c>
        <v>0</v>
      </c>
      <c>
        <v>47</v>
      </c>
      <c>
        <v>1498</v>
      </c>
      <c>
        <v>0</v>
      </c>
      <c>
        <v>0</v>
      </c>
      <c>
        <v>24.805556</v>
      </c>
      <c>
        <v>790.61111</v>
      </c>
    </row>
    <row>
      <c>
        <is>
          <t>1597687</t>
        </is>
      </c>
      <c>
        <v>1</v>
      </c>
      <c>
        <is>
          <t>İZMİR</t>
        </is>
      </c>
      <c>
        <v>KEMALPAŞA</v>
      </c>
      <c>
        <is>
          <t>YDÇ METAL MAKİNA ÖZEL TR 35-27-M00153Ö_Ayırıcı H01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28.11.2020 10:10:10</t>
        </is>
      </c>
      <c>
        <is>
          <t>28.11.2020 14:03:00</t>
        </is>
      </c>
      <c>
        <v>3.880555555</v>
      </c>
      <c>
        <v>0</v>
      </c>
      <c>
        <v>0</v>
      </c>
      <c>
        <v>1</v>
      </c>
      <c>
        <v>0</v>
      </c>
      <c>
        <v>0</v>
      </c>
      <c>
        <v>0</v>
      </c>
      <c>
        <v>3.880556</v>
      </c>
      <c>
        <v>0</v>
      </c>
    </row>
    <row>
      <c>
        <is>
          <t>1594915</t>
        </is>
      </c>
      <c>
        <v>1</v>
      </c>
      <c>
        <is>
          <t>İZMİR</t>
        </is>
      </c>
      <c>
        <v>KEMALPAŞA</v>
      </c>
      <c>
        <is>
          <t>MAHMUT YILDIZDAĞ SULAMA GRUBU TR 35-27-M00536_35-27-M00536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22.11.2020 18:34:00</t>
        </is>
      </c>
      <c>
        <is>
          <t>22.11.2020 19:25:43</t>
        </is>
      </c>
      <c>
        <v>0.861944444</v>
      </c>
      <c>
        <v>0</v>
      </c>
      <c>
        <v>0</v>
      </c>
      <c>
        <v>0</v>
      </c>
      <c>
        <v>42</v>
      </c>
      <c>
        <v>0</v>
      </c>
      <c>
        <v>0</v>
      </c>
      <c>
        <v>0</v>
      </c>
      <c>
        <v>36.201667</v>
      </c>
    </row>
    <row>
      <c>
        <is>
          <t>1594723</t>
        </is>
      </c>
      <c>
        <v>1</v>
      </c>
      <c>
        <is>
          <t>İZMİR</t>
        </is>
      </c>
      <c>
        <v>KEMALPAŞA</v>
      </c>
      <c>
        <is>
          <t>TEOMAN AVCIOĞLU SLM GRB TR 35-27-M00549_35-27-M00549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22.11.2020 10:41:00</t>
        </is>
      </c>
      <c>
        <is>
          <t>22.11.2020 13:06:43</t>
        </is>
      </c>
      <c>
        <v>2.428611111</v>
      </c>
      <c>
        <v>0</v>
      </c>
      <c>
        <v>0</v>
      </c>
      <c>
        <v>0</v>
      </c>
      <c>
        <v>7</v>
      </c>
      <c>
        <v>0</v>
      </c>
      <c>
        <v>0</v>
      </c>
      <c>
        <v>0</v>
      </c>
      <c>
        <v>17.000278</v>
      </c>
    </row>
    <row>
      <c>
        <is>
          <t>1574069</t>
        </is>
      </c>
      <c>
        <v>1</v>
      </c>
      <c>
        <is>
          <t>İZMİR</t>
        </is>
      </c>
      <c>
        <v>KEMALPAŞA</v>
      </c>
      <c>
        <is>
          <t>HİTİT KÖK 35-27-M01124_AYŞE GEDİK 60 PARSEL ÇIKIŞ-M05 M05</t>
        </is>
      </c>
      <c>
        <v>OG Yeraltı Kablo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02.11.2020 11:11:28</t>
        </is>
      </c>
      <c>
        <is>
          <t>02.11.2020 21:01:18</t>
        </is>
      </c>
      <c>
        <v>9.830555555</v>
      </c>
      <c>
        <v>0</v>
      </c>
      <c>
        <v>0</v>
      </c>
      <c>
        <v>1</v>
      </c>
      <c>
        <v>0</v>
      </c>
      <c>
        <v>0</v>
      </c>
      <c>
        <v>0</v>
      </c>
      <c>
        <v>9.830556</v>
      </c>
      <c>
        <v>0</v>
      </c>
    </row>
    <row>
      <c>
        <is>
          <t>1574855</t>
        </is>
      </c>
      <c>
        <v>1</v>
      </c>
      <c>
        <is>
          <t>İZMİR</t>
        </is>
      </c>
      <c>
        <v>KEMALPAŞA</v>
      </c>
      <c>
        <is>
          <t>YAŞAR ÇETİN SULAMA GRUBU TR 35-27-M00513_Ayırıcı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03.11.2020 17:00:21</t>
        </is>
      </c>
      <c>
        <is>
          <t>03.11.2020 18:19:04</t>
        </is>
      </c>
      <c>
        <v>1.311944444</v>
      </c>
      <c>
        <v>0</v>
      </c>
      <c>
        <v>0</v>
      </c>
      <c>
        <v>0</v>
      </c>
      <c>
        <v>13</v>
      </c>
      <c>
        <v>0</v>
      </c>
      <c>
        <v>0</v>
      </c>
      <c>
        <v>0</v>
      </c>
      <c>
        <v>17.055278</v>
      </c>
    </row>
    <row>
      <c>
        <is>
          <t>1579600</t>
        </is>
      </c>
      <c>
        <v>1</v>
      </c>
      <c>
        <is>
          <t>İZMİR</t>
        </is>
      </c>
      <c>
        <v>KEMALPAŞA</v>
      </c>
      <c>
        <is>
          <t>TAŞLIYOL KÖK 35-27-M00495_TAŞLIYOL M03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12.11.2020 12:01:13</t>
        </is>
      </c>
      <c>
        <is>
          <t>12.11.2020 13:01:04</t>
        </is>
      </c>
      <c>
        <v>0.9975</v>
      </c>
      <c>
        <v>0</v>
      </c>
      <c>
        <v>0</v>
      </c>
      <c>
        <v>42</v>
      </c>
      <c>
        <v>426</v>
      </c>
      <c>
        <v>0</v>
      </c>
      <c>
        <v>0</v>
      </c>
      <c>
        <v>41.895</v>
      </c>
      <c>
        <v>424.935</v>
      </c>
    </row>
    <row>
      <c>
        <is>
          <t>1575899</t>
        </is>
      </c>
      <c>
        <v>1</v>
      </c>
      <c>
        <is>
          <t>İZMİR</t>
        </is>
      </c>
      <c>
        <v>KONAK</v>
      </c>
      <c>
        <is>
          <t>K-1683 35-01-K01683_912845313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05.11.2020 16:06:44</t>
        </is>
      </c>
      <c>
        <is>
          <t>05.11.2020 17:39:16</t>
        </is>
      </c>
      <c>
        <v>1.542222222</v>
      </c>
      <c>
        <v>0</v>
      </c>
      <c>
        <v>6</v>
      </c>
      <c>
        <v>0</v>
      </c>
      <c>
        <v>0</v>
      </c>
      <c>
        <v>0</v>
      </c>
      <c>
        <v>9.253333</v>
      </c>
      <c>
        <v>0</v>
      </c>
      <c>
        <v>0</v>
      </c>
    </row>
    <row>
      <c>
        <is>
          <t>1578769</t>
        </is>
      </c>
      <c>
        <v>1</v>
      </c>
      <c>
        <is>
          <t>İZMİR</t>
        </is>
      </c>
      <c>
        <v>KEMALPAŞA</v>
      </c>
      <c>
        <is>
          <t>YUKARI KIZILCA TR-2 35-27-L00052_C C2B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10.11.2020 18:51:58</t>
        </is>
      </c>
      <c>
        <is>
          <t>10.11.2020 21:04:16</t>
        </is>
      </c>
      <c>
        <v>2.205</v>
      </c>
      <c>
        <v>0</v>
      </c>
      <c>
        <v>131</v>
      </c>
      <c>
        <v>0</v>
      </c>
      <c>
        <v>1</v>
      </c>
      <c>
        <v>0</v>
      </c>
      <c>
        <v>288.855</v>
      </c>
      <c>
        <v>0</v>
      </c>
      <c>
        <v>2.205</v>
      </c>
    </row>
    <row>
      <c>
        <is>
          <t>1578464</t>
        </is>
      </c>
      <c>
        <v>1</v>
      </c>
      <c>
        <is>
          <t>İZMİR</t>
        </is>
      </c>
      <c>
        <v>KEMALPAŞA</v>
      </c>
      <c>
        <is>
          <t>YUKARI KIZILCA TR-1 35-27-L00051_95000098457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10.11.2020 11:24:41</t>
        </is>
      </c>
      <c>
        <is>
          <t>10.11.2020 16:06:06</t>
        </is>
      </c>
      <c>
        <v>4.690277777</v>
      </c>
      <c>
        <v>0</v>
      </c>
      <c>
        <v>1</v>
      </c>
      <c>
        <v>0</v>
      </c>
      <c>
        <v>0</v>
      </c>
      <c>
        <v>0</v>
      </c>
      <c>
        <v>4.690278</v>
      </c>
      <c>
        <v>0</v>
      </c>
      <c>
        <v>0</v>
      </c>
    </row>
    <row>
      <c>
        <is>
          <t>1580984</t>
        </is>
      </c>
      <c>
        <v>1</v>
      </c>
      <c>
        <is>
          <t>İZMİR</t>
        </is>
      </c>
      <c>
        <v>KEMALPAŞA</v>
      </c>
      <c>
        <is>
          <t>YUKARI KIZILCA TR-1 35-27-L00051_913837856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15.11.2020 09:16:42</t>
        </is>
      </c>
      <c>
        <is>
          <t>15.11.2020 13:06:31</t>
        </is>
      </c>
      <c>
        <v>3.830277777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3.830278</v>
      </c>
    </row>
    <row>
      <c>
        <is>
          <t>1581038</t>
        </is>
      </c>
      <c>
        <v>1</v>
      </c>
      <c>
        <is>
          <t>İZMİR</t>
        </is>
      </c>
      <c>
        <v>KEMALPAŞA</v>
      </c>
      <c>
        <is>
          <t>YUKARI KIZILCA TR-1 35-27-L00051_95000110322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15.11.2020 10:59:48</t>
        </is>
      </c>
      <c>
        <is>
          <t>15.11.2020 15:30:44</t>
        </is>
      </c>
      <c>
        <v>4.515555555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4.515556</v>
      </c>
    </row>
    <row>
      <c>
        <is>
          <t>1594927</t>
        </is>
      </c>
      <c>
        <v>1</v>
      </c>
      <c>
        <is>
          <t>İZMİR</t>
        </is>
      </c>
      <c>
        <v>KEMALPAŞA</v>
      </c>
      <c>
        <is>
          <t>ULUCAK DM-2/14 35-27-M00332_A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22.11.2020 18:40:27</t>
        </is>
      </c>
      <c>
        <is>
          <t>22.11.2020 20:08:12</t>
        </is>
      </c>
      <c>
        <v>1.4625</v>
      </c>
      <c>
        <v>0</v>
      </c>
      <c>
        <v>63</v>
      </c>
      <c>
        <v>0</v>
      </c>
      <c>
        <v>0</v>
      </c>
      <c>
        <v>0</v>
      </c>
      <c>
        <v>92.1375</v>
      </c>
      <c>
        <v>0</v>
      </c>
      <c>
        <v>0</v>
      </c>
    </row>
    <row>
      <c>
        <is>
          <t>1598685</t>
        </is>
      </c>
      <c>
        <v>1</v>
      </c>
      <c>
        <is>
          <t>İZMİR</t>
        </is>
      </c>
      <c>
        <v>KEMALPAŞA</v>
      </c>
      <c>
        <is>
          <t>ULUCAK DM-2/14 35-27-M00332_35-27-M00332</t>
        </is>
      </c>
      <c>
        <v>AG Kademe Ayarı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30.11.2020 14:00:03</t>
        </is>
      </c>
      <c>
        <is>
          <t>30.11.2020 14:40:08</t>
        </is>
      </c>
      <c>
        <v>0.668055555</v>
      </c>
      <c>
        <v>1</v>
      </c>
      <c>
        <v>415</v>
      </c>
      <c>
        <v>0</v>
      </c>
      <c>
        <v>16</v>
      </c>
      <c>
        <v>0.668056</v>
      </c>
      <c>
        <v>277.243055</v>
      </c>
      <c>
        <v>0</v>
      </c>
      <c>
        <v>10.688889</v>
      </c>
    </row>
    <row>
      <c>
        <is>
          <t>1573871</t>
        </is>
      </c>
      <c>
        <v>1</v>
      </c>
      <c>
        <is>
          <t>İZMİR</t>
        </is>
      </c>
      <c>
        <v>KEMALPAŞA</v>
      </c>
      <c>
        <is>
          <t>ULUCAK DM-2/14 35-27-M00332_C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01.11.2020 21:46:56</t>
        </is>
      </c>
      <c>
        <is>
          <t>01.11.2020 22:44:19</t>
        </is>
      </c>
      <c>
        <v>0.956388888</v>
      </c>
      <c>
        <v>0</v>
      </c>
      <c>
        <v>226</v>
      </c>
      <c>
        <v>0</v>
      </c>
      <c>
        <v>14</v>
      </c>
      <c>
        <v>0</v>
      </c>
      <c>
        <v>216.143889</v>
      </c>
      <c>
        <v>0</v>
      </c>
      <c>
        <v>13.389444</v>
      </c>
    </row>
    <row>
      <c>
        <is>
          <t>1573743</t>
        </is>
      </c>
      <c>
        <v>1</v>
      </c>
      <c>
        <is>
          <t>İZMİR</t>
        </is>
      </c>
      <c>
        <v>KEMALPAŞA</v>
      </c>
      <c>
        <is>
          <t>ULUCAK DM-2 35-27-M00331_B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01.11.2020 16:54:37</t>
        </is>
      </c>
      <c>
        <is>
          <t>01.11.2020 20:34:05</t>
        </is>
      </c>
      <c>
        <v>3.657777777</v>
      </c>
      <c>
        <v>0</v>
      </c>
      <c>
        <v>20</v>
      </c>
      <c>
        <v>0</v>
      </c>
      <c>
        <v>14</v>
      </c>
      <c>
        <v>0</v>
      </c>
      <c>
        <v>73.155556</v>
      </c>
      <c>
        <v>0</v>
      </c>
      <c>
        <v>51.208889</v>
      </c>
    </row>
    <row>
      <c>
        <is>
          <t>1580227</t>
        </is>
      </c>
      <c>
        <v>1</v>
      </c>
      <c>
        <is>
          <t>İZMİR</t>
        </is>
      </c>
      <c>
        <v>KONAK</v>
      </c>
      <c>
        <is>
          <t>K-3 35-01-K00003_911277704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13.11.2020 14:16:10</t>
        </is>
      </c>
      <c>
        <is>
          <t>13.11.2020 15:34:27</t>
        </is>
      </c>
      <c>
        <v>1.304722222</v>
      </c>
      <c>
        <v>0</v>
      </c>
      <c>
        <v>5</v>
      </c>
      <c>
        <v>0</v>
      </c>
      <c>
        <v>0</v>
      </c>
      <c>
        <v>0</v>
      </c>
      <c>
        <v>6.523611</v>
      </c>
      <c>
        <v>0</v>
      </c>
      <c>
        <v>0</v>
      </c>
    </row>
    <row>
      <c>
        <is>
          <t>1595419</t>
        </is>
      </c>
      <c>
        <v>1</v>
      </c>
      <c>
        <is>
          <t>İZMİR</t>
        </is>
      </c>
      <c>
        <v>KONAK</v>
      </c>
      <c>
        <is>
          <t>K-188 35-01-K00188_35-01-K00188</t>
        </is>
      </c>
      <c>
        <v>AG Atlama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23.11.2020 18:41:56</t>
        </is>
      </c>
      <c>
        <is>
          <t>23.11.2020 19:04:12</t>
        </is>
      </c>
      <c>
        <v>0.371111111</v>
      </c>
      <c>
        <v>1</v>
      </c>
      <c>
        <v>662</v>
      </c>
      <c>
        <v>0</v>
      </c>
      <c>
        <v>0</v>
      </c>
      <c>
        <v>0.371111</v>
      </c>
      <c>
        <v>245.675555</v>
      </c>
      <c>
        <v>0</v>
      </c>
      <c>
        <v>0</v>
      </c>
    </row>
    <row>
      <c>
        <is>
          <t>1576430</t>
        </is>
      </c>
      <c>
        <v>1</v>
      </c>
      <c>
        <is>
          <t>İZMİR</t>
        </is>
      </c>
      <c>
        <v>KONAK</v>
      </c>
      <c>
        <is>
          <t>K-162 35-01-K00162_911082595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06.11.2020 12:26:42</t>
        </is>
      </c>
      <c>
        <is>
          <t>06.11.2020 14:18:43</t>
        </is>
      </c>
      <c>
        <v>1.866944444</v>
      </c>
      <c>
        <v>0</v>
      </c>
      <c>
        <v>3</v>
      </c>
      <c>
        <v>0</v>
      </c>
      <c>
        <v>0</v>
      </c>
      <c>
        <v>0</v>
      </c>
      <c>
        <v>5.600833</v>
      </c>
      <c>
        <v>0</v>
      </c>
      <c>
        <v>0</v>
      </c>
    </row>
    <row>
      <c>
        <is>
          <t>1580890</t>
        </is>
      </c>
      <c>
        <v>1</v>
      </c>
      <c>
        <is>
          <t>İZMİR</t>
        </is>
      </c>
      <c>
        <v>KONAK</v>
      </c>
      <c>
        <is>
          <t>K-223 35-01-K00223_98557941</t>
        </is>
      </c>
      <c>
        <v>AG Direkten Kesme Açma</v>
      </c>
      <c>
        <is>
          <t>Dağıtım-AG</t>
        </is>
      </c>
      <c>
        <v>Uzun</v>
      </c>
      <c>
        <v>Güvenlik</v>
      </c>
      <c>
        <v>Bildirimsiz</v>
      </c>
      <c>
        <is>
          <t>14.11.2020 22:19:00</t>
        </is>
      </c>
      <c>
        <is>
          <t>14.11.2020 23:40:54</t>
        </is>
      </c>
      <c>
        <v>1.365</v>
      </c>
      <c>
        <v>0</v>
      </c>
      <c>
        <v>12</v>
      </c>
      <c>
        <v>0</v>
      </c>
      <c>
        <v>0</v>
      </c>
      <c>
        <v>0</v>
      </c>
      <c>
        <v>16.38</v>
      </c>
      <c>
        <v>0</v>
      </c>
      <c>
        <v>0</v>
      </c>
    </row>
    <row>
      <c>
        <is>
          <t>1584365</t>
        </is>
      </c>
      <c>
        <v>1</v>
      </c>
      <c>
        <is>
          <t>İZMİR</t>
        </is>
      </c>
      <c>
        <v>BERGAMA</v>
      </c>
      <c>
        <is>
          <t>TR-152 35-16-L00152_957955238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21.11.2020 12:32:35</t>
        </is>
      </c>
      <c>
        <is>
          <t>21.11.2020 15:03:16</t>
        </is>
      </c>
      <c>
        <v>2.511388888</v>
      </c>
      <c>
        <v>0</v>
      </c>
      <c>
        <v>7</v>
      </c>
      <c>
        <v>0</v>
      </c>
      <c>
        <v>0</v>
      </c>
      <c>
        <v>0</v>
      </c>
      <c>
        <v>17.579722</v>
      </c>
      <c>
        <v>0</v>
      </c>
      <c>
        <v>0</v>
      </c>
    </row>
    <row>
      <c>
        <is>
          <t>1584463</t>
        </is>
      </c>
      <c>
        <v>1</v>
      </c>
      <c>
        <is>
          <t>İZMİR</t>
        </is>
      </c>
      <c>
        <v>BERGAMA</v>
      </c>
      <c>
        <is>
          <t>TR-152 35-16-L00152_953354257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21.11.2020 15:24:58</t>
        </is>
      </c>
      <c>
        <is>
          <t>21.11.2020 21:11:29</t>
        </is>
      </c>
      <c>
        <v>5.775277777</v>
      </c>
      <c>
        <v>0</v>
      </c>
      <c>
        <v>2</v>
      </c>
      <c>
        <v>0</v>
      </c>
      <c>
        <v>0</v>
      </c>
      <c>
        <v>0</v>
      </c>
      <c>
        <v>11.550556</v>
      </c>
      <c>
        <v>0</v>
      </c>
      <c>
        <v>0</v>
      </c>
    </row>
    <row>
      <c>
        <is>
          <t>1596775</t>
        </is>
      </c>
      <c>
        <v>1</v>
      </c>
      <c>
        <is>
          <t>İZMİR</t>
        </is>
      </c>
      <c>
        <v>BERGAMA</v>
      </c>
      <c>
        <is>
          <t>TR-152 35-16-L00152_953336013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26.11.2020 12:37:26</t>
        </is>
      </c>
      <c>
        <is>
          <t>26.11.2020 17:31:18</t>
        </is>
      </c>
      <c>
        <v>4.897777777</v>
      </c>
      <c>
        <v>0</v>
      </c>
      <c>
        <v>10</v>
      </c>
      <c>
        <v>0</v>
      </c>
      <c>
        <v>0</v>
      </c>
      <c>
        <v>0</v>
      </c>
      <c>
        <v>48.977778</v>
      </c>
      <c>
        <v>0</v>
      </c>
      <c>
        <v>0</v>
      </c>
    </row>
    <row>
      <c>
        <is>
          <t>1583562</t>
        </is>
      </c>
      <c>
        <v>1</v>
      </c>
      <c>
        <is>
          <t>İZMİR</t>
        </is>
      </c>
      <c>
        <v>KONAK</v>
      </c>
      <c>
        <is>
          <t>K-253 35-01-K00253_910993976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19.11.2020 23:22:12</t>
        </is>
      </c>
      <c>
        <is>
          <t>20.11.2020 01:19:08</t>
        </is>
      </c>
      <c>
        <v>1.948888888</v>
      </c>
      <c>
        <v>0</v>
      </c>
      <c>
        <v>1</v>
      </c>
      <c>
        <v>0</v>
      </c>
      <c>
        <v>0</v>
      </c>
      <c>
        <v>0</v>
      </c>
      <c>
        <v>1.948889</v>
      </c>
      <c>
        <v>0</v>
      </c>
      <c>
        <v>0</v>
      </c>
    </row>
    <row>
      <c>
        <is>
          <t>1584123</t>
        </is>
      </c>
      <c>
        <v>1</v>
      </c>
      <c>
        <is>
          <t>İZMİR</t>
        </is>
      </c>
      <c>
        <v>KONAK</v>
      </c>
      <c>
        <is>
          <t>K-573 35-01-K00573_C 1C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20.11.2020 22:36:00</t>
        </is>
      </c>
      <c>
        <is>
          <t>21.11.2020 02:27:00</t>
        </is>
      </c>
      <c>
        <v>3.85</v>
      </c>
      <c>
        <v>0</v>
      </c>
      <c>
        <v>64</v>
      </c>
      <c>
        <v>0</v>
      </c>
      <c>
        <v>0</v>
      </c>
      <c>
        <v>0</v>
      </c>
      <c>
        <v>246.4</v>
      </c>
      <c>
        <v>0</v>
      </c>
      <c>
        <v>0</v>
      </c>
    </row>
    <row>
      <c>
        <is>
          <t>1584129</t>
        </is>
      </c>
      <c>
        <v>1</v>
      </c>
      <c>
        <is>
          <t>İZMİR</t>
        </is>
      </c>
      <c>
        <v>KONAK</v>
      </c>
      <c>
        <is>
          <t>K-573 35-01-K00573_F 1F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20.11.2020 23:40:00</t>
        </is>
      </c>
      <c>
        <is>
          <t>21.11.2020 02:29:34</t>
        </is>
      </c>
      <c>
        <v>2.826111111</v>
      </c>
      <c>
        <v>0</v>
      </c>
      <c>
        <v>24</v>
      </c>
      <c>
        <v>0</v>
      </c>
      <c>
        <v>0</v>
      </c>
      <c>
        <v>0</v>
      </c>
      <c>
        <v>67.826667</v>
      </c>
      <c>
        <v>0</v>
      </c>
      <c>
        <v>0</v>
      </c>
    </row>
    <row>
      <c>
        <is>
          <t>1584130</t>
        </is>
      </c>
      <c>
        <v>1</v>
      </c>
      <c>
        <is>
          <t>İZMİR</t>
        </is>
      </c>
      <c>
        <v>KONAK</v>
      </c>
      <c>
        <is>
          <t>K-573 35-01-K00573_910272505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20.11.2020 23:48:00</t>
        </is>
      </c>
      <c>
        <is>
          <t>21.11.2020 02:32:52</t>
        </is>
      </c>
      <c>
        <v>2.747777777</v>
      </c>
      <c>
        <v>0</v>
      </c>
      <c>
        <v>2</v>
      </c>
      <c>
        <v>0</v>
      </c>
      <c>
        <v>0</v>
      </c>
      <c>
        <v>0</v>
      </c>
      <c>
        <v>5.495556</v>
      </c>
      <c>
        <v>0</v>
      </c>
      <c>
        <v>0</v>
      </c>
    </row>
    <row>
      <c>
        <is>
          <t>1584161</t>
        </is>
      </c>
      <c>
        <v>1</v>
      </c>
      <c>
        <is>
          <t>İZMİR</t>
        </is>
      </c>
      <c>
        <v>KONAK</v>
      </c>
      <c>
        <is>
          <t>K-573 35-01-K00573_911241045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21.11.2020 07:41:57</t>
        </is>
      </c>
      <c>
        <is>
          <t>21.11.2020 10:45:34</t>
        </is>
      </c>
      <c>
        <v>3.060277777</v>
      </c>
      <c>
        <v>0</v>
      </c>
      <c>
        <v>2</v>
      </c>
      <c>
        <v>0</v>
      </c>
      <c>
        <v>0</v>
      </c>
      <c>
        <v>0</v>
      </c>
      <c>
        <v>6.120556</v>
      </c>
      <c>
        <v>0</v>
      </c>
      <c>
        <v>0</v>
      </c>
    </row>
    <row>
      <c>
        <is>
          <t>1582277</t>
        </is>
      </c>
      <c>
        <v>1</v>
      </c>
      <c>
        <is>
          <t>İZMİR</t>
        </is>
      </c>
      <c>
        <v>KONAK</v>
      </c>
      <c>
        <is>
          <t>K-573 35-01-K00573_35-01-K00573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18.11.2020 03:48:00</t>
        </is>
      </c>
      <c>
        <is>
          <t>18.11.2020 04:39:28</t>
        </is>
      </c>
      <c>
        <v>0.857777777</v>
      </c>
      <c>
        <v>1</v>
      </c>
      <c>
        <v>423</v>
      </c>
      <c>
        <v>0</v>
      </c>
      <c>
        <v>0</v>
      </c>
      <c>
        <v>0.857778</v>
      </c>
      <c>
        <v>362.84</v>
      </c>
      <c>
        <v>0</v>
      </c>
      <c>
        <v>0</v>
      </c>
    </row>
    <row>
      <c>
        <is>
          <t>1584633</t>
        </is>
      </c>
      <c>
        <v>1</v>
      </c>
      <c>
        <is>
          <t>İZMİR</t>
        </is>
      </c>
      <c>
        <v>KONAK</v>
      </c>
      <c>
        <is>
          <t>K-573 35-01-K00573_35-01-K00573</t>
        </is>
      </c>
      <c>
        <v>AG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21.11.2020 23:31:25</t>
        </is>
      </c>
      <c>
        <is>
          <t>22.11.2020 03:17:54</t>
        </is>
      </c>
      <c>
        <v>3.774722222</v>
      </c>
      <c>
        <v>1</v>
      </c>
      <c>
        <v>423</v>
      </c>
      <c>
        <v>0</v>
      </c>
      <c>
        <v>0</v>
      </c>
      <c>
        <v>3.774722</v>
      </c>
      <c>
        <v>1596.7075</v>
      </c>
      <c>
        <v>0</v>
      </c>
      <c>
        <v>0</v>
      </c>
    </row>
    <row>
      <c>
        <is>
          <t>1594981</t>
        </is>
      </c>
      <c>
        <v>1</v>
      </c>
      <c>
        <is>
          <t>İZMİR</t>
        </is>
      </c>
      <c>
        <v>KONAK</v>
      </c>
      <c>
        <is>
          <t>K-573 35-01-K00573_911241045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23.11.2020 00:24:57</t>
        </is>
      </c>
      <c>
        <is>
          <t>23.11.2020 02:31:01</t>
        </is>
      </c>
      <c>
        <v>2.101111111</v>
      </c>
      <c>
        <v>0</v>
      </c>
      <c>
        <v>2</v>
      </c>
      <c>
        <v>0</v>
      </c>
      <c>
        <v>0</v>
      </c>
      <c>
        <v>0</v>
      </c>
      <c>
        <v>4.202222</v>
      </c>
      <c>
        <v>0</v>
      </c>
      <c>
        <v>0</v>
      </c>
    </row>
    <row>
      <c>
        <is>
          <t>1596009</t>
        </is>
      </c>
      <c>
        <v>1</v>
      </c>
      <c>
        <is>
          <t>İZMİR</t>
        </is>
      </c>
      <c>
        <v>KONAK</v>
      </c>
      <c>
        <is>
          <t>K-573 35-01-K00573_35-01-K00573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25.11.2020 00:31:33</t>
        </is>
      </c>
      <c>
        <is>
          <t>25.11.2020 00:46:00</t>
        </is>
      </c>
      <c>
        <v>0.240833333</v>
      </c>
      <c>
        <v>1</v>
      </c>
      <c>
        <v>423</v>
      </c>
      <c>
        <v>0</v>
      </c>
      <c>
        <v>0</v>
      </c>
      <c>
        <v>0.240833</v>
      </c>
      <c>
        <v>101.8725</v>
      </c>
      <c>
        <v>0</v>
      </c>
      <c>
        <v>0</v>
      </c>
    </row>
    <row>
      <c>
        <is>
          <t>1597066</t>
        </is>
      </c>
      <c>
        <v>1</v>
      </c>
      <c>
        <is>
          <t>İZMİR</t>
        </is>
      </c>
      <c>
        <v>KONAK</v>
      </c>
      <c>
        <is>
          <t>K-573 35-01-K00573_910855097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27.11.2020 02:59:00</t>
        </is>
      </c>
      <c>
        <is>
          <t>27.11.2020 03:57:04</t>
        </is>
      </c>
      <c>
        <v>0.967777777</v>
      </c>
      <c>
        <v>0</v>
      </c>
      <c>
        <v>2</v>
      </c>
      <c>
        <v>0</v>
      </c>
      <c>
        <v>0</v>
      </c>
      <c>
        <v>0</v>
      </c>
      <c>
        <v>1.935556</v>
      </c>
      <c>
        <v>0</v>
      </c>
      <c>
        <v>0</v>
      </c>
    </row>
    <row>
      <c>
        <is>
          <t>1597047</t>
        </is>
      </c>
      <c>
        <v>1</v>
      </c>
      <c>
        <is>
          <t>İZMİR</t>
        </is>
      </c>
      <c>
        <v>KONAK</v>
      </c>
      <c>
        <is>
          <t>K-573 35-01-K00573_911463468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27.11.2020 01:02:00</t>
        </is>
      </c>
      <c>
        <is>
          <t>27.11.2020 03:11:55</t>
        </is>
      </c>
      <c>
        <v>2.165277777</v>
      </c>
      <c>
        <v>0</v>
      </c>
      <c>
        <v>1</v>
      </c>
      <c>
        <v>0</v>
      </c>
      <c>
        <v>0</v>
      </c>
      <c>
        <v>0</v>
      </c>
      <c>
        <v>2.165278</v>
      </c>
      <c>
        <v>0</v>
      </c>
      <c>
        <v>0</v>
      </c>
    </row>
    <row>
      <c>
        <is>
          <t>1581268</t>
        </is>
      </c>
      <c>
        <v>1</v>
      </c>
      <c>
        <is>
          <t>İZMİR</t>
        </is>
      </c>
      <c>
        <v>KONAK</v>
      </c>
      <c>
        <is>
          <t>K-573 35-01-K00573_910858133</t>
        </is>
      </c>
      <c>
        <v>AG Box / Sdk Abone Çıkış Faz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16.11.2020 07:35:55</t>
        </is>
      </c>
      <c>
        <is>
          <t>16.11.2020 09:15:46</t>
        </is>
      </c>
      <c>
        <v>1.664166666</v>
      </c>
      <c>
        <v>0</v>
      </c>
      <c>
        <v>1</v>
      </c>
      <c>
        <v>0</v>
      </c>
      <c>
        <v>0</v>
      </c>
      <c>
        <v>0</v>
      </c>
      <c>
        <v>1.664167</v>
      </c>
      <c>
        <v>0</v>
      </c>
      <c>
        <v>0</v>
      </c>
    </row>
    <row>
      <c>
        <is>
          <t>1579921</t>
        </is>
      </c>
      <c>
        <v>1</v>
      </c>
      <c>
        <is>
          <t>İZMİR</t>
        </is>
      </c>
      <c>
        <v>KONAK</v>
      </c>
      <c>
        <is>
          <t>K-573 35-01-K00573_910272505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13.11.2020 01:43:00</t>
        </is>
      </c>
      <c>
        <is>
          <t>13.11.2020 03:12:49</t>
        </is>
      </c>
      <c>
        <v>1.496944444</v>
      </c>
      <c>
        <v>0</v>
      </c>
      <c>
        <v>2</v>
      </c>
      <c>
        <v>0</v>
      </c>
      <c>
        <v>0</v>
      </c>
      <c>
        <v>0</v>
      </c>
      <c>
        <v>2.993889</v>
      </c>
      <c>
        <v>0</v>
      </c>
      <c>
        <v>0</v>
      </c>
    </row>
    <row>
      <c>
        <is>
          <t>1580430</t>
        </is>
      </c>
      <c>
        <v>1</v>
      </c>
      <c>
        <is>
          <t>İZMİR</t>
        </is>
      </c>
      <c>
        <v>KONAK</v>
      </c>
      <c>
        <is>
          <t>K-573 35-01-K00573_35-01-K00573</t>
        </is>
      </c>
      <c>
        <v>AG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13.11.2020 22:17:00</t>
        </is>
      </c>
      <c>
        <is>
          <t>14.11.2020 01:10:39</t>
        </is>
      </c>
      <c>
        <v>2.894166666</v>
      </c>
      <c>
        <v>1</v>
      </c>
      <c>
        <v>423</v>
      </c>
      <c>
        <v>0</v>
      </c>
      <c>
        <v>0</v>
      </c>
      <c>
        <v>2.894167</v>
      </c>
      <c>
        <v>1224.2325</v>
      </c>
      <c>
        <v>0</v>
      </c>
      <c>
        <v>0</v>
      </c>
    </row>
    <row>
      <c>
        <is>
          <t>1577436</t>
        </is>
      </c>
      <c>
        <v>1</v>
      </c>
      <c>
        <is>
          <t>İZMİR</t>
        </is>
      </c>
      <c>
        <v>KONAK</v>
      </c>
      <c>
        <is>
          <t>K-573 35-01-K00573_911241045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08.11.2020 01:36:00</t>
        </is>
      </c>
      <c>
        <is>
          <t>08.11.2020 03:10:46</t>
        </is>
      </c>
      <c>
        <v>1.579444444</v>
      </c>
      <c>
        <v>0</v>
      </c>
      <c>
        <v>2</v>
      </c>
      <c>
        <v>0</v>
      </c>
      <c>
        <v>0</v>
      </c>
      <c>
        <v>0</v>
      </c>
      <c>
        <v>3.158889</v>
      </c>
      <c>
        <v>0</v>
      </c>
      <c>
        <v>0</v>
      </c>
    </row>
    <row>
      <c>
        <is>
          <t>1573941</t>
        </is>
      </c>
      <c>
        <v>1</v>
      </c>
      <c>
        <is>
          <t>İZMİR</t>
        </is>
      </c>
      <c>
        <v>KONAK</v>
      </c>
      <c>
        <is>
          <t>K-573 35-01-K00573_G 2G</t>
        </is>
      </c>
      <c>
        <v>AG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02.11.2020 08:13:41</t>
        </is>
      </c>
      <c>
        <is>
          <t>02.11.2020 12:26:41</t>
        </is>
      </c>
      <c>
        <v>4.216666666</v>
      </c>
      <c>
        <v>0</v>
      </c>
      <c>
        <v>28</v>
      </c>
      <c>
        <v>0</v>
      </c>
      <c>
        <v>0</v>
      </c>
      <c>
        <v>0</v>
      </c>
      <c>
        <v>118.066667</v>
      </c>
      <c>
        <v>0</v>
      </c>
      <c>
        <v>0</v>
      </c>
    </row>
    <row>
      <c>
        <is>
          <t>1573931</t>
        </is>
      </c>
      <c>
        <v>1</v>
      </c>
      <c>
        <is>
          <t>İZMİR</t>
        </is>
      </c>
      <c>
        <v>KONAK</v>
      </c>
      <c>
        <is>
          <t>K-573 35-01-K00573_G 2G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02.11.2020 06:32:53</t>
        </is>
      </c>
      <c>
        <is>
          <t>02.11.2020 08:09:00</t>
        </is>
      </c>
      <c>
        <v>1.601944444</v>
      </c>
      <c>
        <v>0</v>
      </c>
      <c>
        <v>28</v>
      </c>
      <c>
        <v>0</v>
      </c>
      <c>
        <v>0</v>
      </c>
      <c>
        <v>0</v>
      </c>
      <c>
        <v>44.854444</v>
      </c>
      <c>
        <v>0</v>
      </c>
      <c>
        <v>0</v>
      </c>
    </row>
    <row>
      <c>
        <is>
          <t>1574029</t>
        </is>
      </c>
      <c>
        <v>1</v>
      </c>
      <c>
        <is>
          <t>İZMİR</t>
        </is>
      </c>
      <c>
        <v>KONAK</v>
      </c>
      <c>
        <is>
          <t>K-573 35-01-K00573_911470966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02.11.2020 10:28:00</t>
        </is>
      </c>
      <c>
        <is>
          <t>02.11.2020 13:11:38</t>
        </is>
      </c>
      <c>
        <v>2.727222222</v>
      </c>
      <c>
        <v>0</v>
      </c>
      <c>
        <v>2</v>
      </c>
      <c>
        <v>0</v>
      </c>
      <c>
        <v>0</v>
      </c>
      <c>
        <v>0</v>
      </c>
      <c>
        <v>5.454444</v>
      </c>
      <c>
        <v>0</v>
      </c>
      <c>
        <v>0</v>
      </c>
    </row>
    <row>
      <c>
        <is>
          <t>1596858</t>
        </is>
      </c>
      <c>
        <v>1</v>
      </c>
      <c>
        <is>
          <t>İZMİR</t>
        </is>
      </c>
      <c>
        <v>KONAK</v>
      </c>
      <c>
        <is>
          <t>K-1060 35-01-K01060_910919993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26.11.2020 14:52:00</t>
        </is>
      </c>
      <c>
        <is>
          <t>26.11.2020 16:51:10</t>
        </is>
      </c>
      <c>
        <v>1.986111111</v>
      </c>
      <c>
        <v>0</v>
      </c>
      <c>
        <v>1</v>
      </c>
      <c>
        <v>0</v>
      </c>
      <c>
        <v>0</v>
      </c>
      <c>
        <v>0</v>
      </c>
      <c>
        <v>1.986111</v>
      </c>
      <c>
        <v>0</v>
      </c>
      <c>
        <v>0</v>
      </c>
    </row>
    <row>
      <c>
        <is>
          <t>1598523</t>
        </is>
      </c>
      <c>
        <v>1</v>
      </c>
      <c>
        <is>
          <t>İZMİR</t>
        </is>
      </c>
      <c>
        <v>KONAK</v>
      </c>
      <c>
        <is>
          <t>K-2757 İZSU 35-01-K02757Ö_ K03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30.11.2020 09:42:40</t>
        </is>
      </c>
      <c>
        <is>
          <t>30.11.2020 16:14:11</t>
        </is>
      </c>
      <c>
        <v>6.525277777</v>
      </c>
      <c>
        <v>1</v>
      </c>
      <c>
        <v>0</v>
      </c>
      <c>
        <v>0</v>
      </c>
      <c>
        <v>0</v>
      </c>
      <c>
        <v>6.525278</v>
      </c>
      <c>
        <v>0</v>
      </c>
      <c>
        <v>0</v>
      </c>
      <c>
        <v>0</v>
      </c>
    </row>
    <row>
      <c>
        <is>
          <t>1583347</t>
        </is>
      </c>
      <c>
        <v>1</v>
      </c>
      <c>
        <is>
          <t>İZMİR</t>
        </is>
      </c>
      <c>
        <v>KONAK</v>
      </c>
      <c>
        <is>
          <t>M-2011 35-01-M02011_97864497</t>
        </is>
      </c>
      <c>
        <v>AG Direkten Kesme Açma</v>
      </c>
      <c>
        <is>
          <t>Dağıtım-AG</t>
        </is>
      </c>
      <c>
        <v>Uzun</v>
      </c>
      <c>
        <v>Güvenlik</v>
      </c>
      <c>
        <v>Bildirimsiz</v>
      </c>
      <c>
        <is>
          <t>19.11.2020 16:29:00</t>
        </is>
      </c>
      <c>
        <is>
          <t>19.11.2020 17:03:00</t>
        </is>
      </c>
      <c>
        <v>0.566666666</v>
      </c>
      <c>
        <v>0</v>
      </c>
      <c>
        <v>7</v>
      </c>
      <c>
        <v>0</v>
      </c>
      <c>
        <v>0</v>
      </c>
      <c>
        <v>0</v>
      </c>
      <c>
        <v>3.966667</v>
      </c>
      <c>
        <v>0</v>
      </c>
      <c>
        <v>0</v>
      </c>
    </row>
    <row>
      <c>
        <is>
          <t>1576551</t>
        </is>
      </c>
      <c>
        <v>1</v>
      </c>
      <c>
        <is>
          <t>İZMİR</t>
        </is>
      </c>
      <c>
        <v>KONAK</v>
      </c>
      <c>
        <is>
          <t>M-1538 35-01-M01538_910034396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06.11.2020 14:47:09</t>
        </is>
      </c>
      <c>
        <is>
          <t>06.11.2020 15:56:58</t>
        </is>
      </c>
      <c>
        <v>1.163611111</v>
      </c>
      <c>
        <v>0</v>
      </c>
      <c>
        <v>3</v>
      </c>
      <c>
        <v>0</v>
      </c>
      <c>
        <v>0</v>
      </c>
      <c>
        <v>0</v>
      </c>
      <c>
        <v>3.490833</v>
      </c>
      <c>
        <v>0</v>
      </c>
      <c>
        <v>0</v>
      </c>
    </row>
    <row>
      <c>
        <is>
          <t>1596548</t>
        </is>
      </c>
      <c>
        <v>1</v>
      </c>
      <c>
        <is>
          <t>İZMİR</t>
        </is>
      </c>
      <c>
        <v>KONAK</v>
      </c>
      <c>
        <is>
          <t>M-1540 35-01-M01540_911662787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26.11.2020 00:20:40</t>
        </is>
      </c>
      <c>
        <is>
          <t>26.11.2020 01:28:54</t>
        </is>
      </c>
      <c>
        <v>1.137222222</v>
      </c>
      <c>
        <v>0</v>
      </c>
      <c>
        <v>2</v>
      </c>
      <c>
        <v>0</v>
      </c>
      <c>
        <v>0</v>
      </c>
      <c>
        <v>0</v>
      </c>
      <c>
        <v>2.274444</v>
      </c>
      <c>
        <v>0</v>
      </c>
      <c>
        <v>0</v>
      </c>
    </row>
    <row>
      <c>
        <is>
          <t>1596148</t>
        </is>
      </c>
      <c>
        <v>1</v>
      </c>
      <c>
        <is>
          <t>İZMİR</t>
        </is>
      </c>
      <c>
        <v>KEMALPAŞA</v>
      </c>
      <c>
        <is>
          <t>YAŞAR ÇETİN SULAMA GRUBU TR 35-27-M00513_35-27-M00513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25.11.2020 10:15:40</t>
        </is>
      </c>
      <c>
        <is>
          <t>25.11.2020 17:38:19</t>
        </is>
      </c>
      <c>
        <v>7.3775</v>
      </c>
      <c>
        <v>0</v>
      </c>
      <c>
        <v>0</v>
      </c>
      <c>
        <v>0</v>
      </c>
      <c>
        <v>13</v>
      </c>
      <c>
        <v>0</v>
      </c>
      <c>
        <v>0</v>
      </c>
      <c>
        <v>0</v>
      </c>
      <c>
        <v>95.9075</v>
      </c>
    </row>
    <row>
      <c>
        <is>
          <t>1594960</t>
        </is>
      </c>
      <c>
        <v>1</v>
      </c>
      <c>
        <is>
          <t>İZMİR</t>
        </is>
      </c>
      <c>
        <v>KEMALPAŞA</v>
      </c>
      <c>
        <is>
          <t>MAHMUT YILDIZDAĞ SULAMA GRUBU TR 35-27-M00536_Ayırıcı H01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22.11.2020 22:03:54</t>
        </is>
      </c>
      <c>
        <is>
          <t>22.11.2020 23:20:01</t>
        </is>
      </c>
      <c>
        <v>1.268611111</v>
      </c>
      <c>
        <v>0</v>
      </c>
      <c>
        <v>0</v>
      </c>
      <c>
        <v>0</v>
      </c>
      <c>
        <v>42</v>
      </c>
      <c>
        <v>0</v>
      </c>
      <c>
        <v>0</v>
      </c>
      <c>
        <v>0</v>
      </c>
      <c>
        <v>53.281667</v>
      </c>
    </row>
    <row>
      <c>
        <is>
          <t>1574348</t>
        </is>
      </c>
      <c>
        <v>1</v>
      </c>
      <c>
        <is>
          <t>İZMİR</t>
        </is>
      </c>
      <c>
        <v>KEMALPAŞA</v>
      </c>
      <c>
        <is>
          <t>TR-24 35-27-M00024_912093552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02.11.2020 18:24:02</t>
        </is>
      </c>
      <c>
        <is>
          <t>02.11.2020 19:54:35</t>
        </is>
      </c>
      <c>
        <v>1.509166666</v>
      </c>
      <c>
        <v>0</v>
      </c>
      <c>
        <v>5</v>
      </c>
      <c>
        <v>0</v>
      </c>
      <c>
        <v>0</v>
      </c>
      <c>
        <v>0</v>
      </c>
      <c>
        <v>7.545833</v>
      </c>
      <c>
        <v>0</v>
      </c>
      <c>
        <v>0</v>
      </c>
    </row>
    <row>
      <c>
        <is>
          <t>1578125</t>
        </is>
      </c>
      <c>
        <v>1</v>
      </c>
      <c>
        <is>
          <t>İZMİR</t>
        </is>
      </c>
      <c>
        <v>KEMALPAŞA</v>
      </c>
      <c>
        <is>
          <t>TR-26 35-27-M00026_98974361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09.11.2020 15:26:51</t>
        </is>
      </c>
      <c>
        <is>
          <t>09.11.2020 17:32:41</t>
        </is>
      </c>
      <c>
        <v>2.097222222</v>
      </c>
      <c>
        <v>0</v>
      </c>
      <c>
        <v>1</v>
      </c>
      <c>
        <v>0</v>
      </c>
      <c>
        <v>0</v>
      </c>
      <c>
        <v>0</v>
      </c>
      <c>
        <v>2.097222</v>
      </c>
      <c>
        <v>0</v>
      </c>
      <c>
        <v>0</v>
      </c>
    </row>
    <row>
      <c>
        <is>
          <t>1583358</t>
        </is>
      </c>
      <c>
        <v>1</v>
      </c>
      <c>
        <is>
          <t>İZMİR</t>
        </is>
      </c>
      <c>
        <v>KONAK</v>
      </c>
      <c>
        <is>
          <t>M-1536 35-01-M01536_912437740</t>
        </is>
      </c>
      <c>
        <v>AG Direkten Kesme Açma</v>
      </c>
      <c>
        <is>
          <t>Dağıtım-AG</t>
        </is>
      </c>
      <c>
        <v>Uzun</v>
      </c>
      <c>
        <v>Güvenlik</v>
      </c>
      <c>
        <v>Bildirimsiz</v>
      </c>
      <c>
        <is>
          <t>19.11.2020 16:46:00</t>
        </is>
      </c>
      <c>
        <is>
          <t>19.11.2020 17:43:00</t>
        </is>
      </c>
      <c>
        <v>0.95</v>
      </c>
      <c>
        <v>0</v>
      </c>
      <c>
        <v>1</v>
      </c>
      <c>
        <v>0</v>
      </c>
      <c>
        <v>0</v>
      </c>
      <c>
        <v>0</v>
      </c>
      <c>
        <v>0.95</v>
      </c>
      <c>
        <v>0</v>
      </c>
      <c>
        <v>0</v>
      </c>
    </row>
    <row>
      <c>
        <is>
          <t>1597872</t>
        </is>
      </c>
      <c>
        <v>1</v>
      </c>
      <c>
        <is>
          <t>İZMİR</t>
        </is>
      </c>
      <c>
        <v>KONAK</v>
      </c>
      <c>
        <is>
          <t>M-1536 35-01-M01536_A</t>
        </is>
      </c>
      <c>
        <v>AG Atlama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28.11.2020 16:46:40</t>
        </is>
      </c>
      <c>
        <is>
          <t>28.11.2020 19:13:01</t>
        </is>
      </c>
      <c>
        <v>2.439166666</v>
      </c>
      <c>
        <v>0</v>
      </c>
      <c>
        <v>200</v>
      </c>
      <c>
        <v>0</v>
      </c>
      <c>
        <v>0</v>
      </c>
      <c>
        <v>0</v>
      </c>
      <c>
        <v>487.833333</v>
      </c>
      <c>
        <v>0</v>
      </c>
      <c>
        <v>0</v>
      </c>
    </row>
    <row>
      <c>
        <is>
          <t>1581445</t>
        </is>
      </c>
      <c>
        <v>1</v>
      </c>
      <c>
        <is>
          <t>İZMİR</t>
        </is>
      </c>
      <c>
        <v>KONAK</v>
      </c>
      <c>
        <is>
          <t>K-344 35-01-K00344_910510668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16.11.2020 11:37:47</t>
        </is>
      </c>
      <c>
        <is>
          <t>16.11.2020 12:56:43</t>
        </is>
      </c>
      <c>
        <v>1.315555555</v>
      </c>
      <c>
        <v>0</v>
      </c>
      <c>
        <v>3</v>
      </c>
      <c>
        <v>0</v>
      </c>
      <c>
        <v>0</v>
      </c>
      <c>
        <v>0</v>
      </c>
      <c>
        <v>3.946667</v>
      </c>
      <c>
        <v>0</v>
      </c>
      <c>
        <v>0</v>
      </c>
    </row>
    <row>
      <c>
        <is>
          <t>1597905</t>
        </is>
      </c>
      <c>
        <v>1</v>
      </c>
      <c>
        <is>
          <t>İZMİR</t>
        </is>
      </c>
      <c>
        <v>KEMALPAŞA</v>
      </c>
      <c>
        <is>
          <t>TROPİKAL DM 35-27-L00056_ÖRNEKKÖY L04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28.11.2020 17:58:32</t>
        </is>
      </c>
      <c>
        <is>
          <t>28.11.2020 18:13:00</t>
        </is>
      </c>
      <c>
        <v>0.241111111</v>
      </c>
      <c>
        <v>0</v>
      </c>
      <c>
        <v>0</v>
      </c>
      <c>
        <v>276</v>
      </c>
      <c>
        <v>2555</v>
      </c>
      <c>
        <v>0</v>
      </c>
      <c>
        <v>0</v>
      </c>
      <c>
        <v>66.546667</v>
      </c>
      <c>
        <v>616.038889</v>
      </c>
    </row>
    <row>
      <c>
        <is>
          <t>1598226</t>
        </is>
      </c>
      <c>
        <v>1</v>
      </c>
      <c>
        <is>
          <t>İZMİR</t>
        </is>
      </c>
      <c>
        <v>KEMALPAŞA</v>
      </c>
      <c>
        <is>
          <t>YUSUF ZIRAMAN SULAMA GRUBU TR 35-27-L00117_B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29.11.2020 16:26:00</t>
        </is>
      </c>
      <c>
        <is>
          <t>29.11.2020 18:53:01</t>
        </is>
      </c>
      <c>
        <v>2.450277777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7.350833</v>
      </c>
    </row>
    <row>
      <c>
        <is>
          <t>1597605</t>
        </is>
      </c>
      <c>
        <v>1</v>
      </c>
      <c>
        <is>
          <t>İZMİR</t>
        </is>
      </c>
      <c>
        <v>KEMALPAŞA</v>
      </c>
      <c>
        <is>
          <t>YUKARI KIZILCA TR-2 35-27-L00052_D D1B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28.11.2020 08:40:00</t>
        </is>
      </c>
      <c>
        <is>
          <t>28.11.2020 10:41:28</t>
        </is>
      </c>
      <c>
        <v>2.024444444</v>
      </c>
      <c>
        <v>0</v>
      </c>
      <c>
        <v>79</v>
      </c>
      <c>
        <v>0</v>
      </c>
      <c>
        <v>0</v>
      </c>
      <c>
        <v>0</v>
      </c>
      <c>
        <v>159.931111</v>
      </c>
      <c>
        <v>0</v>
      </c>
      <c>
        <v>0</v>
      </c>
    </row>
    <row>
      <c>
        <is>
          <t>1578830</t>
        </is>
      </c>
      <c>
        <v>1</v>
      </c>
      <c>
        <is>
          <t>İZMİR</t>
        </is>
      </c>
      <c>
        <v>KONAK</v>
      </c>
      <c>
        <is>
          <t>K-196 35-01-K00196_910662216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11.11.2020 08:00:10</t>
        </is>
      </c>
      <c>
        <is>
          <t>11.11.2020 10:06:15</t>
        </is>
      </c>
      <c>
        <v>2.101388888</v>
      </c>
      <c>
        <v>0</v>
      </c>
      <c>
        <v>11</v>
      </c>
      <c>
        <v>0</v>
      </c>
      <c>
        <v>0</v>
      </c>
      <c>
        <v>0</v>
      </c>
      <c>
        <v>23.115278</v>
      </c>
      <c>
        <v>0</v>
      </c>
      <c>
        <v>0</v>
      </c>
    </row>
    <row>
      <c>
        <is>
          <t>1574688</t>
        </is>
      </c>
      <c>
        <v>1</v>
      </c>
      <c>
        <is>
          <t>İZMİR</t>
        </is>
      </c>
      <c>
        <v>KONAK</v>
      </c>
      <c>
        <is>
          <t>K-135 35-01-K00135_911275976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03.11.2020 13:04:29</t>
        </is>
      </c>
      <c>
        <is>
          <t>03.11.2020 20:45:43</t>
        </is>
      </c>
      <c>
        <v>7.687222222</v>
      </c>
      <c>
        <v>0</v>
      </c>
      <c>
        <v>7</v>
      </c>
      <c>
        <v>0</v>
      </c>
      <c>
        <v>0</v>
      </c>
      <c>
        <v>0</v>
      </c>
      <c>
        <v>53.810556</v>
      </c>
      <c>
        <v>0</v>
      </c>
      <c>
        <v>0</v>
      </c>
    </row>
    <row>
      <c>
        <is>
          <t>1596997</t>
        </is>
      </c>
      <c>
        <v>1</v>
      </c>
      <c>
        <is>
          <t>İZMİR</t>
        </is>
      </c>
      <c>
        <v>KONAK</v>
      </c>
      <c>
        <is>
          <t>M-2506 (YATIRIM REZERVE) 35-01-M02506_947723909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26.11.2020 18:54:44</t>
        </is>
      </c>
      <c>
        <is>
          <t>26.11.2020 21:13:49</t>
        </is>
      </c>
      <c>
        <v>2.318055555</v>
      </c>
      <c>
        <v>2</v>
      </c>
      <c>
        <v>0</v>
      </c>
      <c>
        <v>0</v>
      </c>
      <c>
        <v>0</v>
      </c>
      <c>
        <v>4.636111</v>
      </c>
      <c>
        <v>0</v>
      </c>
      <c>
        <v>0</v>
      </c>
      <c>
        <v>0</v>
      </c>
    </row>
    <row>
      <c>
        <is>
          <t>1596277</t>
        </is>
      </c>
      <c>
        <v>1</v>
      </c>
      <c>
        <is>
          <t>İZMİR</t>
        </is>
      </c>
      <c>
        <v>KONAK</v>
      </c>
      <c>
        <is>
          <t>M-2506 (YATIRIM REZERVE) 35-01-M02506_947723909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25.11.2020 12:11:36</t>
        </is>
      </c>
      <c>
        <is>
          <t>25.11.2020 16:56:18</t>
        </is>
      </c>
      <c>
        <v>4.745</v>
      </c>
      <c>
        <v>2</v>
      </c>
      <c>
        <v>0</v>
      </c>
      <c>
        <v>0</v>
      </c>
      <c>
        <v>0</v>
      </c>
      <c>
        <v>9.49</v>
      </c>
      <c>
        <v>0</v>
      </c>
      <c>
        <v>0</v>
      </c>
      <c>
        <v>0</v>
      </c>
    </row>
    <row>
      <c>
        <is>
          <t>1596061</t>
        </is>
      </c>
      <c>
        <v>1</v>
      </c>
      <c>
        <is>
          <t>İZMİR</t>
        </is>
      </c>
      <c>
        <v>KONAK</v>
      </c>
      <c>
        <is>
          <t>K-601 35-01-K00601_B</t>
        </is>
      </c>
      <c>
        <v>AG Direk Değişimi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25.11.2020 09:07:16</t>
        </is>
      </c>
      <c>
        <is>
          <t>25.11.2020 12:47:27</t>
        </is>
      </c>
      <c>
        <v>3.669722222</v>
      </c>
      <c>
        <v>0</v>
      </c>
      <c>
        <v>213</v>
      </c>
      <c>
        <v>0</v>
      </c>
      <c>
        <v>0</v>
      </c>
      <c>
        <v>0</v>
      </c>
      <c>
        <v>781.650833</v>
      </c>
      <c>
        <v>0</v>
      </c>
      <c>
        <v>0</v>
      </c>
    </row>
    <row>
      <c>
        <is>
          <t>1595459</t>
        </is>
      </c>
      <c>
        <v>1</v>
      </c>
      <c>
        <is>
          <t>İZMİR</t>
        </is>
      </c>
      <c>
        <v>KEMALPAŞA</v>
      </c>
      <c>
        <is>
          <t>YUKARI KIZILCA TR-2 35-27-L00052_C C3B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23.11.2020 20:36:31</t>
        </is>
      </c>
      <c>
        <is>
          <t>23.11.2020 21:40:19</t>
        </is>
      </c>
      <c>
        <v>1.063333333</v>
      </c>
      <c>
        <v>0</v>
      </c>
      <c>
        <v>126</v>
      </c>
      <c>
        <v>0</v>
      </c>
      <c>
        <v>1</v>
      </c>
      <c>
        <v>0</v>
      </c>
      <c>
        <v>133.98</v>
      </c>
      <c>
        <v>0</v>
      </c>
      <c>
        <v>1.063333</v>
      </c>
    </row>
    <row>
      <c>
        <is>
          <t>1577168</t>
        </is>
      </c>
      <c>
        <v>1</v>
      </c>
      <c>
        <is>
          <t>İZMİR</t>
        </is>
      </c>
      <c>
        <v>KEMALPAŞA</v>
      </c>
      <c>
        <is>
          <t>YUKARI KIZILCA TR-5 35-27-L00341_913740372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07.11.2020 14:10:13</t>
        </is>
      </c>
      <c>
        <is>
          <t>07.11.2020 21:52:27</t>
        </is>
      </c>
      <c>
        <v>7.703888888</v>
      </c>
      <c>
        <v>0</v>
      </c>
      <c>
        <v>1</v>
      </c>
      <c>
        <v>0</v>
      </c>
      <c>
        <v>0</v>
      </c>
      <c>
        <v>0</v>
      </c>
      <c>
        <v>7.703889</v>
      </c>
      <c>
        <v>0</v>
      </c>
      <c>
        <v>0</v>
      </c>
    </row>
    <row>
      <c>
        <is>
          <t>1597535</t>
        </is>
      </c>
      <c>
        <v>1</v>
      </c>
      <c>
        <is>
          <t>İZMİR</t>
        </is>
      </c>
      <c>
        <v>KEMALPAŞA</v>
      </c>
      <c>
        <is>
          <t>YUKARI KIZILCA TR-2 35-27-L00052_C C2B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27.11.2020 20:12:54</t>
        </is>
      </c>
      <c>
        <is>
          <t>27.11.2020 22:12:31</t>
        </is>
      </c>
      <c>
        <v>1.993611111</v>
      </c>
      <c>
        <v>0</v>
      </c>
      <c>
        <v>131</v>
      </c>
      <c>
        <v>0</v>
      </c>
      <c>
        <v>1</v>
      </c>
      <c>
        <v>0</v>
      </c>
      <c>
        <v>261.163056</v>
      </c>
      <c>
        <v>0</v>
      </c>
      <c>
        <v>1.993611</v>
      </c>
    </row>
    <row>
      <c>
        <is>
          <t>1580168</t>
        </is>
      </c>
      <c>
        <v>1</v>
      </c>
      <c>
        <is>
          <t>İZMİR</t>
        </is>
      </c>
      <c>
        <v>KEMALPAŞA</v>
      </c>
      <c>
        <is>
          <t>YUKARI KIZILCA TR-4 35-27-L00054_Ayırıcı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13.11.2020 12:42:41</t>
        </is>
      </c>
      <c>
        <is>
          <t>13.11.2020 15:44:40</t>
        </is>
      </c>
      <c>
        <v>3.033055555</v>
      </c>
      <c>
        <v>2</v>
      </c>
      <c>
        <v>21</v>
      </c>
      <c>
        <v>0</v>
      </c>
      <c>
        <v>24</v>
      </c>
      <c>
        <v>6.066111</v>
      </c>
      <c>
        <v>63.694167</v>
      </c>
      <c>
        <v>0</v>
      </c>
      <c>
        <v>72.793333</v>
      </c>
    </row>
    <row>
      <c>
        <is>
          <t>1576728</t>
        </is>
      </c>
      <c>
        <v>1</v>
      </c>
      <c>
        <is>
          <t>İZMİR</t>
        </is>
      </c>
      <c>
        <v>KEMALPAŞA</v>
      </c>
      <c>
        <is>
          <t>ULUCAK DM 35-27-M00792_EĞRİDERE-2-M18 M18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06.11.2020 18:27:33</t>
        </is>
      </c>
      <c>
        <is>
          <t>06.11.2020 18:42:00</t>
        </is>
      </c>
      <c>
        <v>0.240833333</v>
      </c>
      <c>
        <v>3</v>
      </c>
      <c>
        <v>226</v>
      </c>
      <c>
        <v>133</v>
      </c>
      <c>
        <v>1735</v>
      </c>
      <c>
        <v>0.7225</v>
      </c>
      <c>
        <v>54.428333</v>
      </c>
      <c>
        <v>32.030833</v>
      </c>
      <c>
        <v>417.845833</v>
      </c>
    </row>
    <row>
      <c>
        <is>
          <t>1576729</t>
        </is>
      </c>
      <c>
        <v>1</v>
      </c>
      <c>
        <is>
          <t>İZMİR</t>
        </is>
      </c>
      <c>
        <v>KEMALPAŞA</v>
      </c>
      <c>
        <is>
          <t>ULUCAK DM 35-27-M00792_EĞRİDERE-1 M07</t>
        </is>
      </c>
      <c>
        <v>OG Klemens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06.11.2020 18:28:03</t>
        </is>
      </c>
      <c>
        <is>
          <t>06.11.2020 18:42:00</t>
        </is>
      </c>
      <c>
        <v>0.2325</v>
      </c>
      <c>
        <v>1</v>
      </c>
      <c>
        <v>4</v>
      </c>
      <c>
        <v>36</v>
      </c>
      <c>
        <v>277</v>
      </c>
      <c>
        <v>0.2325</v>
      </c>
      <c>
        <v>0.93</v>
      </c>
      <c>
        <v>8.37</v>
      </c>
      <c>
        <v>64.4025</v>
      </c>
    </row>
    <row>
      <c>
        <is>
          <t>1576303</t>
        </is>
      </c>
      <c>
        <v>1</v>
      </c>
      <c>
        <is>
          <t>İZMİR</t>
        </is>
      </c>
      <c>
        <v>KEMALPAŞA</v>
      </c>
      <c>
        <is>
          <t>KEMALPAŞA TM 35-27-A00002_IŞIKLAR-2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06.11.2020 10:52:33</t>
        </is>
      </c>
      <c>
        <is>
          <t>06.11.2020 12:43:23</t>
        </is>
      </c>
      <c>
        <v>1.847222222</v>
      </c>
      <c>
        <v>31</v>
      </c>
      <c>
        <v>4513</v>
      </c>
      <c>
        <v>169</v>
      </c>
      <c>
        <v>2256</v>
      </c>
      <c>
        <v>57.263889</v>
      </c>
      <c>
        <v>8336.513888</v>
      </c>
      <c>
        <v>312.180556</v>
      </c>
      <c>
        <v>4167.333333</v>
      </c>
    </row>
    <row>
      <c>
        <is>
          <t>1576050</t>
        </is>
      </c>
      <c>
        <v>1</v>
      </c>
      <c>
        <is>
          <t>İZMİR</t>
        </is>
      </c>
      <c>
        <v>KEMALPAŞA</v>
      </c>
      <c>
        <is>
          <t>ULUCAK DM 35-27-M00792_EĞRİDERE-2 M18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05.11.2020 21:07:24</t>
        </is>
      </c>
      <c>
        <is>
          <t>05.11.2020 21:23:16</t>
        </is>
      </c>
      <c>
        <v>0.264444444</v>
      </c>
      <c>
        <v>29</v>
      </c>
      <c>
        <v>4313</v>
      </c>
      <c>
        <v>64</v>
      </c>
      <c>
        <v>893</v>
      </c>
      <c>
        <v>7.668889</v>
      </c>
      <c>
        <v>1140.548887</v>
      </c>
      <c>
        <v>16.924444</v>
      </c>
      <c>
        <v>236.148888</v>
      </c>
    </row>
    <row>
      <c>
        <is>
          <t>1576203</t>
        </is>
      </c>
      <c>
        <v>1</v>
      </c>
      <c>
        <is>
          <t>İZMİR</t>
        </is>
      </c>
      <c>
        <v>KEMALPAŞA</v>
      </c>
      <c>
        <is>
          <t>KEMALPAŞA TM 35-27-A00002_IŞIKLAR-2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06.11.2020 09:06:23</t>
        </is>
      </c>
      <c>
        <is>
          <t>06.11.2020 09:42:42</t>
        </is>
      </c>
      <c>
        <v>0.605277777</v>
      </c>
      <c>
        <v>31</v>
      </c>
      <c>
        <v>4513</v>
      </c>
      <c>
        <v>169</v>
      </c>
      <c>
        <v>2256</v>
      </c>
      <c>
        <v>18.763611</v>
      </c>
      <c>
        <v>2731.618608</v>
      </c>
      <c>
        <v>102.291944</v>
      </c>
      <c>
        <v>1365.506665</v>
      </c>
    </row>
    <row>
      <c>
        <is>
          <t>1575031</t>
        </is>
      </c>
      <c>
        <v>1</v>
      </c>
      <c>
        <is>
          <t>İZMİR</t>
        </is>
      </c>
      <c>
        <v>KEMALPAŞA</v>
      </c>
      <c>
        <is>
          <t>ULUCAK DM 35-27-M00792_EĞRİDERE-1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04.11.2020 08:47:51</t>
        </is>
      </c>
      <c>
        <is>
          <t>04.11.2020 09:22:00</t>
        </is>
      </c>
      <c>
        <v>0.569166666</v>
      </c>
      <c>
        <v>1</v>
      </c>
      <c>
        <v>4</v>
      </c>
      <c>
        <v>36</v>
      </c>
      <c>
        <v>277</v>
      </c>
      <c>
        <v>0.569167</v>
      </c>
      <c>
        <v>2.276667</v>
      </c>
      <c>
        <v>20.49</v>
      </c>
      <c>
        <v>157.659166</v>
      </c>
    </row>
    <row>
      <c>
        <is>
          <t>1598539</t>
        </is>
      </c>
      <c>
        <v>1</v>
      </c>
      <c>
        <is>
          <t>İZMİR</t>
        </is>
      </c>
      <c>
        <v>KEMALPAŞA</v>
      </c>
      <c>
        <is>
          <t>YENMİŞ KÖK 35-27-M00366_HatBaşıAyırıcı_72209483 M01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30.11.2020 10:51:55</t>
        </is>
      </c>
      <c>
        <is>
          <t>30.11.2020 13:37:09</t>
        </is>
      </c>
      <c>
        <v>2.753618333</v>
      </c>
      <c>
        <v>0</v>
      </c>
      <c>
        <v>0</v>
      </c>
      <c>
        <v>0</v>
      </c>
      <c>
        <v>41</v>
      </c>
      <c>
        <v>0</v>
      </c>
      <c>
        <v>0</v>
      </c>
      <c>
        <v>0</v>
      </c>
      <c>
        <v>112.898352</v>
      </c>
    </row>
    <row>
      <c>
        <is>
          <t>1583309</t>
        </is>
      </c>
      <c>
        <v>1</v>
      </c>
      <c>
        <is>
          <t>İZMİR</t>
        </is>
      </c>
      <c>
        <v>KEMALPAŞA</v>
      </c>
      <c>
        <is>
          <t>YENMİŞ KÖK 35-27-M00366_GÜVENİKSAN-ÇAMBEL 2-M01 M01</t>
        </is>
      </c>
      <c>
        <v>OG Atlama(Jumper)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19.11.2020 15:57:19</t>
        </is>
      </c>
      <c>
        <is>
          <t>19.11.2020 16:41:00</t>
        </is>
      </c>
      <c>
        <v>0.728055555</v>
      </c>
      <c>
        <v>0</v>
      </c>
      <c>
        <v>0</v>
      </c>
      <c>
        <v>49</v>
      </c>
      <c>
        <v>2002</v>
      </c>
      <c>
        <v>0</v>
      </c>
      <c>
        <v>0</v>
      </c>
      <c>
        <v>35.674722</v>
      </c>
      <c>
        <v>1457.567221</v>
      </c>
    </row>
    <row>
      <c>
        <is>
          <t>1580568</t>
        </is>
      </c>
      <c>
        <v>1</v>
      </c>
      <c>
        <is>
          <t>İZMİR</t>
        </is>
      </c>
      <c>
        <v>KEMALPAŞA</v>
      </c>
      <c>
        <is>
          <t>ULUCAK DM 35-27-M00792_EĞRİDERE-2 M18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14.11.2020 09:04:27</t>
        </is>
      </c>
      <c>
        <is>
          <t>14.11.2020 10:53:46</t>
        </is>
      </c>
      <c>
        <v>1.821944444</v>
      </c>
      <c>
        <v>2</v>
      </c>
      <c>
        <v>0</v>
      </c>
      <c>
        <v>104</v>
      </c>
      <c>
        <v>1298</v>
      </c>
      <c>
        <v>3.643889</v>
      </c>
      <c>
        <v>0</v>
      </c>
      <c>
        <v>189.482222</v>
      </c>
      <c>
        <v>2364.883888</v>
      </c>
    </row>
    <row>
      <c>
        <is>
          <t>1580968</t>
        </is>
      </c>
      <c>
        <v>1</v>
      </c>
      <c>
        <is>
          <t>İZMİR</t>
        </is>
      </c>
      <c>
        <v>KEMALPAŞA</v>
      </c>
      <c>
        <is>
          <t>YENMİŞ KÖK 35-27-M00366_GÜVENİKSAN-ÇAMBEL 2-M01 M01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15.11.2020 09:02:50</t>
        </is>
      </c>
      <c>
        <is>
          <t>15.11.2020 10:37:43</t>
        </is>
      </c>
      <c>
        <v>1.581388888</v>
      </c>
      <c>
        <v>0</v>
      </c>
      <c>
        <v>0</v>
      </c>
      <c>
        <v>49</v>
      </c>
      <c>
        <v>2002</v>
      </c>
      <c>
        <v>0</v>
      </c>
      <c>
        <v>0</v>
      </c>
      <c>
        <v>77.488056</v>
      </c>
      <c>
        <v>3165.940554</v>
      </c>
    </row>
    <row>
      <c>
        <is>
          <t>1576132</t>
        </is>
      </c>
      <c>
        <v>1</v>
      </c>
      <c>
        <is>
          <t>İZMİR</t>
        </is>
      </c>
      <c>
        <v>KEMALPAŞA</v>
      </c>
      <c>
        <is>
          <t>ULUCAK DM 35-27-M00792_EĞRİDERE-2-M18 M18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06.11.2020 07:05:22</t>
        </is>
      </c>
      <c>
        <is>
          <t>06.11.2020 09:11:55</t>
        </is>
      </c>
      <c>
        <v>2.109166666</v>
      </c>
      <c>
        <v>3</v>
      </c>
      <c>
        <v>226</v>
      </c>
      <c>
        <v>133</v>
      </c>
      <c>
        <v>1735</v>
      </c>
      <c>
        <v>6.3275</v>
      </c>
      <c>
        <v>476.671667</v>
      </c>
      <c>
        <v>280.519167</v>
      </c>
      <c>
        <v>3659.404166</v>
      </c>
    </row>
    <row>
      <c>
        <is>
          <t>1583544</t>
        </is>
      </c>
      <c>
        <v>1</v>
      </c>
      <c>
        <is>
          <t>İZMİR</t>
        </is>
      </c>
      <c>
        <v>KEMALPAŞA</v>
      </c>
      <c>
        <is>
          <t>YENMİŞ KÖK 35-27-M00366_GÜVENİKSAN-ÇAMBEL 2-M01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19.11.2020 21:50:10</t>
        </is>
      </c>
      <c>
        <is>
          <t>19.11.2020 22:06:22</t>
        </is>
      </c>
      <c>
        <v>0.27</v>
      </c>
      <c>
        <v>0</v>
      </c>
      <c>
        <v>0</v>
      </c>
      <c>
        <v>39</v>
      </c>
      <c>
        <v>2002</v>
      </c>
      <c>
        <v>0</v>
      </c>
      <c>
        <v>0</v>
      </c>
      <c>
        <v>10.53</v>
      </c>
      <c>
        <v>540.54</v>
      </c>
    </row>
    <row>
      <c>
        <is>
          <t>1596195</t>
        </is>
      </c>
      <c>
        <v>1</v>
      </c>
      <c>
        <is>
          <t>İZMİR</t>
        </is>
      </c>
      <c>
        <v>KEMALPAŞA</v>
      </c>
      <c>
        <is>
          <t>KEMALPAŞA TM 35-27-A00002_YENMİŞ M08</t>
        </is>
      </c>
      <c>
        <v>Manevra</v>
      </c>
      <c>
        <is>
          <t>Dağıtım-OG</t>
        </is>
      </c>
      <c>
        <v>Kısa</v>
      </c>
      <c>
        <v>Şebeke işletmecisi</v>
      </c>
      <c>
        <v>Bildirimli</v>
      </c>
      <c>
        <is>
          <t>24.11.2020 13:03:00</t>
        </is>
      </c>
      <c>
        <is>
          <t>24.11.2020 13:05:00</t>
        </is>
      </c>
      <c>
        <v>0.033333333</v>
      </c>
      <c>
        <v>0</v>
      </c>
      <c>
        <v>0</v>
      </c>
      <c>
        <v>224</v>
      </c>
      <c>
        <v>3199</v>
      </c>
      <c>
        <v>0</v>
      </c>
      <c>
        <v>0</v>
      </c>
      <c>
        <v>7.466667</v>
      </c>
      <c>
        <v>106.633332</v>
      </c>
    </row>
    <row>
      <c>
        <is>
          <t>1580875</t>
        </is>
      </c>
      <c>
        <v>1</v>
      </c>
      <c>
        <is>
          <t>İZMİR</t>
        </is>
      </c>
      <c>
        <v>KEMALPAŞA</v>
      </c>
      <c>
        <is>
          <t>ULUCAK DM-2/10 35-27-M00337_A</t>
        </is>
      </c>
      <c>
        <v>AG Pano Faz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14.11.2020 19:43:00</t>
        </is>
      </c>
      <c>
        <is>
          <t>14.11.2020 21:48:10</t>
        </is>
      </c>
      <c>
        <v>2.086111111</v>
      </c>
      <c>
        <v>0</v>
      </c>
      <c>
        <v>46</v>
      </c>
      <c>
        <v>0</v>
      </c>
      <c>
        <v>1</v>
      </c>
      <c>
        <v>0</v>
      </c>
      <c>
        <v>95.961111</v>
      </c>
      <c>
        <v>0</v>
      </c>
      <c>
        <v>2.086111</v>
      </c>
    </row>
    <row>
      <c>
        <is>
          <t>1576260</t>
        </is>
      </c>
      <c>
        <v>1</v>
      </c>
      <c>
        <is>
          <t>İZMİR</t>
        </is>
      </c>
      <c>
        <v>KEMALPAŞA</v>
      </c>
      <c>
        <is>
          <t>ULUCAK DM-2/3 35-27-M00336_A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06.11.2020 09:33:02</t>
        </is>
      </c>
      <c>
        <is>
          <t>06.11.2020 13:54:21</t>
        </is>
      </c>
      <c>
        <v>4.355277777</v>
      </c>
      <c>
        <v>0</v>
      </c>
      <c>
        <v>94</v>
      </c>
      <c>
        <v>0</v>
      </c>
      <c>
        <v>0</v>
      </c>
      <c>
        <v>0</v>
      </c>
      <c>
        <v>409.396111</v>
      </c>
      <c>
        <v>0</v>
      </c>
      <c>
        <v>0</v>
      </c>
    </row>
    <row>
      <c>
        <is>
          <t>1576038</t>
        </is>
      </c>
      <c>
        <v>1</v>
      </c>
      <c>
        <is>
          <t>İZMİR</t>
        </is>
      </c>
      <c>
        <v>KEMALPAŞA</v>
      </c>
      <c>
        <is>
          <t>ULUCAK DM-2/3 35-27-M00336_D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05.11.2020 20:22:24</t>
        </is>
      </c>
      <c>
        <is>
          <t>05.11.2020 22:47:20</t>
        </is>
      </c>
      <c>
        <v>2.415555555</v>
      </c>
      <c>
        <v>0</v>
      </c>
      <c>
        <v>47</v>
      </c>
      <c>
        <v>0</v>
      </c>
      <c>
        <v>0</v>
      </c>
      <c>
        <v>0</v>
      </c>
      <c>
        <v>113.531111</v>
      </c>
      <c>
        <v>0</v>
      </c>
      <c>
        <v>0</v>
      </c>
    </row>
    <row>
      <c>
        <is>
          <t>1575988</t>
        </is>
      </c>
      <c>
        <v>1</v>
      </c>
      <c>
        <is>
          <t>İZMİR</t>
        </is>
      </c>
      <c>
        <v>KEMALPAŞA</v>
      </c>
      <c>
        <is>
          <t>ULUCAK DM-2/3 35-27-M00336_A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05.11.2020 18:33:29</t>
        </is>
      </c>
      <c>
        <is>
          <t>05.11.2020 20:18:39</t>
        </is>
      </c>
      <c>
        <v>1.752777777</v>
      </c>
      <c>
        <v>0</v>
      </c>
      <c>
        <v>94</v>
      </c>
      <c>
        <v>0</v>
      </c>
      <c>
        <v>0</v>
      </c>
      <c>
        <v>0</v>
      </c>
      <c>
        <v>164.761111</v>
      </c>
      <c>
        <v>0</v>
      </c>
      <c>
        <v>0</v>
      </c>
    </row>
    <row>
      <c>
        <is>
          <t>1575731</t>
        </is>
      </c>
      <c>
        <v>1</v>
      </c>
      <c>
        <is>
          <t>İZMİR</t>
        </is>
      </c>
      <c>
        <v>KEMALPAŞA</v>
      </c>
      <c>
        <is>
          <t>ARMUTLU İM 35-27-A00001_EUROGIDA M11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05.11.2020 12:04:22</t>
        </is>
      </c>
      <c>
        <is>
          <t>05.11.2020 12:11:56</t>
        </is>
      </c>
      <c>
        <v>0.126111111</v>
      </c>
      <c>
        <v>23</v>
      </c>
      <c>
        <v>18</v>
      </c>
      <c>
        <v>91</v>
      </c>
      <c>
        <v>242</v>
      </c>
      <c>
        <v>2.900556</v>
      </c>
      <c>
        <v>2.27</v>
      </c>
      <c>
        <v>11.476111</v>
      </c>
      <c>
        <v>30.518889</v>
      </c>
    </row>
    <row>
      <c>
        <is>
          <t>1573879</t>
        </is>
      </c>
      <c>
        <v>1</v>
      </c>
      <c>
        <is>
          <t>İZMİR</t>
        </is>
      </c>
      <c>
        <v>KEMALPAŞA</v>
      </c>
      <c>
        <is>
          <t>ARMUTLU TR-4 35-27-L00004_A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01.11.2020 22:48:19</t>
        </is>
      </c>
      <c>
        <is>
          <t>01.11.2020 23:42:41</t>
        </is>
      </c>
      <c>
        <v>0.906111111</v>
      </c>
      <c>
        <v>0</v>
      </c>
      <c>
        <v>191</v>
      </c>
      <c>
        <v>0</v>
      </c>
      <c>
        <v>8</v>
      </c>
      <c>
        <v>0</v>
      </c>
      <c>
        <v>173.067222</v>
      </c>
      <c>
        <v>0</v>
      </c>
      <c>
        <v>7.248889</v>
      </c>
    </row>
    <row>
      <c>
        <is>
          <t>1580000</t>
        </is>
      </c>
      <c>
        <v>1</v>
      </c>
      <c>
        <is>
          <t>İZMİR</t>
        </is>
      </c>
      <c>
        <v>KEMALPAŞA</v>
      </c>
      <c>
        <is>
          <t>ARMUTLU DM-02/TR-25 35-27-L00001_98995780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13.11.2020 08:59:07</t>
        </is>
      </c>
      <c>
        <is>
          <t>13.11.2020 11:31:35</t>
        </is>
      </c>
      <c>
        <v>2.541111111</v>
      </c>
      <c>
        <v>0</v>
      </c>
      <c>
        <v>1</v>
      </c>
      <c>
        <v>0</v>
      </c>
      <c>
        <v>0</v>
      </c>
      <c>
        <v>0</v>
      </c>
      <c>
        <v>2.541111</v>
      </c>
      <c>
        <v>0</v>
      </c>
      <c>
        <v>0</v>
      </c>
    </row>
    <row>
      <c>
        <is>
          <t>1584097</t>
        </is>
      </c>
      <c>
        <v>1</v>
      </c>
      <c>
        <is>
          <t>İZMİR</t>
        </is>
      </c>
      <c>
        <v>KONAK</v>
      </c>
      <c>
        <is>
          <t>M-2014(YATIRIM REZERVE) 35-01-M02014_972279381</t>
        </is>
      </c>
      <c>
        <v>AG Direkten Kesme Açma</v>
      </c>
      <c>
        <is>
          <t>Dağıtım-AG</t>
        </is>
      </c>
      <c>
        <v>Uzun</v>
      </c>
      <c>
        <v>Güvenlik</v>
      </c>
      <c>
        <v>Bildirimsiz</v>
      </c>
      <c>
        <is>
          <t>20.11.2020 20:48:00</t>
        </is>
      </c>
      <c>
        <is>
          <t>21.11.2020 21:28:39</t>
        </is>
      </c>
      <c>
        <v>24.6775</v>
      </c>
      <c>
        <v>2</v>
      </c>
      <c>
        <v>0</v>
      </c>
      <c>
        <v>0</v>
      </c>
      <c>
        <v>0</v>
      </c>
      <c>
        <v>49.355</v>
      </c>
      <c>
        <v>0</v>
      </c>
      <c>
        <v>0</v>
      </c>
      <c>
        <v>0</v>
      </c>
    </row>
    <row>
      <c>
        <is>
          <t>1594979</t>
        </is>
      </c>
      <c>
        <v>1</v>
      </c>
      <c>
        <is>
          <t>İZMİR</t>
        </is>
      </c>
      <c>
        <v>KONAK</v>
      </c>
      <c>
        <is>
          <t>FUAR İM 35-01-A00003_Ayırıcı TR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23.11.2020 00:12:49</t>
        </is>
      </c>
      <c>
        <is>
          <t>23.11.2020 00:49:00</t>
        </is>
      </c>
      <c>
        <v>0.603055555</v>
      </c>
      <c>
        <v>17</v>
      </c>
      <c>
        <v>5579</v>
      </c>
      <c>
        <v>0</v>
      </c>
      <c>
        <v>0</v>
      </c>
      <c>
        <v>10.251944</v>
      </c>
      <c>
        <v>3364.446941</v>
      </c>
      <c>
        <v>0</v>
      </c>
      <c>
        <v>0</v>
      </c>
    </row>
    <row>
      <c>
        <is>
          <t>1594983</t>
        </is>
      </c>
      <c>
        <v>1</v>
      </c>
      <c>
        <is>
          <t>İZMİR</t>
        </is>
      </c>
      <c>
        <v>KONAK</v>
      </c>
      <c>
        <is>
          <t>FUAR İM 35-01-A00003_BORSA K20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23.11.2020 00:55:00</t>
        </is>
      </c>
      <c>
        <is>
          <t>23.11.2020 02:27:32</t>
        </is>
      </c>
      <c>
        <v>1.542222222</v>
      </c>
      <c>
        <v>13</v>
      </c>
      <c>
        <v>385</v>
      </c>
      <c>
        <v>0</v>
      </c>
      <c>
        <v>0</v>
      </c>
      <c>
        <v>20.048889</v>
      </c>
      <c>
        <v>593.755555</v>
      </c>
      <c>
        <v>0</v>
      </c>
      <c>
        <v>0</v>
      </c>
    </row>
    <row>
      <c>
        <is>
          <t>1580772</t>
        </is>
      </c>
      <c>
        <v>1</v>
      </c>
      <c>
        <is>
          <t>İZMİR</t>
        </is>
      </c>
      <c>
        <v>KONAK</v>
      </c>
      <c>
        <is>
          <t>K-1329 35-01-K01329_F 3F</t>
        </is>
      </c>
      <c>
        <v>AG Hatta Yabancı Cisim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14.11.2020 16:20:18</t>
        </is>
      </c>
      <c>
        <is>
          <t>14.11.2020 17:21:05</t>
        </is>
      </c>
      <c>
        <v>1.013055555</v>
      </c>
      <c>
        <v>0</v>
      </c>
      <c>
        <v>54</v>
      </c>
      <c>
        <v>0</v>
      </c>
      <c>
        <v>0</v>
      </c>
      <c>
        <v>0</v>
      </c>
      <c>
        <v>54.705</v>
      </c>
      <c>
        <v>0</v>
      </c>
      <c>
        <v>0</v>
      </c>
    </row>
    <row>
      <c>
        <is>
          <t>1581254</t>
        </is>
      </c>
      <c>
        <v>1</v>
      </c>
      <c>
        <is>
          <t>İZMİR</t>
        </is>
      </c>
      <c>
        <v>KONAK</v>
      </c>
      <c>
        <is>
          <t>FUAR İM 35-01-A00003_İTFAİYE K03</t>
        </is>
      </c>
      <c>
        <v>Manevra</v>
      </c>
      <c>
        <is>
          <t>Dağıtım-OG</t>
        </is>
      </c>
      <c>
        <v>Kısa</v>
      </c>
      <c>
        <v>Şebeke işletmecisi</v>
      </c>
      <c>
        <v>Bildirimsiz</v>
      </c>
      <c>
        <is>
          <t>16.11.2020 03:22:37</t>
        </is>
      </c>
      <c>
        <is>
          <t>16.11.2020 03:24:00</t>
        </is>
      </c>
      <c>
        <v>0.023055555</v>
      </c>
      <c>
        <v>1</v>
      </c>
      <c>
        <v>885</v>
      </c>
      <c>
        <v>0</v>
      </c>
      <c>
        <v>0</v>
      </c>
      <c>
        <v>0.023056</v>
      </c>
      <c>
        <v>20.404166</v>
      </c>
      <c>
        <v>0</v>
      </c>
      <c>
        <v>0</v>
      </c>
    </row>
    <row>
      <c>
        <is>
          <t>1595132</t>
        </is>
      </c>
      <c>
        <v>1</v>
      </c>
      <c>
        <is>
          <t>İZMİR</t>
        </is>
      </c>
      <c>
        <v>KONAK</v>
      </c>
      <c>
        <is>
          <t>FUAR İM 35-01-A00003_SELVİLİTEPE K12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23.11.2020 10:53:46</t>
        </is>
      </c>
      <c>
        <is>
          <t>23.11.2020 10:56:00</t>
        </is>
      </c>
      <c>
        <v>0.037222222</v>
      </c>
      <c>
        <v>8</v>
      </c>
      <c>
        <v>1032</v>
      </c>
      <c>
        <v>0</v>
      </c>
      <c>
        <v>0</v>
      </c>
      <c>
        <v>0.297778</v>
      </c>
      <c>
        <v>38.413333</v>
      </c>
      <c>
        <v>0</v>
      </c>
      <c>
        <v>0</v>
      </c>
    </row>
    <row>
      <c>
        <is>
          <t>1576126</t>
        </is>
      </c>
      <c>
        <v>1</v>
      </c>
      <c>
        <is>
          <t>İZMİR</t>
        </is>
      </c>
      <c>
        <v>KONAK</v>
      </c>
      <c>
        <is>
          <t>K-1229 35-01-K01229_E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06.11.2020 06:59:04</t>
        </is>
      </c>
      <c>
        <is>
          <t>06.11.2020 08:38:58</t>
        </is>
      </c>
      <c>
        <v>1.665</v>
      </c>
      <c>
        <v>0</v>
      </c>
      <c>
        <v>196</v>
      </c>
      <c>
        <v>0</v>
      </c>
      <c>
        <v>0</v>
      </c>
      <c>
        <v>0</v>
      </c>
      <c>
        <v>326.34</v>
      </c>
      <c>
        <v>0</v>
      </c>
      <c>
        <v>0</v>
      </c>
    </row>
    <row>
      <c>
        <is>
          <t>1576352</t>
        </is>
      </c>
      <c>
        <v>1</v>
      </c>
      <c>
        <is>
          <t>İZMİR</t>
        </is>
      </c>
      <c>
        <v>KONAK</v>
      </c>
      <c>
        <is>
          <t>K-1229 35-01-K01229_912845236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06.11.2020 11:06:56</t>
        </is>
      </c>
      <c>
        <is>
          <t>06.11.2020 13:14:55</t>
        </is>
      </c>
      <c>
        <v>2.133055555</v>
      </c>
      <c>
        <v>0</v>
      </c>
      <c>
        <v>3</v>
      </c>
      <c>
        <v>0</v>
      </c>
      <c>
        <v>0</v>
      </c>
      <c>
        <v>0</v>
      </c>
      <c>
        <v>6.399167</v>
      </c>
      <c>
        <v>0</v>
      </c>
      <c>
        <v>0</v>
      </c>
    </row>
    <row>
      <c>
        <is>
          <t>1575906</t>
        </is>
      </c>
      <c>
        <v>1</v>
      </c>
      <c>
        <is>
          <t>İZMİR</t>
        </is>
      </c>
      <c>
        <v>KONAK</v>
      </c>
      <c>
        <is>
          <t>K-421 35-01-K00421_910394827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05.11.2020 16:04:49</t>
        </is>
      </c>
      <c>
        <is>
          <t>05.11.2020 17:16:00</t>
        </is>
      </c>
      <c>
        <v>1.186388888</v>
      </c>
      <c>
        <v>0</v>
      </c>
      <c>
        <v>1</v>
      </c>
      <c>
        <v>0</v>
      </c>
      <c>
        <v>0</v>
      </c>
      <c>
        <v>0</v>
      </c>
      <c>
        <v>1.186389</v>
      </c>
      <c>
        <v>0</v>
      </c>
      <c>
        <v>0</v>
      </c>
    </row>
    <row>
      <c>
        <is>
          <t>1579747</t>
        </is>
      </c>
      <c>
        <v>1</v>
      </c>
      <c>
        <is>
          <t>İZMİR</t>
        </is>
      </c>
      <c>
        <v>MENDERES</v>
      </c>
      <c>
        <is>
          <t>PERLİT KÖK 35-22-M00094_YENİKÖY TR-1/TR-2/TR-3-M02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12.11.2020 16:31:53</t>
        </is>
      </c>
      <c>
        <is>
          <t>12.11.2020 16:37:00</t>
        </is>
      </c>
      <c>
        <v>0.085277777</v>
      </c>
      <c>
        <v>0</v>
      </c>
      <c>
        <v>471</v>
      </c>
      <c>
        <v>29</v>
      </c>
      <c>
        <v>85</v>
      </c>
      <c>
        <v>0</v>
      </c>
      <c>
        <v>40.165833</v>
      </c>
      <c>
        <v>2.473056</v>
      </c>
      <c>
        <v>7.248611</v>
      </c>
    </row>
    <row>
      <c>
        <is>
          <t>1582023</t>
        </is>
      </c>
      <c>
        <v>1</v>
      </c>
      <c>
        <is>
          <t>İZMİR</t>
        </is>
      </c>
      <c>
        <v>KEMALPAŞA</v>
      </c>
      <c>
        <is>
          <t>SARIÇALI TR-1 35-27-M01050_912739982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17.11.2020 13:42:26</t>
        </is>
      </c>
      <c>
        <is>
          <t>17.11.2020 17:23:58</t>
        </is>
      </c>
      <c>
        <v>3.692222222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3.692222</v>
      </c>
    </row>
    <row>
      <c>
        <is>
          <t>1583687</t>
        </is>
      </c>
      <c>
        <v>1</v>
      </c>
      <c>
        <is>
          <t>İZMİR</t>
        </is>
      </c>
      <c>
        <v>KEMALPAŞA</v>
      </c>
      <c>
        <is>
          <t>SARILAR KÖYÜ TR-2 35-27-L00264_35-27-L00264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20.11.2020 09:52:02</t>
        </is>
      </c>
      <c>
        <is>
          <t>20.11.2020 13:59:41</t>
        </is>
      </c>
      <c>
        <v>4.1275</v>
      </c>
      <c>
        <v>0</v>
      </c>
      <c>
        <v>0</v>
      </c>
      <c>
        <v>1</v>
      </c>
      <c>
        <v>173</v>
      </c>
      <c>
        <v>0</v>
      </c>
      <c>
        <v>0</v>
      </c>
      <c>
        <v>4.1275</v>
      </c>
      <c>
        <v>714.0575</v>
      </c>
    </row>
    <row>
      <c>
        <is>
          <t>1595439</t>
        </is>
      </c>
      <c>
        <v>1</v>
      </c>
      <c>
        <is>
          <t>İZMİR</t>
        </is>
      </c>
      <c>
        <v>KONAK</v>
      </c>
      <c>
        <is>
          <t>K-3545 35-01-K03545_911497403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23.11.2020 19:20:18</t>
        </is>
      </c>
      <c>
        <is>
          <t>23.11.2020 20:28:59</t>
        </is>
      </c>
      <c>
        <v>1.144722222</v>
      </c>
      <c>
        <v>0</v>
      </c>
      <c>
        <v>1</v>
      </c>
      <c>
        <v>0</v>
      </c>
      <c>
        <v>0</v>
      </c>
      <c>
        <v>0</v>
      </c>
      <c>
        <v>1.144722</v>
      </c>
      <c>
        <v>0</v>
      </c>
      <c>
        <v>0</v>
      </c>
    </row>
    <row>
      <c>
        <is>
          <t>1576297</t>
        </is>
      </c>
      <c>
        <v>1</v>
      </c>
      <c>
        <is>
          <t>İZMİR</t>
        </is>
      </c>
      <c>
        <v>KONAK</v>
      </c>
      <c>
        <is>
          <t>K-3545 35-01-K03545_911038690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06.11.2020 10:33:57</t>
        </is>
      </c>
      <c>
        <is>
          <t>06.11.2020 11:48:26</t>
        </is>
      </c>
      <c>
        <v>1.241388888</v>
      </c>
      <c>
        <v>0</v>
      </c>
      <c>
        <v>1</v>
      </c>
      <c>
        <v>0</v>
      </c>
      <c>
        <v>0</v>
      </c>
      <c>
        <v>0</v>
      </c>
      <c>
        <v>1.241389</v>
      </c>
      <c>
        <v>0</v>
      </c>
      <c>
        <v>0</v>
      </c>
    </row>
    <row>
      <c>
        <is>
          <t>1583869</t>
        </is>
      </c>
      <c>
        <v>1</v>
      </c>
      <c>
        <is>
          <t>İZMİR</t>
        </is>
      </c>
      <c>
        <v>KONAK</v>
      </c>
      <c>
        <is>
          <t>K-768 35-01-K00768_A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20.11.2020 13:49:40</t>
        </is>
      </c>
      <c>
        <is>
          <t>20.11.2020 14:36:17</t>
        </is>
      </c>
      <c>
        <v>0.776944444</v>
      </c>
      <c>
        <v>0</v>
      </c>
      <c>
        <v>123</v>
      </c>
      <c>
        <v>0</v>
      </c>
      <c>
        <v>0</v>
      </c>
      <c>
        <v>0</v>
      </c>
      <c>
        <v>95.564167</v>
      </c>
      <c>
        <v>0</v>
      </c>
      <c>
        <v>0</v>
      </c>
    </row>
    <row>
      <c>
        <is>
          <t>1596010</t>
        </is>
      </c>
      <c>
        <v>1</v>
      </c>
      <c>
        <is>
          <t>İZMİR</t>
        </is>
      </c>
      <c>
        <v>KONAK</v>
      </c>
      <c>
        <is>
          <t>K-768 35-01-K00768_A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25.11.2020 00:32:15</t>
        </is>
      </c>
      <c>
        <is>
          <t>25.11.2020 02:45:28</t>
        </is>
      </c>
      <c>
        <v>2.220277777</v>
      </c>
      <c>
        <v>0</v>
      </c>
      <c>
        <v>123</v>
      </c>
      <c>
        <v>0</v>
      </c>
      <c>
        <v>0</v>
      </c>
      <c>
        <v>0</v>
      </c>
      <c>
        <v>273.094167</v>
      </c>
      <c>
        <v>0</v>
      </c>
      <c>
        <v>0</v>
      </c>
    </row>
    <row>
      <c>
        <is>
          <t>1584635</t>
        </is>
      </c>
      <c>
        <v>1</v>
      </c>
      <c>
        <is>
          <t>İZMİR</t>
        </is>
      </c>
      <c>
        <v>KONAK</v>
      </c>
      <c>
        <is>
          <t>K-768 35-01-K00768_A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21.11.2020 23:49:19</t>
        </is>
      </c>
      <c>
        <is>
          <t>22.11.2020 01:41:26</t>
        </is>
      </c>
      <c>
        <v>1.868611111</v>
      </c>
      <c>
        <v>0</v>
      </c>
      <c>
        <v>123</v>
      </c>
      <c>
        <v>0</v>
      </c>
      <c>
        <v>0</v>
      </c>
      <c>
        <v>0</v>
      </c>
      <c>
        <v>229.839167</v>
      </c>
      <c>
        <v>0</v>
      </c>
      <c>
        <v>0</v>
      </c>
    </row>
    <row>
      <c>
        <is>
          <t>1581708</t>
        </is>
      </c>
      <c>
        <v>1</v>
      </c>
      <c>
        <is>
          <t>İZMİR</t>
        </is>
      </c>
      <c>
        <v>KONAK</v>
      </c>
      <c>
        <is>
          <t>K-4190 35-01-K04190_910836550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16.11.2020 23:23:40</t>
        </is>
      </c>
      <c>
        <is>
          <t>17.11.2020 00:19:28</t>
        </is>
      </c>
      <c>
        <v>0.93</v>
      </c>
      <c>
        <v>0</v>
      </c>
      <c>
        <v>2</v>
      </c>
      <c>
        <v>0</v>
      </c>
      <c>
        <v>0</v>
      </c>
      <c>
        <v>0</v>
      </c>
      <c>
        <v>1.86</v>
      </c>
      <c>
        <v>0</v>
      </c>
      <c>
        <v>0</v>
      </c>
    </row>
    <row>
      <c>
        <is>
          <t>1584318</t>
        </is>
      </c>
      <c>
        <v>1</v>
      </c>
      <c>
        <is>
          <t>İZMİR</t>
        </is>
      </c>
      <c>
        <v>KONAK</v>
      </c>
      <c>
        <is>
          <t>K-768 35-01-K00768_A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21.11.2020 11:16:10</t>
        </is>
      </c>
      <c>
        <is>
          <t>21.11.2020 13:37:15</t>
        </is>
      </c>
      <c>
        <v>2.351388888</v>
      </c>
      <c>
        <v>0</v>
      </c>
      <c>
        <v>123</v>
      </c>
      <c>
        <v>0</v>
      </c>
      <c>
        <v>0</v>
      </c>
      <c>
        <v>0</v>
      </c>
      <c>
        <v>289.220833</v>
      </c>
      <c>
        <v>0</v>
      </c>
      <c>
        <v>0</v>
      </c>
    </row>
    <row>
      <c>
        <is>
          <t>1583431</t>
        </is>
      </c>
      <c>
        <v>1</v>
      </c>
      <c>
        <is>
          <t>İZMİR</t>
        </is>
      </c>
      <c>
        <v>KONAK</v>
      </c>
      <c>
        <is>
          <t>K-1362 35-02-K01362_910510657</t>
        </is>
      </c>
      <c>
        <v>AG Direkten Kesme Açma</v>
      </c>
      <c>
        <is>
          <t>Dağıtım-AG</t>
        </is>
      </c>
      <c>
        <v>Uzun</v>
      </c>
      <c>
        <v>Güvenlik</v>
      </c>
      <c>
        <v>Bildirimsiz</v>
      </c>
      <c>
        <is>
          <t>19.11.2020 18:20:00</t>
        </is>
      </c>
      <c>
        <is>
          <t>22.11.2020 01:22:09</t>
        </is>
      </c>
      <c>
        <v>55.035833333</v>
      </c>
      <c>
        <v>0</v>
      </c>
      <c>
        <v>5</v>
      </c>
      <c>
        <v>0</v>
      </c>
      <c>
        <v>0</v>
      </c>
      <c>
        <v>0</v>
      </c>
      <c>
        <v>275.179167</v>
      </c>
      <c>
        <v>0</v>
      </c>
      <c>
        <v>0</v>
      </c>
    </row>
    <row>
      <c>
        <is>
          <t>1596670</t>
        </is>
      </c>
      <c>
        <v>1</v>
      </c>
      <c>
        <is>
          <t>İZMİR</t>
        </is>
      </c>
      <c>
        <v>KONAK</v>
      </c>
      <c>
        <is>
          <t>K-1362 35-02-K01362_910510657</t>
        </is>
      </c>
      <c>
        <v>AG Direkten Kesme Açma</v>
      </c>
      <c>
        <is>
          <t>Dağıtım-AG</t>
        </is>
      </c>
      <c>
        <v>Uzun</v>
      </c>
      <c>
        <v>Güvenlik</v>
      </c>
      <c>
        <v>Bildirimsiz</v>
      </c>
      <c>
        <is>
          <t>26.11.2020 10:11:00</t>
        </is>
      </c>
      <c>
        <is>
          <t>26.11.2020 16:36:54</t>
        </is>
      </c>
      <c>
        <v>6.431666666</v>
      </c>
      <c>
        <v>0</v>
      </c>
      <c>
        <v>5</v>
      </c>
      <c>
        <v>0</v>
      </c>
      <c>
        <v>0</v>
      </c>
      <c>
        <v>0</v>
      </c>
      <c>
        <v>32.158333</v>
      </c>
      <c>
        <v>0</v>
      </c>
      <c>
        <v>0</v>
      </c>
    </row>
    <row>
      <c>
        <is>
          <t>1576932</t>
        </is>
      </c>
      <c>
        <v>1</v>
      </c>
      <c>
        <is>
          <t>İZMİR</t>
        </is>
      </c>
      <c>
        <v>KONAK</v>
      </c>
      <c>
        <is>
          <t>K-2409 35-01-K02409_910867519</t>
        </is>
      </c>
      <c>
        <v>AG Direkten Kesme Açma</v>
      </c>
      <c>
        <is>
          <t>Dağıtım-AG</t>
        </is>
      </c>
      <c>
        <v>Uzun</v>
      </c>
      <c>
        <v>Güvenlik</v>
      </c>
      <c>
        <v>Bildirimsiz</v>
      </c>
      <c>
        <is>
          <t>07.11.2020 08:22:42</t>
        </is>
      </c>
      <c>
        <is>
          <t>07.11.2020 10:19:50</t>
        </is>
      </c>
      <c>
        <v>1.952222222</v>
      </c>
      <c>
        <v>0</v>
      </c>
      <c>
        <v>2</v>
      </c>
      <c>
        <v>0</v>
      </c>
      <c>
        <v>0</v>
      </c>
      <c>
        <v>0</v>
      </c>
      <c>
        <v>3.904444</v>
      </c>
      <c>
        <v>0</v>
      </c>
      <c>
        <v>0</v>
      </c>
    </row>
    <row>
      <c>
        <is>
          <t>1572847</t>
        </is>
      </c>
      <c>
        <v>1</v>
      </c>
      <c>
        <is>
          <t>İZMİR</t>
        </is>
      </c>
      <c>
        <v>KONAK</v>
      </c>
      <c>
        <is>
          <t>K-1606 35-01-K01606_A B1</t>
        </is>
      </c>
      <c>
        <v>AG Direkten Kesme Açma</v>
      </c>
      <c>
        <is>
          <t>Dağıtım-AG</t>
        </is>
      </c>
      <c>
        <v>Uzun</v>
      </c>
      <c>
        <v>Güvenlik</v>
      </c>
      <c>
        <v>Bildirimsiz</v>
      </c>
      <c>
        <is>
          <t>01.11.2020 08:10:00</t>
        </is>
      </c>
      <c>
        <is>
          <t>23.11.2020 08:34:23</t>
        </is>
      </c>
      <c>
        <v>528.406388888</v>
      </c>
      <c>
        <v>0</v>
      </c>
      <c>
        <v>1</v>
      </c>
      <c>
        <v>0</v>
      </c>
      <c>
        <v>0</v>
      </c>
      <c>
        <v>0</v>
      </c>
      <c>
        <v>528.406389</v>
      </c>
      <c>
        <v>0</v>
      </c>
      <c>
        <v>0</v>
      </c>
    </row>
    <row>
      <c>
        <is>
          <t>1594751</t>
        </is>
      </c>
      <c>
        <v>1</v>
      </c>
      <c>
        <is>
          <t>İZMİR</t>
        </is>
      </c>
      <c>
        <v>KONAK</v>
      </c>
      <c>
        <is>
          <t>K-307 35-01-K00307_B B3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22.11.2020 11:38:00</t>
        </is>
      </c>
      <c>
        <is>
          <t>22.11.2020 17:08:00</t>
        </is>
      </c>
      <c>
        <v>5.5</v>
      </c>
      <c>
        <v>0</v>
      </c>
      <c>
        <v>10</v>
      </c>
      <c>
        <v>0</v>
      </c>
      <c>
        <v>0</v>
      </c>
      <c>
        <v>0</v>
      </c>
      <c>
        <v>55</v>
      </c>
      <c>
        <v>0</v>
      </c>
      <c>
        <v>0</v>
      </c>
    </row>
    <row>
      <c>
        <is>
          <t>1583326</t>
        </is>
      </c>
      <c>
        <v>1</v>
      </c>
      <c>
        <is>
          <t>İZMİR</t>
        </is>
      </c>
      <c>
        <v>KONAK</v>
      </c>
      <c>
        <is>
          <t>K-307 35-01-K00307_B B1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19.11.2020 15:44:04</t>
        </is>
      </c>
      <c>
        <is>
          <t>19.11.2020 20:18:31</t>
        </is>
      </c>
      <c>
        <v>4.574166666</v>
      </c>
      <c>
        <v>0</v>
      </c>
      <c>
        <v>16</v>
      </c>
      <c>
        <v>0</v>
      </c>
      <c>
        <v>0</v>
      </c>
      <c>
        <v>0</v>
      </c>
      <c>
        <v>73.186667</v>
      </c>
      <c>
        <v>0</v>
      </c>
      <c>
        <v>0</v>
      </c>
    </row>
    <row>
      <c>
        <is>
          <t>1583066</t>
        </is>
      </c>
      <c>
        <v>1</v>
      </c>
      <c>
        <is>
          <t>İZMİR</t>
        </is>
      </c>
      <c>
        <v>KONAK</v>
      </c>
      <c>
        <is>
          <t>K-307 35-01-K00307_B B4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19.11.2020 11:23:12</t>
        </is>
      </c>
      <c>
        <is>
          <t>19.11.2020 12:29:29</t>
        </is>
      </c>
      <c>
        <v>1.104722222</v>
      </c>
      <c>
        <v>0</v>
      </c>
      <c>
        <v>5</v>
      </c>
      <c>
        <v>0</v>
      </c>
      <c>
        <v>0</v>
      </c>
      <c>
        <v>0</v>
      </c>
      <c>
        <v>5.523611</v>
      </c>
      <c>
        <v>0</v>
      </c>
      <c>
        <v>0</v>
      </c>
    </row>
    <row>
      <c>
        <is>
          <t>1576013</t>
        </is>
      </c>
      <c>
        <v>1</v>
      </c>
      <c>
        <is>
          <t>İZMİR</t>
        </is>
      </c>
      <c>
        <v>KEMALPAŞA</v>
      </c>
      <c>
        <is>
          <t>ARMUTLU TR-4 35-27-L00004_A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05.11.2020 19:36:22</t>
        </is>
      </c>
      <c>
        <is>
          <t>05.11.2020 20:42:37</t>
        </is>
      </c>
      <c>
        <v>1.104166666</v>
      </c>
      <c>
        <v>0</v>
      </c>
      <c>
        <v>191</v>
      </c>
      <c>
        <v>0</v>
      </c>
      <c>
        <v>8</v>
      </c>
      <c>
        <v>0</v>
      </c>
      <c>
        <v>210.895833</v>
      </c>
      <c>
        <v>0</v>
      </c>
      <c>
        <v>8.833333</v>
      </c>
    </row>
    <row>
      <c>
        <is>
          <t>1580882</t>
        </is>
      </c>
      <c>
        <v>1</v>
      </c>
      <c>
        <is>
          <t>İZMİR</t>
        </is>
      </c>
      <c>
        <v>KEMALPAŞA</v>
      </c>
      <c>
        <is>
          <t>ARMUTLU TR-4 35-27-L00004_A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14.11.2020 20:44:01</t>
        </is>
      </c>
      <c>
        <is>
          <t>14.11.2020 22:42:32</t>
        </is>
      </c>
      <c>
        <v>1.975277777</v>
      </c>
      <c>
        <v>0</v>
      </c>
      <c>
        <v>191</v>
      </c>
      <c>
        <v>0</v>
      </c>
      <c>
        <v>8</v>
      </c>
      <c>
        <v>0</v>
      </c>
      <c>
        <v>377.278055</v>
      </c>
      <c>
        <v>0</v>
      </c>
      <c>
        <v>15.802222</v>
      </c>
    </row>
    <row>
      <c>
        <is>
          <t>1576963</t>
        </is>
      </c>
      <c>
        <v>1</v>
      </c>
      <c>
        <is>
          <t>İZMİR</t>
        </is>
      </c>
      <c>
        <v>KEMALPAŞA</v>
      </c>
      <c>
        <is>
          <t>HİTİT KÖK 35-27-M01124_GİRİŞ-M02 M02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07.11.2020 09:18:17</t>
        </is>
      </c>
      <c>
        <is>
          <t>07.11.2020 13:47:21</t>
        </is>
      </c>
      <c>
        <v>4.48426</v>
      </c>
      <c>
        <v>0</v>
      </c>
      <c>
        <v>0</v>
      </c>
      <c>
        <v>2</v>
      </c>
      <c>
        <v>0</v>
      </c>
      <c>
        <v>0</v>
      </c>
      <c>
        <v>0</v>
      </c>
      <c>
        <v>8.96852</v>
      </c>
      <c>
        <v>0</v>
      </c>
    </row>
    <row>
      <c>
        <is>
          <t>1575055</t>
        </is>
      </c>
      <c>
        <v>1</v>
      </c>
      <c>
        <is>
          <t>İZMİR</t>
        </is>
      </c>
      <c>
        <v>KEMALPAŞA</v>
      </c>
      <c>
        <is>
          <t>TR-20 35-27-M00020_910373517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04.11.2020 09:17:34</t>
        </is>
      </c>
      <c>
        <is>
          <t>04.11.2020 11:13:09</t>
        </is>
      </c>
      <c>
        <v>1.926388888</v>
      </c>
      <c>
        <v>0</v>
      </c>
      <c>
        <v>10</v>
      </c>
      <c>
        <v>0</v>
      </c>
      <c>
        <v>0</v>
      </c>
      <c>
        <v>0</v>
      </c>
      <c>
        <v>19.263889</v>
      </c>
      <c>
        <v>0</v>
      </c>
      <c>
        <v>0</v>
      </c>
    </row>
    <row>
      <c>
        <is>
          <t>1578711</t>
        </is>
      </c>
      <c>
        <v>1</v>
      </c>
      <c>
        <is>
          <t>İZMİR</t>
        </is>
      </c>
      <c>
        <v>KONAK</v>
      </c>
      <c>
        <is>
          <t>K-4153 35-01-K04153_910681216</t>
        </is>
      </c>
      <c>
        <v>AG Direkten Kesme Açma</v>
      </c>
      <c>
        <is>
          <t>Dağıtım-AG</t>
        </is>
      </c>
      <c>
        <v>Uzun</v>
      </c>
      <c>
        <v>Güvenlik</v>
      </c>
      <c>
        <v>Bildirimsiz</v>
      </c>
      <c>
        <is>
          <t>10.11.2020 17:59:00</t>
        </is>
      </c>
      <c>
        <is>
          <t>21.11.2020 21:40:55</t>
        </is>
      </c>
      <c>
        <v>267.698611111</v>
      </c>
      <c>
        <v>0</v>
      </c>
      <c>
        <v>1</v>
      </c>
      <c>
        <v>0</v>
      </c>
      <c>
        <v>0</v>
      </c>
      <c>
        <v>0</v>
      </c>
      <c>
        <v>267.698611</v>
      </c>
      <c>
        <v>0</v>
      </c>
      <c>
        <v>0</v>
      </c>
    </row>
    <row>
      <c>
        <is>
          <t>1573864</t>
        </is>
      </c>
      <c>
        <v>1</v>
      </c>
      <c>
        <is>
          <t>İZMİR</t>
        </is>
      </c>
      <c>
        <v>KONAK</v>
      </c>
      <c>
        <is>
          <t>K-542 35-01-K00542_K-1060 K01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01.11.2020 21:46:00</t>
        </is>
      </c>
      <c>
        <is>
          <t>01.11.2020 21:53:20</t>
        </is>
      </c>
      <c>
        <v>0.122222222</v>
      </c>
      <c>
        <v>1</v>
      </c>
      <c>
        <v>633</v>
      </c>
      <c>
        <v>0</v>
      </c>
      <c>
        <v>0</v>
      </c>
      <c>
        <v>0.122222</v>
      </c>
      <c>
        <v>77.366667</v>
      </c>
      <c>
        <v>0</v>
      </c>
      <c>
        <v>0</v>
      </c>
    </row>
    <row>
      <c>
        <is>
          <t>1574007</t>
        </is>
      </c>
      <c>
        <v>1</v>
      </c>
      <c>
        <is>
          <t>İZMİR</t>
        </is>
      </c>
      <c>
        <v>KONAK</v>
      </c>
      <c>
        <is>
          <t>K-1386 35-01-K01386_911256146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02.11.2020 10:02:42</t>
        </is>
      </c>
      <c>
        <is>
          <t>02.11.2020 14:39:03</t>
        </is>
      </c>
      <c>
        <v>4.605833333</v>
      </c>
      <c>
        <v>0</v>
      </c>
      <c>
        <v>1</v>
      </c>
      <c>
        <v>0</v>
      </c>
      <c>
        <v>0</v>
      </c>
      <c>
        <v>0</v>
      </c>
      <c>
        <v>4.605833</v>
      </c>
      <c>
        <v>0</v>
      </c>
      <c>
        <v>0</v>
      </c>
    </row>
    <row>
      <c>
        <is>
          <t>1575016</t>
        </is>
      </c>
      <c>
        <v>1</v>
      </c>
      <c>
        <is>
          <t>İZMİR</t>
        </is>
      </c>
      <c>
        <v>KONAK</v>
      </c>
      <c>
        <is>
          <t>K-4142 35-01-K04142_911097134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04.11.2020 08:31:59</t>
        </is>
      </c>
      <c>
        <is>
          <t>04.11.2020 09:55:37</t>
        </is>
      </c>
      <c>
        <v>1.393888888</v>
      </c>
      <c>
        <v>0</v>
      </c>
      <c>
        <v>5</v>
      </c>
      <c>
        <v>0</v>
      </c>
      <c>
        <v>0</v>
      </c>
      <c>
        <v>0</v>
      </c>
      <c>
        <v>6.969444</v>
      </c>
      <c>
        <v>0</v>
      </c>
      <c>
        <v>0</v>
      </c>
    </row>
    <row>
      <c>
        <is>
          <t>1576740</t>
        </is>
      </c>
      <c>
        <v>1</v>
      </c>
      <c>
        <is>
          <t>İZMİR</t>
        </is>
      </c>
      <c>
        <v>KONAK</v>
      </c>
      <c>
        <is>
          <t>K-622 35-01-K00622_35-01-K00622</t>
        </is>
      </c>
      <c>
        <v>AG Klemens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06.11.2020 18:43:07</t>
        </is>
      </c>
      <c>
        <is>
          <t>06.11.2020 19:14:30</t>
        </is>
      </c>
      <c>
        <v>0.523055555</v>
      </c>
      <c>
        <v>1</v>
      </c>
      <c>
        <v>165</v>
      </c>
      <c>
        <v>0</v>
      </c>
      <c>
        <v>0</v>
      </c>
      <c>
        <v>0.523056</v>
      </c>
      <c>
        <v>86.304167</v>
      </c>
      <c>
        <v>0</v>
      </c>
      <c>
        <v>0</v>
      </c>
    </row>
    <row>
      <c>
        <is>
          <t>1597894</t>
        </is>
      </c>
      <c>
        <v>1</v>
      </c>
      <c>
        <is>
          <t>İZMİR</t>
        </is>
      </c>
      <c>
        <v>KONAK</v>
      </c>
      <c>
        <is>
          <t>K-819 35-01-K00819_A</t>
        </is>
      </c>
      <c>
        <v>AG Klemens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28.11.2020 17:21:00</t>
        </is>
      </c>
      <c>
        <is>
          <t>28.11.2020 17:51:13</t>
        </is>
      </c>
      <c>
        <v>0.503611111</v>
      </c>
      <c>
        <v>0</v>
      </c>
      <c>
        <v>103</v>
      </c>
      <c>
        <v>0</v>
      </c>
      <c>
        <v>0</v>
      </c>
      <c>
        <v>0</v>
      </c>
      <c>
        <v>51.871944</v>
      </c>
      <c>
        <v>0</v>
      </c>
      <c>
        <v>0</v>
      </c>
    </row>
    <row>
      <c>
        <is>
          <t>1594805</t>
        </is>
      </c>
      <c>
        <v>1</v>
      </c>
      <c>
        <is>
          <t>İZMİR</t>
        </is>
      </c>
      <c>
        <v>KONAK</v>
      </c>
      <c>
        <is>
          <t>K-622 35-01-K00622_910459305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22.11.2020 13:12:16</t>
        </is>
      </c>
      <c>
        <is>
          <t>22.11.2020 14:37:51</t>
        </is>
      </c>
      <c>
        <v>1.426388888</v>
      </c>
      <c>
        <v>0</v>
      </c>
      <c>
        <v>1</v>
      </c>
      <c>
        <v>0</v>
      </c>
      <c>
        <v>0</v>
      </c>
      <c>
        <v>0</v>
      </c>
      <c>
        <v>1.426389</v>
      </c>
      <c>
        <v>0</v>
      </c>
      <c>
        <v>0</v>
      </c>
    </row>
    <row>
      <c>
        <is>
          <t>1598520</t>
        </is>
      </c>
      <c>
        <v>1</v>
      </c>
      <c>
        <is>
          <t>İZMİR</t>
        </is>
      </c>
      <c>
        <v>KONAK</v>
      </c>
      <c>
        <is>
          <t>BAHRİBABA İM-DM 35-01-A00014_BAHRİBABA-5/BAHRİBABA-1-K01 K01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30.11.2020 10:33:22</t>
        </is>
      </c>
      <c>
        <is>
          <t>30.11.2020 11:42:00</t>
        </is>
      </c>
      <c>
        <v>1.143888888</v>
      </c>
      <c>
        <v>9</v>
      </c>
      <c>
        <v>4965</v>
      </c>
      <c>
        <v>0</v>
      </c>
      <c>
        <v>0</v>
      </c>
      <c>
        <v>10.295</v>
      </c>
      <c>
        <v>5679.408329</v>
      </c>
      <c>
        <v>0</v>
      </c>
      <c>
        <v>0</v>
      </c>
    </row>
    <row>
      <c>
        <is>
          <t>1598591</t>
        </is>
      </c>
      <c>
        <v>1</v>
      </c>
      <c>
        <is>
          <t>İZMİR</t>
        </is>
      </c>
      <c>
        <v>KONAK</v>
      </c>
      <c>
        <is>
          <t>BAHRİBABA İM-DM 35-01-A00014_BAHRİBABA-5/BAHRİBABA-1-K01 K01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30.11.2020 11:42:27</t>
        </is>
      </c>
      <c>
        <is>
          <t>30.11.2020 12:13:14</t>
        </is>
      </c>
      <c>
        <v>0.513055555</v>
      </c>
      <c>
        <v>9</v>
      </c>
      <c>
        <v>4965</v>
      </c>
      <c>
        <v>0</v>
      </c>
      <c>
        <v>0</v>
      </c>
      <c>
        <v>4.6175</v>
      </c>
      <c>
        <v>2547.320831</v>
      </c>
      <c>
        <v>0</v>
      </c>
      <c>
        <v>0</v>
      </c>
    </row>
    <row>
      <c>
        <is>
          <t>1578249</t>
        </is>
      </c>
      <c>
        <v>1</v>
      </c>
      <c>
        <is>
          <t>İZMİR</t>
        </is>
      </c>
      <c>
        <v>KONAK</v>
      </c>
      <c>
        <is>
          <t>K-136 35-01-K00136_910428155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09.11.2020 21:17:06</t>
        </is>
      </c>
      <c>
        <is>
          <t>09.11.2020 22:35:27</t>
        </is>
      </c>
      <c>
        <v>1.305833333</v>
      </c>
      <c>
        <v>0</v>
      </c>
      <c>
        <v>2</v>
      </c>
      <c>
        <v>0</v>
      </c>
      <c>
        <v>0</v>
      </c>
      <c>
        <v>0</v>
      </c>
      <c>
        <v>2.611667</v>
      </c>
      <c>
        <v>0</v>
      </c>
      <c>
        <v>0</v>
      </c>
    </row>
    <row>
      <c>
        <is>
          <t>1580524</t>
        </is>
      </c>
      <c>
        <v>1</v>
      </c>
      <c>
        <is>
          <t>İZMİR</t>
        </is>
      </c>
      <c>
        <v>KONAK</v>
      </c>
      <c>
        <is>
          <t>K-10 35-01-K00010_910538839</t>
        </is>
      </c>
      <c>
        <v>AG Direkten Kesme Açma</v>
      </c>
      <c>
        <is>
          <t>Dağıtım-AG</t>
        </is>
      </c>
      <c>
        <v>Uzun</v>
      </c>
      <c>
        <v>Güvenlik</v>
      </c>
      <c>
        <v>Bildirimsiz</v>
      </c>
      <c>
        <is>
          <t>14.11.2020 09:07:33</t>
        </is>
      </c>
      <c>
        <is>
          <t>14.11.2020 11:18:00</t>
        </is>
      </c>
      <c>
        <v>2.174166666</v>
      </c>
      <c>
        <v>0</v>
      </c>
      <c>
        <v>1</v>
      </c>
      <c>
        <v>0</v>
      </c>
      <c>
        <v>0</v>
      </c>
      <c>
        <v>0</v>
      </c>
      <c>
        <v>2.174167</v>
      </c>
      <c>
        <v>0</v>
      </c>
      <c>
        <v>0</v>
      </c>
    </row>
    <row>
      <c>
        <is>
          <t>1596017</t>
        </is>
      </c>
      <c>
        <v>1</v>
      </c>
      <c>
        <is>
          <t>İZMİR</t>
        </is>
      </c>
      <c>
        <v>KONAK</v>
      </c>
      <c>
        <is>
          <t>K-406 35-01-K00406_K-1556-K02 K02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25.11.2020 01:32:41</t>
        </is>
      </c>
      <c>
        <is>
          <t>25.11.2020 02:07:00</t>
        </is>
      </c>
      <c>
        <v>0.571944444</v>
      </c>
      <c>
        <v>3</v>
      </c>
      <c>
        <v>1115</v>
      </c>
      <c>
        <v>0</v>
      </c>
      <c>
        <v>0</v>
      </c>
      <c>
        <v>1.715833</v>
      </c>
      <c>
        <v>637.718055</v>
      </c>
      <c>
        <v>0</v>
      </c>
      <c>
        <v>0</v>
      </c>
    </row>
    <row>
      <c>
        <is>
          <t>1580535</t>
        </is>
      </c>
      <c>
        <v>1</v>
      </c>
      <c>
        <is>
          <t>İZMİR</t>
        </is>
      </c>
      <c>
        <v>KONAK</v>
      </c>
      <c>
        <is>
          <t>K-31 35-01-K00031_911014584</t>
        </is>
      </c>
      <c>
        <v>AG Direkten Kesme Açma</v>
      </c>
      <c>
        <is>
          <t>Dağıtım-AG</t>
        </is>
      </c>
      <c>
        <v>Uzun</v>
      </c>
      <c>
        <v>Güvenlik</v>
      </c>
      <c>
        <v>Bildirimsiz</v>
      </c>
      <c>
        <is>
          <t>14.11.2020 09:16:00</t>
        </is>
      </c>
      <c>
        <is>
          <t>14.11.2020 09:45:00</t>
        </is>
      </c>
      <c>
        <v>0.483333333</v>
      </c>
      <c>
        <v>0</v>
      </c>
      <c>
        <v>1</v>
      </c>
      <c>
        <v>0</v>
      </c>
      <c>
        <v>0</v>
      </c>
      <c>
        <v>0</v>
      </c>
      <c>
        <v>0.483333</v>
      </c>
      <c>
        <v>0</v>
      </c>
      <c>
        <v>0</v>
      </c>
    </row>
    <row>
      <c>
        <is>
          <t>1582061</t>
        </is>
      </c>
      <c>
        <v>1</v>
      </c>
      <c>
        <is>
          <t>İZMİR</t>
        </is>
      </c>
      <c>
        <v>KONAK</v>
      </c>
      <c>
        <is>
          <t>K-4259 35-01-K04259_911625970</t>
        </is>
      </c>
      <c>
        <v>AG Direkten Kesme Açma</v>
      </c>
      <c>
        <is>
          <t>Dağıtım-AG</t>
        </is>
      </c>
      <c>
        <v>Uzun</v>
      </c>
      <c>
        <v>Güvenlik</v>
      </c>
      <c>
        <v>Bildirimsiz</v>
      </c>
      <c>
        <is>
          <t>17.11.2020 14:21:00</t>
        </is>
      </c>
      <c>
        <is>
          <t>17.11.2020 15:35:09</t>
        </is>
      </c>
      <c>
        <v>1.235833333</v>
      </c>
      <c>
        <v>0</v>
      </c>
      <c>
        <v>1</v>
      </c>
      <c>
        <v>0</v>
      </c>
      <c>
        <v>0</v>
      </c>
      <c>
        <v>0</v>
      </c>
      <c>
        <v>1.235833</v>
      </c>
      <c>
        <v>0</v>
      </c>
      <c>
        <v>0</v>
      </c>
    </row>
    <row>
      <c>
        <is>
          <t>1576730</t>
        </is>
      </c>
      <c>
        <v>1</v>
      </c>
      <c>
        <is>
          <t>İZMİR</t>
        </is>
      </c>
      <c>
        <v>KONAK</v>
      </c>
      <c>
        <is>
          <t>K-4259 35-01-K04259_C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06.11.2020 18:23:29</t>
        </is>
      </c>
      <c>
        <is>
          <t>06.11.2020 20:10:59</t>
        </is>
      </c>
      <c>
        <v>1.791666666</v>
      </c>
      <c>
        <v>0</v>
      </c>
      <c>
        <v>63</v>
      </c>
      <c>
        <v>0</v>
      </c>
      <c>
        <v>0</v>
      </c>
      <c>
        <v>0</v>
      </c>
      <c>
        <v>112.875</v>
      </c>
      <c>
        <v>0</v>
      </c>
      <c>
        <v>0</v>
      </c>
    </row>
    <row>
      <c>
        <is>
          <t>1581441</t>
        </is>
      </c>
      <c>
        <v>1</v>
      </c>
      <c>
        <is>
          <t>İZMİR</t>
        </is>
      </c>
      <c>
        <v>ÇEŞME</v>
      </c>
      <c>
        <is>
          <t>L-444 35-18-L00444_950446537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16.11.2020 11:37:50</t>
        </is>
      </c>
      <c>
        <is>
          <t>16.11.2020 15:18:33</t>
        </is>
      </c>
      <c>
        <v>3.678611111</v>
      </c>
      <c>
        <v>0</v>
      </c>
      <c>
        <v>1</v>
      </c>
      <c>
        <v>0</v>
      </c>
      <c>
        <v>0</v>
      </c>
      <c>
        <v>0</v>
      </c>
      <c>
        <v>3.678611</v>
      </c>
      <c>
        <v>0</v>
      </c>
      <c>
        <v>0</v>
      </c>
    </row>
    <row>
      <c>
        <is>
          <t>1582152</t>
        </is>
      </c>
      <c>
        <v>1</v>
      </c>
      <c>
        <is>
          <t>İZMİR</t>
        </is>
      </c>
      <c>
        <v>NARLIDERE</v>
      </c>
      <c>
        <is>
          <t>K-2740 35-07-K02740_99328092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17.11.2020 16:50:48</t>
        </is>
      </c>
      <c>
        <is>
          <t>17.11.2020 20:22:22</t>
        </is>
      </c>
      <c>
        <v>3.526111111</v>
      </c>
      <c>
        <v>0</v>
      </c>
      <c>
        <v>1</v>
      </c>
      <c>
        <v>0</v>
      </c>
      <c>
        <v>0</v>
      </c>
      <c>
        <v>0</v>
      </c>
      <c>
        <v>3.526111</v>
      </c>
      <c>
        <v>0</v>
      </c>
      <c>
        <v>0</v>
      </c>
    </row>
    <row>
      <c>
        <is>
          <t>1582027</t>
        </is>
      </c>
      <c>
        <v>1</v>
      </c>
      <c>
        <is>
          <t>İZMİR</t>
        </is>
      </c>
      <c>
        <v>NARLIDERE</v>
      </c>
      <c>
        <is>
          <t>K-3015 35-07-K03015_913890475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17.11.2020 13:47:54</t>
        </is>
      </c>
      <c>
        <is>
          <t>17.11.2020 15:53:11</t>
        </is>
      </c>
      <c>
        <v>2.088055555</v>
      </c>
      <c>
        <v>0</v>
      </c>
      <c>
        <v>1</v>
      </c>
      <c>
        <v>0</v>
      </c>
      <c>
        <v>0</v>
      </c>
      <c>
        <v>0</v>
      </c>
      <c>
        <v>2.088056</v>
      </c>
      <c>
        <v>0</v>
      </c>
      <c>
        <v>0</v>
      </c>
    </row>
    <row>
      <c>
        <is>
          <t>1583248</t>
        </is>
      </c>
      <c>
        <v>1</v>
      </c>
      <c>
        <is>
          <t>İZMİR</t>
        </is>
      </c>
      <c>
        <v>NARLIDERE</v>
      </c>
      <c>
        <is>
          <t>K-3273 35-07-K03273_912570499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19.11.2020 14:24:46</t>
        </is>
      </c>
      <c>
        <is>
          <t>19.11.2020 18:01:40</t>
        </is>
      </c>
      <c>
        <v>3.615</v>
      </c>
      <c>
        <v>0</v>
      </c>
      <c>
        <v>2</v>
      </c>
      <c>
        <v>0</v>
      </c>
      <c>
        <v>0</v>
      </c>
      <c>
        <v>0</v>
      </c>
      <c>
        <v>7.23</v>
      </c>
      <c>
        <v>0</v>
      </c>
      <c>
        <v>0</v>
      </c>
    </row>
    <row>
      <c>
        <is>
          <t>1578399</t>
        </is>
      </c>
      <c>
        <v>1</v>
      </c>
      <c>
        <is>
          <t>İZMİR</t>
        </is>
      </c>
      <c>
        <v>ÇEŞME</v>
      </c>
      <c>
        <is>
          <t>L-258/1 35-18-L00608_72410834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10.11.2020 09:53:54</t>
        </is>
      </c>
      <c>
        <is>
          <t>10.11.2020 17:04:16</t>
        </is>
      </c>
      <c>
        <v>7.172777777</v>
      </c>
      <c>
        <v>0</v>
      </c>
      <c>
        <v>15</v>
      </c>
      <c>
        <v>0</v>
      </c>
      <c>
        <v>0</v>
      </c>
      <c>
        <v>0</v>
      </c>
      <c>
        <v>107.591667</v>
      </c>
      <c>
        <v>0</v>
      </c>
      <c>
        <v>0</v>
      </c>
    </row>
    <row>
      <c>
        <is>
          <t>1597469</t>
        </is>
      </c>
      <c>
        <v>1</v>
      </c>
      <c>
        <is>
          <t>İZMİR</t>
        </is>
      </c>
      <c>
        <v>ÇEŞME</v>
      </c>
      <c>
        <is>
          <t>L-128/1 35-18-L00603_950436148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27.11.2020 18:17:30</t>
        </is>
      </c>
      <c>
        <is>
          <t>28.11.2020 00:36:59</t>
        </is>
      </c>
      <c>
        <v>6.324722222</v>
      </c>
      <c>
        <v>0</v>
      </c>
      <c>
        <v>4</v>
      </c>
      <c>
        <v>0</v>
      </c>
      <c>
        <v>0</v>
      </c>
      <c>
        <v>0</v>
      </c>
      <c>
        <v>25.298889</v>
      </c>
      <c>
        <v>0</v>
      </c>
      <c>
        <v>0</v>
      </c>
    </row>
    <row>
      <c>
        <is>
          <t>1578679</t>
        </is>
      </c>
      <c>
        <v>1</v>
      </c>
      <c>
        <is>
          <t>İZMİR</t>
        </is>
      </c>
      <c>
        <v>KONAK</v>
      </c>
      <c>
        <is>
          <t>K-376 35-01-K00376_910550124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10.11.2020 16:50:38</t>
        </is>
      </c>
      <c>
        <is>
          <t>10.11.2020 18:41:38</t>
        </is>
      </c>
      <c>
        <v>1.85</v>
      </c>
      <c>
        <v>0</v>
      </c>
      <c>
        <v>2</v>
      </c>
      <c>
        <v>0</v>
      </c>
      <c>
        <v>0</v>
      </c>
      <c>
        <v>0</v>
      </c>
      <c>
        <v>3.7</v>
      </c>
      <c>
        <v>0</v>
      </c>
      <c>
        <v>0</v>
      </c>
    </row>
    <row>
      <c>
        <is>
          <t>1580081</t>
        </is>
      </c>
      <c>
        <v>1</v>
      </c>
      <c>
        <is>
          <t>İZMİR</t>
        </is>
      </c>
      <c>
        <v>ÇEŞME</v>
      </c>
      <c>
        <is>
          <t>L-308 35-18-L00308_950456813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13.11.2020 10:30:48</t>
        </is>
      </c>
      <c>
        <is>
          <t>13.11.2020 12:31:15</t>
        </is>
      </c>
      <c>
        <v>2.0075</v>
      </c>
      <c>
        <v>0</v>
      </c>
      <c>
        <v>1</v>
      </c>
      <c>
        <v>0</v>
      </c>
      <c>
        <v>0</v>
      </c>
      <c>
        <v>0</v>
      </c>
      <c>
        <v>2.0075</v>
      </c>
      <c>
        <v>0</v>
      </c>
      <c>
        <v>0</v>
      </c>
    </row>
    <row>
      <c>
        <is>
          <t>1581443</t>
        </is>
      </c>
      <c>
        <v>1</v>
      </c>
      <c>
        <is>
          <t>İZMİR</t>
        </is>
      </c>
      <c>
        <v>ÇEŞME</v>
      </c>
      <c>
        <is>
          <t>M-14 ILDIR TARIMSAL SULAMA 35-18-M00014_6373572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16.11.2020 11:39:31</t>
        </is>
      </c>
      <c>
        <is>
          <t>16.11.2020 14:40:55</t>
        </is>
      </c>
      <c>
        <v>3.023333333</v>
      </c>
      <c>
        <v>0</v>
      </c>
      <c>
        <v>0</v>
      </c>
      <c>
        <v>0</v>
      </c>
      <c>
        <v>18</v>
      </c>
      <c>
        <v>0</v>
      </c>
      <c>
        <v>0</v>
      </c>
      <c>
        <v>0</v>
      </c>
      <c>
        <v>54.42</v>
      </c>
    </row>
    <row>
      <c>
        <is>
          <t>1580351</t>
        </is>
      </c>
      <c>
        <v>1</v>
      </c>
      <c>
        <is>
          <t>İZMİR</t>
        </is>
      </c>
      <c>
        <v>ÇEŞME</v>
      </c>
      <c>
        <is>
          <t>L-270 35-18-L00270_950429498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13.11.2020 17:10:11</t>
        </is>
      </c>
      <c>
        <is>
          <t>13.11.2020 21:03:45</t>
        </is>
      </c>
      <c>
        <v>3.892777777</v>
      </c>
      <c>
        <v>0</v>
      </c>
      <c>
        <v>1</v>
      </c>
      <c>
        <v>0</v>
      </c>
      <c>
        <v>0</v>
      </c>
      <c>
        <v>0</v>
      </c>
      <c>
        <v>3.892778</v>
      </c>
      <c>
        <v>0</v>
      </c>
      <c>
        <v>0</v>
      </c>
    </row>
    <row>
      <c>
        <is>
          <t>1576917</t>
        </is>
      </c>
      <c>
        <v>1</v>
      </c>
      <c>
        <is>
          <t>İZMİR</t>
        </is>
      </c>
      <c>
        <v>ÇEŞME</v>
      </c>
      <c>
        <is>
          <t>DM-2/8 BAŞKENT TR 35-18-L00588_950436764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07.11.2020 08:15:59</t>
        </is>
      </c>
      <c>
        <is>
          <t>07.11.2020 09:45:00</t>
        </is>
      </c>
      <c>
        <v>1.483611111</v>
      </c>
      <c>
        <v>0</v>
      </c>
      <c>
        <v>2</v>
      </c>
      <c>
        <v>0</v>
      </c>
      <c>
        <v>0</v>
      </c>
      <c>
        <v>0</v>
      </c>
      <c>
        <v>2.967222</v>
      </c>
      <c>
        <v>0</v>
      </c>
      <c>
        <v>0</v>
      </c>
    </row>
    <row>
      <c>
        <is>
          <t>1574371</t>
        </is>
      </c>
      <c>
        <v>1</v>
      </c>
      <c>
        <is>
          <t>İZMİR</t>
        </is>
      </c>
      <c>
        <v>ÇEŞME</v>
      </c>
      <c>
        <is>
          <t>DM-2/8 BAŞKENT TR 35-18-L00588_950454848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02.11.2020 18:31:45</t>
        </is>
      </c>
      <c>
        <is>
          <t>02.11.2020 20:32:49</t>
        </is>
      </c>
      <c>
        <v>2.017777777</v>
      </c>
      <c>
        <v>0</v>
      </c>
      <c>
        <v>1</v>
      </c>
      <c>
        <v>0</v>
      </c>
      <c>
        <v>0</v>
      </c>
      <c>
        <v>0</v>
      </c>
      <c>
        <v>2.017778</v>
      </c>
      <c>
        <v>0</v>
      </c>
      <c>
        <v>0</v>
      </c>
    </row>
    <row>
      <c>
        <is>
          <t>1573965</t>
        </is>
      </c>
      <c>
        <v>1</v>
      </c>
      <c>
        <is>
          <t>İZMİR</t>
        </is>
      </c>
      <c>
        <v>ÇEŞME</v>
      </c>
      <c>
        <is>
          <t>DM-2/8 BAŞKENT TR 35-18-L00588_950454848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02.11.2020 08:45:49</t>
        </is>
      </c>
      <c>
        <is>
          <t>02.11.2020 17:16:50</t>
        </is>
      </c>
      <c>
        <v>8.516944444</v>
      </c>
      <c>
        <v>0</v>
      </c>
      <c>
        <v>1</v>
      </c>
      <c>
        <v>0</v>
      </c>
      <c>
        <v>0</v>
      </c>
      <c>
        <v>0</v>
      </c>
      <c>
        <v>8.516944</v>
      </c>
      <c>
        <v>0</v>
      </c>
      <c>
        <v>0</v>
      </c>
    </row>
    <row>
      <c>
        <is>
          <t>1581499</t>
        </is>
      </c>
      <c>
        <v>1</v>
      </c>
      <c>
        <is>
          <t>İZMİR</t>
        </is>
      </c>
      <c>
        <v>ÇEŞME</v>
      </c>
      <c>
        <is>
          <t>L-306 35-18-L00306_950446532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16.11.2020 13:37:57</t>
        </is>
      </c>
      <c>
        <is>
          <t>16.11.2020 15:21:01</t>
        </is>
      </c>
      <c>
        <v>1.717777777</v>
      </c>
      <c>
        <v>0</v>
      </c>
      <c>
        <v>1</v>
      </c>
      <c>
        <v>0</v>
      </c>
      <c>
        <v>0</v>
      </c>
      <c>
        <v>0</v>
      </c>
      <c>
        <v>1.717778</v>
      </c>
      <c>
        <v>0</v>
      </c>
      <c>
        <v>0</v>
      </c>
    </row>
    <row>
      <c>
        <is>
          <t>1584638</t>
        </is>
      </c>
      <c>
        <v>1</v>
      </c>
      <c>
        <is>
          <t>İZMİR</t>
        </is>
      </c>
      <c>
        <v>ÇEŞME</v>
      </c>
      <c>
        <is>
          <t>L-306 35-18-L00306_12294058</t>
        </is>
      </c>
      <c>
        <v>AG Klemens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22.11.2020 00:13:15</t>
        </is>
      </c>
      <c>
        <is>
          <t>22.11.2020 01:59:17</t>
        </is>
      </c>
      <c>
        <v>1.767222222</v>
      </c>
      <c>
        <v>0</v>
      </c>
      <c>
        <v>19</v>
      </c>
      <c>
        <v>0</v>
      </c>
      <c>
        <v>0</v>
      </c>
      <c>
        <v>0</v>
      </c>
      <c>
        <v>33.577222</v>
      </c>
      <c>
        <v>0</v>
      </c>
      <c>
        <v>0</v>
      </c>
    </row>
    <row>
      <c>
        <is>
          <t>1582228</t>
        </is>
      </c>
      <c>
        <v>1</v>
      </c>
      <c>
        <is>
          <t>İZMİR</t>
        </is>
      </c>
      <c>
        <v>KONAK</v>
      </c>
      <c>
        <is>
          <t>K-3129 35-01-K03129_912808571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17.11.2020 20:09:24</t>
        </is>
      </c>
      <c>
        <is>
          <t>17.11.2020 22:07:08</t>
        </is>
      </c>
      <c>
        <v>1.962222222</v>
      </c>
      <c>
        <v>0</v>
      </c>
      <c>
        <v>1</v>
      </c>
      <c>
        <v>0</v>
      </c>
      <c>
        <v>0</v>
      </c>
      <c>
        <v>0</v>
      </c>
      <c>
        <v>1.962222</v>
      </c>
      <c>
        <v>0</v>
      </c>
      <c>
        <v>0</v>
      </c>
    </row>
    <row>
      <c>
        <is>
          <t>1575485</t>
        </is>
      </c>
      <c>
        <v>1</v>
      </c>
      <c>
        <is>
          <t>İZMİR</t>
        </is>
      </c>
      <c>
        <v>KONAK</v>
      </c>
      <c>
        <is>
          <t>K-4141 35-01-K04141_910790885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04.11.2020 22:48:14</t>
        </is>
      </c>
      <c>
        <is>
          <t>04.11.2020 23:44:34</t>
        </is>
      </c>
      <c>
        <v>0.938888888</v>
      </c>
      <c>
        <v>0</v>
      </c>
      <c>
        <v>12</v>
      </c>
      <c>
        <v>0</v>
      </c>
      <c>
        <v>0</v>
      </c>
      <c>
        <v>0</v>
      </c>
      <c>
        <v>11.266667</v>
      </c>
      <c>
        <v>0</v>
      </c>
      <c>
        <v>0</v>
      </c>
    </row>
    <row>
      <c>
        <is>
          <t>1579584</t>
        </is>
      </c>
      <c>
        <v>1</v>
      </c>
      <c>
        <is>
          <t>İZMİR</t>
        </is>
      </c>
      <c>
        <v>KONAK</v>
      </c>
      <c>
        <is>
          <t>K-161 35-01-K00161_910545065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12.11.2020 11:27:55</t>
        </is>
      </c>
      <c>
        <is>
          <t>12.11.2020 13:13:50</t>
        </is>
      </c>
      <c>
        <v>1.765277777</v>
      </c>
      <c>
        <v>0</v>
      </c>
      <c>
        <v>1</v>
      </c>
      <c>
        <v>0</v>
      </c>
      <c>
        <v>0</v>
      </c>
      <c>
        <v>0</v>
      </c>
      <c>
        <v>1.765278</v>
      </c>
      <c>
        <v>0</v>
      </c>
      <c>
        <v>0</v>
      </c>
    </row>
    <row>
      <c>
        <is>
          <t>1582807</t>
        </is>
      </c>
      <c>
        <v>1</v>
      </c>
      <c>
        <is>
          <t>İZMİR</t>
        </is>
      </c>
      <c>
        <v>KONAK</v>
      </c>
      <c>
        <is>
          <t>K-161 35-01-K00161_911290905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18.11.2020 23:30:10</t>
        </is>
      </c>
      <c>
        <is>
          <t>19.11.2020 00:34:52</t>
        </is>
      </c>
      <c>
        <v>1.078333333</v>
      </c>
      <c>
        <v>0</v>
      </c>
      <c>
        <v>4</v>
      </c>
      <c>
        <v>0</v>
      </c>
      <c>
        <v>0</v>
      </c>
      <c>
        <v>0</v>
      </c>
      <c>
        <v>4.313333</v>
      </c>
      <c>
        <v>0</v>
      </c>
      <c>
        <v>0</v>
      </c>
    </row>
    <row>
      <c>
        <is>
          <t>1596257</t>
        </is>
      </c>
      <c>
        <v>1</v>
      </c>
      <c>
        <is>
          <t>İZMİR</t>
        </is>
      </c>
      <c>
        <v>KONAK</v>
      </c>
      <c>
        <is>
          <t>K-834 35-01-K00834_912369472</t>
        </is>
      </c>
      <c>
        <v>AG Direkten Kesme Açma</v>
      </c>
      <c>
        <is>
          <t>Dağıtım-AG</t>
        </is>
      </c>
      <c>
        <v>Uzun</v>
      </c>
      <c>
        <v>Güvenlik</v>
      </c>
      <c>
        <v>Bildirimsiz</v>
      </c>
      <c>
        <is>
          <t>25.11.2020 11:52:30</t>
        </is>
      </c>
      <c>
        <is>
          <t>25.11.2020 16:58:33</t>
        </is>
      </c>
      <c>
        <v>5.100833333</v>
      </c>
      <c>
        <v>0</v>
      </c>
      <c>
        <v>3</v>
      </c>
      <c>
        <v>0</v>
      </c>
      <c>
        <v>0</v>
      </c>
      <c>
        <v>0</v>
      </c>
      <c>
        <v>15.3025</v>
      </c>
      <c>
        <v>0</v>
      </c>
      <c>
        <v>0</v>
      </c>
    </row>
    <row>
      <c>
        <is>
          <t>1576268</t>
        </is>
      </c>
      <c>
        <v>1</v>
      </c>
      <c>
        <is>
          <t>İZMİR</t>
        </is>
      </c>
      <c>
        <v>ÖDEMİŞ</v>
      </c>
      <c>
        <is>
          <t>VELİLER TR-1 35-15-L00536_35-15-L00536</t>
        </is>
      </c>
      <c>
        <v>AG Hatta Yabancı Cisim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06.11.2020 10:18:33</t>
        </is>
      </c>
      <c>
        <is>
          <t>06.11.2020 11:41:52</t>
        </is>
      </c>
      <c>
        <v>1.388611111</v>
      </c>
      <c>
        <v>0</v>
      </c>
      <c>
        <v>0</v>
      </c>
      <c>
        <v>1</v>
      </c>
      <c>
        <v>78</v>
      </c>
      <c>
        <v>0</v>
      </c>
      <c>
        <v>0</v>
      </c>
      <c>
        <v>1.388611</v>
      </c>
      <c>
        <v>108.311667</v>
      </c>
    </row>
    <row>
      <c>
        <is>
          <t>1578426</t>
        </is>
      </c>
      <c>
        <v>1</v>
      </c>
      <c>
        <is>
          <t>İZMİR</t>
        </is>
      </c>
      <c>
        <v>MENDERES</v>
      </c>
      <c>
        <is>
          <t>AKÇAKÖY TR-1 35-22-M00288_B</t>
        </is>
      </c>
      <c>
        <v>Ağaç Kesimi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10.11.2020 10:39:00</t>
        </is>
      </c>
      <c>
        <is>
          <t>10.11.2020 12:20:13</t>
        </is>
      </c>
      <c>
        <v>1.686944444</v>
      </c>
      <c>
        <v>0</v>
      </c>
      <c>
        <v>41</v>
      </c>
      <c>
        <v>0</v>
      </c>
      <c>
        <v>21</v>
      </c>
      <c>
        <v>0</v>
      </c>
      <c>
        <v>69.164722</v>
      </c>
      <c>
        <v>0</v>
      </c>
      <c>
        <v>35.425833</v>
      </c>
    </row>
    <row>
      <c>
        <is>
          <t>1579368</t>
        </is>
      </c>
      <c>
        <v>1</v>
      </c>
      <c>
        <is>
          <t>İZMİR</t>
        </is>
      </c>
      <c>
        <v>KİRAZ</v>
      </c>
      <c>
        <is>
          <t>ÇAYAĞZI KÖK 35-31-L00259_ÇAYAGZI L05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12.11.2020 01:40:02</t>
        </is>
      </c>
      <c>
        <is>
          <t>12.11.2020 02:33:51</t>
        </is>
      </c>
      <c>
        <v>0.896944444</v>
      </c>
      <c>
        <v>0</v>
      </c>
      <c>
        <v>0</v>
      </c>
      <c>
        <v>31</v>
      </c>
      <c>
        <v>702</v>
      </c>
      <c>
        <v>0</v>
      </c>
      <c>
        <v>0</v>
      </c>
      <c>
        <v>27.805278</v>
      </c>
      <c>
        <v>629.655</v>
      </c>
    </row>
    <row>
      <c>
        <is>
          <t>1577574</t>
        </is>
      </c>
      <c>
        <v>1</v>
      </c>
      <c>
        <is>
          <t>İZMİR</t>
        </is>
      </c>
      <c>
        <v>KİRAZ</v>
      </c>
      <c>
        <is>
          <t>ÇAYAĞZI TR-19 35-31-L00445_Ayırıcı H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08.11.2020 11:10:32</t>
        </is>
      </c>
      <c>
        <is>
          <t>08.11.2020 15:31:29</t>
        </is>
      </c>
      <c>
        <v>4.349166666</v>
      </c>
      <c>
        <v>0</v>
      </c>
      <c>
        <v>0</v>
      </c>
      <c>
        <v>1</v>
      </c>
      <c>
        <v>69</v>
      </c>
      <c>
        <v>0</v>
      </c>
      <c>
        <v>0</v>
      </c>
      <c>
        <v>4.349167</v>
      </c>
      <c>
        <v>300.0925</v>
      </c>
    </row>
    <row>
      <c>
        <is>
          <t>1580426</t>
        </is>
      </c>
      <c>
        <v>1</v>
      </c>
      <c>
        <is>
          <t>İZMİR</t>
        </is>
      </c>
      <c>
        <v>KARABURUN</v>
      </c>
      <c>
        <is>
          <t>MORDOĞAN TR-24 35-21-L00210_953365260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13.11.2020 20:59:40</t>
        </is>
      </c>
      <c>
        <is>
          <t>13.11.2020 22:56:18</t>
        </is>
      </c>
      <c>
        <v>1.943888888</v>
      </c>
      <c>
        <v>0</v>
      </c>
      <c>
        <v>4</v>
      </c>
      <c>
        <v>0</v>
      </c>
      <c>
        <v>0</v>
      </c>
      <c>
        <v>0</v>
      </c>
      <c>
        <v>7.775556</v>
      </c>
      <c>
        <v>0</v>
      </c>
      <c>
        <v>0</v>
      </c>
    </row>
    <row>
      <c>
        <is>
          <t>1583592</t>
        </is>
      </c>
      <c>
        <v>1</v>
      </c>
      <c>
        <is>
          <t>İZMİR</t>
        </is>
      </c>
      <c>
        <v>KARABURUN</v>
      </c>
      <c>
        <is>
          <t>ARDIÇ MAHALLESİ TR-9 35-21-L00130_953357005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20.11.2020 06:15:08</t>
        </is>
      </c>
      <c>
        <is>
          <t>20.11.2020 07:50:56</t>
        </is>
      </c>
      <c>
        <v>1.596666666</v>
      </c>
      <c>
        <v>0</v>
      </c>
      <c>
        <v>1</v>
      </c>
      <c>
        <v>0</v>
      </c>
      <c>
        <v>0</v>
      </c>
      <c>
        <v>0</v>
      </c>
      <c>
        <v>1.596667</v>
      </c>
      <c>
        <v>0</v>
      </c>
      <c>
        <v>0</v>
      </c>
    </row>
    <row>
      <c>
        <is>
          <t>1598100</t>
        </is>
      </c>
      <c>
        <v>1</v>
      </c>
      <c>
        <is>
          <t>İZMİR</t>
        </is>
      </c>
      <c>
        <v>KARABURUN</v>
      </c>
      <c>
        <is>
          <t>TR-20 AYI BALIĞI 35-21-L00207_953366325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29.11.2020 11:02:10</t>
        </is>
      </c>
      <c>
        <is>
          <t>29.11.2020 14:33:14</t>
        </is>
      </c>
      <c>
        <v>3.517777777</v>
      </c>
      <c>
        <v>0</v>
      </c>
      <c>
        <v>2</v>
      </c>
      <c>
        <v>0</v>
      </c>
      <c>
        <v>0</v>
      </c>
      <c>
        <v>0</v>
      </c>
      <c>
        <v>7.035556</v>
      </c>
      <c>
        <v>0</v>
      </c>
      <c>
        <v>0</v>
      </c>
    </row>
    <row>
      <c>
        <is>
          <t>1574733</t>
        </is>
      </c>
      <c>
        <v>1</v>
      </c>
      <c>
        <is>
          <t>İZMİR</t>
        </is>
      </c>
      <c>
        <v>KARABURUN</v>
      </c>
      <c>
        <is>
          <t>ARDIÇ MAHALLESİ TR-17 35-21-L00128_953356695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03.11.2020 14:16:50</t>
        </is>
      </c>
      <c>
        <is>
          <t>03.11.2020 19:04:23</t>
        </is>
      </c>
      <c>
        <v>4.7925</v>
      </c>
      <c>
        <v>0</v>
      </c>
      <c>
        <v>1</v>
      </c>
      <c>
        <v>0</v>
      </c>
      <c>
        <v>0</v>
      </c>
      <c>
        <v>0</v>
      </c>
      <c>
        <v>4.7925</v>
      </c>
      <c>
        <v>0</v>
      </c>
      <c>
        <v>0</v>
      </c>
    </row>
    <row>
      <c>
        <is>
          <t>1574372</t>
        </is>
      </c>
      <c>
        <v>1</v>
      </c>
      <c>
        <is>
          <t>İZMİR</t>
        </is>
      </c>
      <c>
        <v>KARABURUN</v>
      </c>
      <c>
        <is>
          <t>ARDIÇ MAHALLESİ TR-12 35-21-L00134_953356989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02.11.2020 18:49:14</t>
        </is>
      </c>
      <c>
        <is>
          <t>02.11.2020 22:08:33</t>
        </is>
      </c>
      <c>
        <v>3.321944444</v>
      </c>
      <c>
        <v>0</v>
      </c>
      <c>
        <v>3</v>
      </c>
      <c>
        <v>0</v>
      </c>
      <c>
        <v>0</v>
      </c>
      <c>
        <v>0</v>
      </c>
      <c>
        <v>9.965833</v>
      </c>
      <c>
        <v>0</v>
      </c>
      <c>
        <v>0</v>
      </c>
    </row>
    <row>
      <c>
        <is>
          <t>1595582</t>
        </is>
      </c>
      <c>
        <v>1</v>
      </c>
      <c>
        <is>
          <t>MANİSA</t>
        </is>
      </c>
      <c>
        <v>ALAŞEHİR</v>
      </c>
      <c>
        <is>
          <t>TEPEKÖY TR-1 45-73-M00785_Ayırıcı H01</t>
        </is>
      </c>
      <c>
        <v>OG Kesici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24.11.2020 09:47:05</t>
        </is>
      </c>
      <c>
        <is>
          <t>24.11.2020 11:18:10</t>
        </is>
      </c>
      <c>
        <v>1.518055555</v>
      </c>
      <c>
        <v>0</v>
      </c>
      <c>
        <v>0</v>
      </c>
      <c>
        <v>3</v>
      </c>
      <c>
        <v>371</v>
      </c>
      <c>
        <v>0</v>
      </c>
      <c>
        <v>0</v>
      </c>
      <c>
        <v>4.554167</v>
      </c>
      <c>
        <v>563.198611</v>
      </c>
    </row>
    <row>
      <c>
        <is>
          <t>1579953</t>
        </is>
      </c>
      <c>
        <v>1</v>
      </c>
      <c>
        <is>
          <t>MANİSA</t>
        </is>
      </c>
      <c>
        <v>ALAŞEHİR</v>
      </c>
      <c>
        <is>
          <t>IŞIKLAR KÖK 45-73-M00467_IŞIKLAR-TEPEKÖY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13.11.2020 08:05:12</t>
        </is>
      </c>
      <c>
        <is>
          <t>13.11.2020 09:36:52</t>
        </is>
      </c>
      <c>
        <v>1.527777777</v>
      </c>
      <c>
        <v>0</v>
      </c>
      <c>
        <v>0</v>
      </c>
      <c>
        <v>8</v>
      </c>
      <c>
        <v>893</v>
      </c>
      <c>
        <v>0</v>
      </c>
      <c>
        <v>0</v>
      </c>
      <c>
        <v>12.222222</v>
      </c>
      <c>
        <v>1364.305555</v>
      </c>
    </row>
    <row>
      <c>
        <is>
          <t>1597507</t>
        </is>
      </c>
      <c>
        <v>1</v>
      </c>
      <c>
        <is>
          <t>İZMİR</t>
        </is>
      </c>
      <c>
        <v>ÇEŞME</v>
      </c>
      <c>
        <is>
          <t>L-97 35-18-L00097_C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27.11.2020 19:40:55</t>
        </is>
      </c>
      <c>
        <is>
          <t>27.11.2020 23:22:22</t>
        </is>
      </c>
      <c>
        <v>3.690833333</v>
      </c>
      <c>
        <v>0</v>
      </c>
      <c>
        <v>320</v>
      </c>
      <c>
        <v>0</v>
      </c>
      <c>
        <v>0</v>
      </c>
      <c>
        <v>0</v>
      </c>
      <c>
        <v>1181.066667</v>
      </c>
      <c>
        <v>0</v>
      </c>
      <c>
        <v>0</v>
      </c>
    </row>
    <row>
      <c>
        <is>
          <t>1573889</t>
        </is>
      </c>
      <c>
        <v>1</v>
      </c>
      <c>
        <is>
          <t>İZMİR</t>
        </is>
      </c>
      <c>
        <v>KONAK</v>
      </c>
      <c>
        <is>
          <t>M-1544 35-01-M01544_910587613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01.11.2020 23:09:57</t>
        </is>
      </c>
      <c>
        <is>
          <t>01.11.2020 23:53:08</t>
        </is>
      </c>
      <c>
        <v>0.719722222</v>
      </c>
      <c>
        <v>0</v>
      </c>
      <c>
        <v>3</v>
      </c>
      <c>
        <v>0</v>
      </c>
      <c>
        <v>0</v>
      </c>
      <c>
        <v>0</v>
      </c>
      <c>
        <v>2.159167</v>
      </c>
      <c>
        <v>0</v>
      </c>
      <c>
        <v>0</v>
      </c>
    </row>
    <row>
      <c>
        <is>
          <t>1578553</t>
        </is>
      </c>
      <c>
        <v>1</v>
      </c>
      <c>
        <is>
          <t>İZMİR</t>
        </is>
      </c>
      <c>
        <v>KONAK</v>
      </c>
      <c>
        <is>
          <t>K-624 35-01-K00624_911191225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10.11.2020 13:42:37</t>
        </is>
      </c>
      <c>
        <is>
          <t>10.11.2020 14:41:12</t>
        </is>
      </c>
      <c>
        <v>0.976388888</v>
      </c>
      <c>
        <v>0</v>
      </c>
      <c>
        <v>5</v>
      </c>
      <c>
        <v>0</v>
      </c>
      <c>
        <v>0</v>
      </c>
      <c>
        <v>0</v>
      </c>
      <c>
        <v>4.881944</v>
      </c>
      <c>
        <v>0</v>
      </c>
      <c>
        <v>0</v>
      </c>
    </row>
    <row>
      <c>
        <is>
          <t>1579480</t>
        </is>
      </c>
      <c>
        <v>1</v>
      </c>
      <c>
        <is>
          <t>İZMİR</t>
        </is>
      </c>
      <c>
        <v>ÇEŞME</v>
      </c>
      <c>
        <is>
          <t>L-401 ALTINYUNUS DM 35-18-L00401_SAĞLIKÇILAR L-477 L06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12.11.2020 09:21:34</t>
        </is>
      </c>
      <c>
        <is>
          <t>12.11.2020 11:38:02</t>
        </is>
      </c>
      <c>
        <v>2.274444444</v>
      </c>
      <c>
        <v>0</v>
      </c>
      <c>
        <v>0</v>
      </c>
      <c>
        <v>11</v>
      </c>
      <c>
        <v>0</v>
      </c>
      <c>
        <v>0</v>
      </c>
      <c>
        <v>0</v>
      </c>
      <c>
        <v>25.018889</v>
      </c>
      <c>
        <v>0</v>
      </c>
    </row>
    <row>
      <c>
        <is>
          <t>1580024</t>
        </is>
      </c>
      <c>
        <v>1</v>
      </c>
      <c>
        <is>
          <t>İZMİR</t>
        </is>
      </c>
      <c>
        <v>ÇEŞME</v>
      </c>
      <c>
        <is>
          <t>L-401 ALTINYUNUS DM 35-18-L00401_L-215 L18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13.11.2020 09:13:24</t>
        </is>
      </c>
      <c>
        <is>
          <t>13.11.2020 12:05:04</t>
        </is>
      </c>
      <c>
        <v>2.861111111</v>
      </c>
      <c>
        <v>9</v>
      </c>
      <c>
        <v>838</v>
      </c>
      <c>
        <v>0</v>
      </c>
      <c>
        <v>0</v>
      </c>
      <c>
        <v>25.75</v>
      </c>
      <c>
        <v>2397.611111</v>
      </c>
      <c>
        <v>0</v>
      </c>
      <c>
        <v>0</v>
      </c>
    </row>
    <row>
      <c>
        <is>
          <t>1580135</t>
        </is>
      </c>
      <c>
        <v>1</v>
      </c>
      <c>
        <is>
          <t>İZMİR</t>
        </is>
      </c>
      <c>
        <v>ÇEŞME</v>
      </c>
      <c>
        <is>
          <t>L-401 ALTINYUNUS DM 35-18-L00401_L-215 L18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13.11.2020 12:15:00</t>
        </is>
      </c>
      <c>
        <is>
          <t>13.11.2020 16:09:14</t>
        </is>
      </c>
      <c>
        <v>3.903888888</v>
      </c>
      <c>
        <v>9</v>
      </c>
      <c>
        <v>838</v>
      </c>
      <c>
        <v>0</v>
      </c>
      <c>
        <v>0</v>
      </c>
      <c>
        <v>35.135</v>
      </c>
      <c>
        <v>3271.458888</v>
      </c>
      <c>
        <v>0</v>
      </c>
      <c>
        <v>0</v>
      </c>
    </row>
    <row>
      <c>
        <is>
          <t>1580651</t>
        </is>
      </c>
      <c>
        <v>1</v>
      </c>
      <c>
        <is>
          <t>İZMİR</t>
        </is>
      </c>
      <c>
        <v>ÇEŞME</v>
      </c>
      <c>
        <is>
          <t>L-209 35-18-L00209_35-18-L00209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14.11.2020 11:49:59</t>
        </is>
      </c>
      <c>
        <is>
          <t>14.11.2020 12:33:00</t>
        </is>
      </c>
      <c>
        <v>0.716944444</v>
      </c>
      <c>
        <v>2</v>
      </c>
      <c>
        <v>327</v>
      </c>
      <c>
        <v>0</v>
      </c>
      <c>
        <v>0</v>
      </c>
      <c>
        <v>1.433889</v>
      </c>
      <c>
        <v>234.440833</v>
      </c>
      <c>
        <v>0</v>
      </c>
      <c>
        <v>0</v>
      </c>
    </row>
    <row>
      <c>
        <is>
          <t>1581527</t>
        </is>
      </c>
      <c>
        <v>1</v>
      </c>
      <c>
        <is>
          <t>İZMİR</t>
        </is>
      </c>
      <c>
        <v>ÇEŞME</v>
      </c>
      <c>
        <is>
          <t>L-208 35-18-L00208_8790528</t>
        </is>
      </c>
      <c>
        <v>Ağaç Kesimi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16.11.2020 14:35:00</t>
        </is>
      </c>
      <c>
        <is>
          <t>16.11.2020 19:53:55</t>
        </is>
      </c>
      <c>
        <v>5.315277777</v>
      </c>
      <c>
        <v>0</v>
      </c>
      <c>
        <v>19</v>
      </c>
      <c>
        <v>0</v>
      </c>
      <c>
        <v>0</v>
      </c>
      <c>
        <v>0</v>
      </c>
      <c>
        <v>100.990278</v>
      </c>
      <c>
        <v>0</v>
      </c>
      <c>
        <v>0</v>
      </c>
    </row>
    <row>
      <c>
        <is>
          <t>1573770</t>
        </is>
      </c>
      <c>
        <v>1</v>
      </c>
      <c>
        <is>
          <t>İZMİR</t>
        </is>
      </c>
      <c>
        <v>ÇEŞME</v>
      </c>
      <c>
        <is>
          <t>L-208 35-18-L00208_L-207 MERKEZTUR - L-205 BOYALIK APART OTEL L01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01.11.2020 18:18:00</t>
        </is>
      </c>
      <c>
        <is>
          <t>01.11.2020 18:57:10</t>
        </is>
      </c>
      <c>
        <v>0.652777777</v>
      </c>
      <c>
        <v>3</v>
      </c>
      <c>
        <v>220</v>
      </c>
      <c>
        <v>0</v>
      </c>
      <c>
        <v>0</v>
      </c>
      <c>
        <v>1.958333</v>
      </c>
      <c>
        <v>143.611111</v>
      </c>
      <c>
        <v>0</v>
      </c>
      <c>
        <v>0</v>
      </c>
    </row>
    <row>
      <c>
        <is>
          <t>1595621</t>
        </is>
      </c>
      <c>
        <v>1</v>
      </c>
      <c>
        <is>
          <t>İZMİR</t>
        </is>
      </c>
      <c>
        <v>ÇEŞME</v>
      </c>
      <c>
        <is>
          <t>L-401 ALTINYUNUS DM 35-18-L00401_SAĞLIKÇILAR L-477-L06 L06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24.11.2020 10:17:34</t>
        </is>
      </c>
      <c>
        <is>
          <t>24.11.2020 13:23:00</t>
        </is>
      </c>
      <c>
        <v>3.090555555</v>
      </c>
      <c>
        <v>0</v>
      </c>
      <c>
        <v>0</v>
      </c>
      <c>
        <v>11</v>
      </c>
      <c>
        <v>0</v>
      </c>
      <c>
        <v>0</v>
      </c>
      <c>
        <v>0</v>
      </c>
      <c>
        <v>33.996111</v>
      </c>
      <c>
        <v>0</v>
      </c>
    </row>
    <row>
      <c>
        <is>
          <t>1595821</t>
        </is>
      </c>
      <c>
        <v>1</v>
      </c>
      <c>
        <is>
          <t>İZMİR</t>
        </is>
      </c>
      <c>
        <v>ÇEŞME</v>
      </c>
      <c>
        <is>
          <t>L-207 MERKEZTUR 35-18-L00207_7524845</t>
        </is>
      </c>
      <c>
        <v>AG Atlama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24.11.2020 15:03:00</t>
        </is>
      </c>
      <c>
        <is>
          <t>24.11.2020 18:56:06</t>
        </is>
      </c>
      <c>
        <v>3.885</v>
      </c>
      <c>
        <v>0</v>
      </c>
      <c>
        <v>78</v>
      </c>
      <c>
        <v>0</v>
      </c>
      <c>
        <v>0</v>
      </c>
      <c>
        <v>0</v>
      </c>
      <c>
        <v>303.03</v>
      </c>
      <c>
        <v>0</v>
      </c>
      <c>
        <v>0</v>
      </c>
    </row>
    <row>
      <c>
        <is>
          <t>1582452</t>
        </is>
      </c>
      <c>
        <v>1</v>
      </c>
      <c>
        <is>
          <t>İZMİR</t>
        </is>
      </c>
      <c>
        <v>ÇEŞME</v>
      </c>
      <c>
        <is>
          <t>L-208 35-18-L00208_L-207 MERKEZTUR - L-205 BOYALIK APART OTEL L01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18.11.2020 09:00:00</t>
        </is>
      </c>
      <c>
        <is>
          <t>18.11.2020 16:39:00</t>
        </is>
      </c>
      <c>
        <v>7.65</v>
      </c>
      <c>
        <v>3</v>
      </c>
      <c>
        <v>220</v>
      </c>
      <c>
        <v>0</v>
      </c>
      <c>
        <v>0</v>
      </c>
      <c>
        <v>22.95</v>
      </c>
      <c>
        <v>1683</v>
      </c>
      <c>
        <v>0</v>
      </c>
      <c>
        <v>0</v>
      </c>
    </row>
    <row>
      <c>
        <is>
          <t>1596454</t>
        </is>
      </c>
      <c>
        <v>1</v>
      </c>
      <c>
        <is>
          <t>İZMİR</t>
        </is>
      </c>
      <c>
        <v>KONAK</v>
      </c>
      <c>
        <is>
          <t>K-161 35-01-K00161_911126950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25.11.2020 17:45:30</t>
        </is>
      </c>
      <c>
        <is>
          <t>25.11.2020 18:40:18</t>
        </is>
      </c>
      <c>
        <v>0.913333333</v>
      </c>
      <c>
        <v>0</v>
      </c>
      <c>
        <v>2</v>
      </c>
      <c>
        <v>0</v>
      </c>
      <c>
        <v>0</v>
      </c>
      <c>
        <v>0</v>
      </c>
      <c>
        <v>1.826667</v>
      </c>
      <c>
        <v>0</v>
      </c>
      <c>
        <v>0</v>
      </c>
    </row>
    <row>
      <c>
        <is>
          <t>1582438</t>
        </is>
      </c>
      <c>
        <v>1</v>
      </c>
      <c>
        <is>
          <t>İZMİR</t>
        </is>
      </c>
      <c>
        <v>KONAK</v>
      </c>
      <c>
        <is>
          <t>K-834 35-01-K00834_913253467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18.11.2020 10:36:59</t>
        </is>
      </c>
      <c>
        <is>
          <t>18.11.2020 18:12:34</t>
        </is>
      </c>
      <c>
        <v>7.593055555</v>
      </c>
      <c>
        <v>0</v>
      </c>
      <c>
        <v>6</v>
      </c>
      <c>
        <v>0</v>
      </c>
      <c>
        <v>0</v>
      </c>
      <c>
        <v>0</v>
      </c>
      <c>
        <v>45.558333</v>
      </c>
      <c>
        <v>0</v>
      </c>
      <c>
        <v>0</v>
      </c>
    </row>
    <row>
      <c>
        <is>
          <t>1578477</t>
        </is>
      </c>
      <c>
        <v>1</v>
      </c>
      <c>
        <is>
          <t>İZMİR</t>
        </is>
      </c>
      <c>
        <v>KONAK</v>
      </c>
      <c>
        <is>
          <t>K-3933 35-01-K03933_911288536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10.11.2020 11:36:14</t>
        </is>
      </c>
      <c>
        <is>
          <t>10.11.2020 12:25:33</t>
        </is>
      </c>
      <c>
        <v>0.821944444</v>
      </c>
      <c>
        <v>0</v>
      </c>
      <c>
        <v>4</v>
      </c>
      <c>
        <v>0</v>
      </c>
      <c>
        <v>0</v>
      </c>
      <c>
        <v>0</v>
      </c>
      <c>
        <v>3.287778</v>
      </c>
      <c>
        <v>0</v>
      </c>
      <c>
        <v>0</v>
      </c>
    </row>
    <row>
      <c>
        <is>
          <t>1581359</t>
        </is>
      </c>
      <c>
        <v>1</v>
      </c>
      <c>
        <is>
          <t>İZMİR</t>
        </is>
      </c>
      <c>
        <v>NARLIDERE</v>
      </c>
      <c>
        <is>
          <t>K-995 35-07-K00995_912506221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16.11.2020 09:57:00</t>
        </is>
      </c>
      <c>
        <is>
          <t>16.11.2020 16:05:15</t>
        </is>
      </c>
      <c>
        <v>6.1375</v>
      </c>
      <c>
        <v>0</v>
      </c>
      <c>
        <v>1</v>
      </c>
      <c>
        <v>0</v>
      </c>
      <c>
        <v>0</v>
      </c>
      <c>
        <v>0</v>
      </c>
      <c>
        <v>6.1375</v>
      </c>
      <c>
        <v>0</v>
      </c>
      <c>
        <v>0</v>
      </c>
    </row>
    <row>
      <c>
        <is>
          <t>1581939</t>
        </is>
      </c>
      <c>
        <v>1</v>
      </c>
      <c>
        <is>
          <t>İZMİR</t>
        </is>
      </c>
      <c>
        <v>NARLIDERE</v>
      </c>
      <c>
        <is>
          <t>K-995 35-07-K00995_912515841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17.11.2020 11:39:22</t>
        </is>
      </c>
      <c>
        <is>
          <t>17.11.2020 13:33:24</t>
        </is>
      </c>
      <c>
        <v>1.900555555</v>
      </c>
      <c>
        <v>0</v>
      </c>
      <c>
        <v>1</v>
      </c>
      <c>
        <v>0</v>
      </c>
      <c>
        <v>0</v>
      </c>
      <c>
        <v>0</v>
      </c>
      <c>
        <v>1.900556</v>
      </c>
      <c>
        <v>0</v>
      </c>
      <c>
        <v>0</v>
      </c>
    </row>
    <row>
      <c>
        <is>
          <t>1582109</t>
        </is>
      </c>
      <c>
        <v>1</v>
      </c>
      <c>
        <is>
          <t>İZMİR</t>
        </is>
      </c>
      <c>
        <v>NARLIDERE</v>
      </c>
      <c>
        <is>
          <t>K-995 35-07-K00995_99216319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17.11.2020 15:30:54</t>
        </is>
      </c>
      <c>
        <is>
          <t>17.11.2020 16:27:38</t>
        </is>
      </c>
      <c>
        <v>0.945555555</v>
      </c>
      <c>
        <v>0</v>
      </c>
      <c>
        <v>6</v>
      </c>
      <c>
        <v>0</v>
      </c>
      <c>
        <v>0</v>
      </c>
      <c>
        <v>0</v>
      </c>
      <c>
        <v>5.673333</v>
      </c>
      <c>
        <v>0</v>
      </c>
      <c>
        <v>0</v>
      </c>
    </row>
    <row>
      <c>
        <is>
          <t>1596302</t>
        </is>
      </c>
      <c>
        <v>1</v>
      </c>
      <c>
        <is>
          <t>İZMİR</t>
        </is>
      </c>
      <c>
        <v>NARLIDERE</v>
      </c>
      <c>
        <is>
          <t>K-2740 35-07-K02740_913784658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25.11.2020 12:54:00</t>
        </is>
      </c>
      <c>
        <is>
          <t>25.11.2020 14:55:53</t>
        </is>
      </c>
      <c>
        <v>2.031388888</v>
      </c>
      <c>
        <v>0</v>
      </c>
      <c>
        <v>1</v>
      </c>
      <c>
        <v>0</v>
      </c>
      <c>
        <v>0</v>
      </c>
      <c>
        <v>0</v>
      </c>
      <c>
        <v>2.031389</v>
      </c>
      <c>
        <v>0</v>
      </c>
      <c>
        <v>0</v>
      </c>
    </row>
    <row>
      <c>
        <is>
          <t>1584379</t>
        </is>
      </c>
      <c>
        <v>1</v>
      </c>
      <c>
        <is>
          <t>İZMİR</t>
        </is>
      </c>
      <c>
        <v>NARLIDERE</v>
      </c>
      <c>
        <is>
          <t>K-4540 35-07-K04540_TRAFO-K03 K03</t>
        </is>
      </c>
      <c>
        <v>OG Kademe Ayarı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21.11.2020 13:35:54</t>
        </is>
      </c>
      <c>
        <is>
          <t>21.11.2020 13:41:00</t>
        </is>
      </c>
      <c>
        <v>0.085</v>
      </c>
      <c>
        <v>1</v>
      </c>
      <c>
        <v>263</v>
      </c>
      <c>
        <v>0</v>
      </c>
      <c>
        <v>6</v>
      </c>
      <c>
        <v>0.085</v>
      </c>
      <c>
        <v>22.355</v>
      </c>
      <c>
        <v>0</v>
      </c>
      <c>
        <v>0.51</v>
      </c>
    </row>
    <row>
      <c>
        <is>
          <t>1594707</t>
        </is>
      </c>
      <c>
        <v>1</v>
      </c>
      <c>
        <is>
          <t>İZMİR</t>
        </is>
      </c>
      <c>
        <v>NARLIDERE</v>
      </c>
      <c>
        <is>
          <t>K-210 35-07-K00210_35-07-K00210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22.11.2020 10:08:06</t>
        </is>
      </c>
      <c>
        <is>
          <t>22.11.2020 11:59:17</t>
        </is>
      </c>
      <c>
        <v>1.853055555</v>
      </c>
      <c>
        <v>1</v>
      </c>
      <c>
        <v>143</v>
      </c>
      <c>
        <v>0</v>
      </c>
      <c>
        <v>0</v>
      </c>
      <c>
        <v>1.853056</v>
      </c>
      <c>
        <v>264.986944</v>
      </c>
      <c>
        <v>0</v>
      </c>
      <c>
        <v>0</v>
      </c>
    </row>
    <row>
      <c>
        <is>
          <t>1577047</t>
        </is>
      </c>
      <c>
        <v>1</v>
      </c>
      <c>
        <is>
          <t>İZMİR</t>
        </is>
      </c>
      <c>
        <v>ÇEŞME</v>
      </c>
      <c>
        <is>
          <t>L-281 35-18-L00281_950438467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07.11.2020 11:04:00</t>
        </is>
      </c>
      <c>
        <is>
          <t>07.11.2020 15:07:56</t>
        </is>
      </c>
      <c>
        <v>4.065555555</v>
      </c>
      <c>
        <v>0</v>
      </c>
      <c>
        <v>1</v>
      </c>
      <c>
        <v>0</v>
      </c>
      <c>
        <v>0</v>
      </c>
      <c>
        <v>0</v>
      </c>
      <c>
        <v>4.065556</v>
      </c>
      <c>
        <v>0</v>
      </c>
      <c>
        <v>0</v>
      </c>
    </row>
    <row>
      <c>
        <is>
          <t>1581041</t>
        </is>
      </c>
      <c>
        <v>1</v>
      </c>
      <c>
        <is>
          <t>İZMİR</t>
        </is>
      </c>
      <c>
        <v>ÇEŞME</v>
      </c>
      <c>
        <is>
          <t>L-281 35-18-L00281_950438322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15.11.2020 11:24:39</t>
        </is>
      </c>
      <c>
        <is>
          <t>15.11.2020 12:58:44</t>
        </is>
      </c>
      <c>
        <v>1.568055555</v>
      </c>
      <c>
        <v>0</v>
      </c>
      <c>
        <v>1</v>
      </c>
      <c>
        <v>0</v>
      </c>
      <c>
        <v>0</v>
      </c>
      <c>
        <v>0</v>
      </c>
      <c>
        <v>1.568056</v>
      </c>
      <c>
        <v>0</v>
      </c>
      <c>
        <v>0</v>
      </c>
    </row>
    <row>
      <c>
        <is>
          <t>1580149</t>
        </is>
      </c>
      <c>
        <v>1</v>
      </c>
      <c>
        <is>
          <t>İZMİR</t>
        </is>
      </c>
      <c>
        <v>ÇEŞME</v>
      </c>
      <c>
        <is>
          <t>L-281 35-18-L00281_95000521451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13.11.2020 12:32:48</t>
        </is>
      </c>
      <c>
        <is>
          <t>13.11.2020 16:12:51</t>
        </is>
      </c>
      <c>
        <v>3.6675</v>
      </c>
      <c>
        <v>0</v>
      </c>
      <c>
        <v>1</v>
      </c>
      <c>
        <v>0</v>
      </c>
      <c>
        <v>0</v>
      </c>
      <c>
        <v>0</v>
      </c>
      <c>
        <v>3.6675</v>
      </c>
      <c>
        <v>0</v>
      </c>
      <c>
        <v>0</v>
      </c>
    </row>
    <row>
      <c>
        <is>
          <t>1574552</t>
        </is>
      </c>
      <c>
        <v>1</v>
      </c>
      <c>
        <is>
          <t>İZMİR</t>
        </is>
      </c>
      <c>
        <v>ÇEŞME</v>
      </c>
      <c>
        <is>
          <t>L-279 ERDİL SİTESİ 35-18-L00279_950438537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03.11.2020 09:43:52</t>
        </is>
      </c>
      <c>
        <is>
          <t>03.11.2020 19:58:04</t>
        </is>
      </c>
      <c>
        <v>10.236666666</v>
      </c>
      <c>
        <v>0</v>
      </c>
      <c>
        <v>1</v>
      </c>
      <c>
        <v>0</v>
      </c>
      <c>
        <v>0</v>
      </c>
      <c>
        <v>0</v>
      </c>
      <c>
        <v>10.236667</v>
      </c>
      <c>
        <v>0</v>
      </c>
      <c>
        <v>0</v>
      </c>
    </row>
    <row>
      <c>
        <is>
          <t>1597433</t>
        </is>
      </c>
      <c>
        <v>1</v>
      </c>
      <c>
        <is>
          <t>İZMİR</t>
        </is>
      </c>
      <c>
        <v>ÇEŞME</v>
      </c>
      <c>
        <is>
          <t>L-279 ERDİL SİTESİ 35-18-L00279_950438592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27.11.2020 17:17:00</t>
        </is>
      </c>
      <c>
        <is>
          <t>27.11.2020 17:50:24</t>
        </is>
      </c>
      <c>
        <v>0.556666666</v>
      </c>
      <c>
        <v>0</v>
      </c>
      <c>
        <v>1</v>
      </c>
      <c>
        <v>0</v>
      </c>
      <c>
        <v>0</v>
      </c>
      <c>
        <v>0</v>
      </c>
      <c>
        <v>0.556667</v>
      </c>
      <c>
        <v>0</v>
      </c>
      <c>
        <v>0</v>
      </c>
    </row>
    <row>
      <c>
        <is>
          <t>1594863</t>
        </is>
      </c>
      <c>
        <v>1</v>
      </c>
      <c>
        <is>
          <t>İZMİR</t>
        </is>
      </c>
      <c>
        <v>ÇEŞME</v>
      </c>
      <c>
        <is>
          <t>L-208 35-18-L00208_950451875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22.11.2020 16:26:20</t>
        </is>
      </c>
      <c>
        <is>
          <t>22.11.2020 18:55:25</t>
        </is>
      </c>
      <c>
        <v>2.484722222</v>
      </c>
      <c>
        <v>0</v>
      </c>
      <c>
        <v>1</v>
      </c>
      <c>
        <v>0</v>
      </c>
      <c>
        <v>0</v>
      </c>
      <c>
        <v>0</v>
      </c>
      <c>
        <v>2.484722</v>
      </c>
      <c>
        <v>0</v>
      </c>
      <c>
        <v>0</v>
      </c>
    </row>
    <row>
      <c>
        <is>
          <t>1583878</t>
        </is>
      </c>
      <c>
        <v>1</v>
      </c>
      <c>
        <is>
          <t>İZMİR</t>
        </is>
      </c>
      <c>
        <v>ÇEŞME</v>
      </c>
      <c>
        <is>
          <t>L-401 ALTINYUNUS DM 35-18-L00401_SAĞLIKÇILAR L-477 L06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20.11.2020 14:18:00</t>
        </is>
      </c>
      <c>
        <is>
          <t>20.11.2020 14:38:08</t>
        </is>
      </c>
      <c>
        <v>0.335555555</v>
      </c>
      <c>
        <v>0</v>
      </c>
      <c>
        <v>0</v>
      </c>
      <c>
        <v>11</v>
      </c>
      <c>
        <v>0</v>
      </c>
      <c>
        <v>0</v>
      </c>
      <c>
        <v>0</v>
      </c>
      <c>
        <v>3.691111</v>
      </c>
      <c>
        <v>0</v>
      </c>
    </row>
    <row>
      <c>
        <is>
          <t>1584460</t>
        </is>
      </c>
      <c>
        <v>1</v>
      </c>
      <c>
        <is>
          <t>İZMİR</t>
        </is>
      </c>
      <c>
        <v>ÇEŞME</v>
      </c>
      <c>
        <is>
          <t>L-208 35-18-L00208_950461431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21.11.2020 15:50:03</t>
        </is>
      </c>
      <c>
        <is>
          <t>22.11.2020 19:09:55</t>
        </is>
      </c>
      <c>
        <v>27.331111111</v>
      </c>
      <c>
        <v>0</v>
      </c>
      <c>
        <v>1</v>
      </c>
      <c>
        <v>0</v>
      </c>
      <c>
        <v>0</v>
      </c>
      <c>
        <v>0</v>
      </c>
      <c>
        <v>27.331111</v>
      </c>
      <c>
        <v>0</v>
      </c>
      <c>
        <v>0</v>
      </c>
    </row>
    <row>
      <c>
        <is>
          <t>1575120</t>
        </is>
      </c>
      <c>
        <v>1</v>
      </c>
      <c>
        <is>
          <t>İZMİR</t>
        </is>
      </c>
      <c>
        <v>ÇEŞME</v>
      </c>
      <c>
        <is>
          <t>L-401 ALTINYUNUS DM 35-18-L00401_SAĞLIKÇILAR L-477 L06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04.11.2020 10:57:00</t>
        </is>
      </c>
      <c>
        <is>
          <t>04.11.2020 11:31:06</t>
        </is>
      </c>
      <c>
        <v>0.568333333</v>
      </c>
      <c>
        <v>0</v>
      </c>
      <c>
        <v>0</v>
      </c>
      <c>
        <v>11</v>
      </c>
      <c>
        <v>0</v>
      </c>
      <c>
        <v>0</v>
      </c>
      <c>
        <v>0</v>
      </c>
      <c>
        <v>6.251667</v>
      </c>
      <c>
        <v>0</v>
      </c>
    </row>
    <row>
      <c>
        <is>
          <t>1583999</t>
        </is>
      </c>
      <c>
        <v>1</v>
      </c>
      <c>
        <is>
          <t>İZMİR</t>
        </is>
      </c>
      <c>
        <v>ÇEŞME</v>
      </c>
      <c>
        <is>
          <t>L-217 35-18-L00217_950451760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20.11.2020 17:02:20</t>
        </is>
      </c>
      <c>
        <is>
          <t>20.11.2020 18:27:13</t>
        </is>
      </c>
      <c>
        <v>1.414722222</v>
      </c>
      <c>
        <v>0</v>
      </c>
      <c>
        <v>1</v>
      </c>
      <c>
        <v>0</v>
      </c>
      <c>
        <v>0</v>
      </c>
      <c>
        <v>0</v>
      </c>
      <c>
        <v>1.414722</v>
      </c>
      <c>
        <v>0</v>
      </c>
      <c>
        <v>0</v>
      </c>
    </row>
    <row>
      <c>
        <is>
          <t>1576860</t>
        </is>
      </c>
      <c>
        <v>1</v>
      </c>
      <c>
        <is>
          <t>İZMİR</t>
        </is>
      </c>
      <c>
        <v>MENDERES</v>
      </c>
      <c>
        <is>
          <t>TAHTALI TM 35-22-A00001_ARITMA-2 M17</t>
        </is>
      </c>
      <c>
        <v>Manevra</v>
      </c>
      <c>
        <is>
          <t>İletim</t>
        </is>
      </c>
      <c>
        <v>Uzun</v>
      </c>
      <c>
        <v>Şebeke işletmecisi</v>
      </c>
      <c>
        <v>Bildirimsiz</v>
      </c>
      <c>
        <is>
          <t>07.11.2020 02:10:53</t>
        </is>
      </c>
      <c>
        <is>
          <t>07.11.2020 02:19:55</t>
        </is>
      </c>
      <c>
        <v>0.150555555</v>
      </c>
      <c>
        <v>23</v>
      </c>
      <c>
        <v>5503</v>
      </c>
      <c>
        <v>216</v>
      </c>
      <c>
        <v>531</v>
      </c>
      <c>
        <v>3.462778</v>
      </c>
      <c>
        <v>828.507219</v>
      </c>
      <c>
        <v>32.52</v>
      </c>
      <c>
        <v>79.945</v>
      </c>
    </row>
    <row>
      <c>
        <is>
          <t>1575454</t>
        </is>
      </c>
      <c>
        <v>1</v>
      </c>
      <c>
        <is>
          <t>MANİSA</t>
        </is>
      </c>
      <c>
        <v>GÖRDES</v>
      </c>
      <c>
        <is>
          <t>YAKAKÖY KÖK 45-75-M00067_HatBaşıAyırıcı_66088693 M05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04.11.2020 20:52:48</t>
        </is>
      </c>
      <c>
        <is>
          <t>04.11.2020 23:11:09</t>
        </is>
      </c>
      <c>
        <v>2.305833333</v>
      </c>
      <c>
        <v>0</v>
      </c>
      <c>
        <v>0</v>
      </c>
      <c>
        <v>1</v>
      </c>
      <c>
        <v>20</v>
      </c>
      <c>
        <v>0</v>
      </c>
      <c>
        <v>0</v>
      </c>
      <c>
        <v>2.305833</v>
      </c>
      <c>
        <v>46.116667</v>
      </c>
    </row>
    <row>
      <c>
        <is>
          <t>1575620</t>
        </is>
      </c>
      <c>
        <v>1</v>
      </c>
      <c>
        <is>
          <t>İZMİR</t>
        </is>
      </c>
      <c>
        <v>ALİAĞA</v>
      </c>
      <c>
        <is>
          <t>YENİ ŞAKRAN TR-1 35-17-M00201_Ayırıcı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05.11.2020 09:20:10</t>
        </is>
      </c>
      <c>
        <is>
          <t>05.11.2020 10:03:55</t>
        </is>
      </c>
      <c>
        <v>0.729166666</v>
      </c>
      <c>
        <v>1</v>
      </c>
      <c>
        <v>433</v>
      </c>
      <c>
        <v>0</v>
      </c>
      <c>
        <v>6</v>
      </c>
      <c>
        <v>0.729167</v>
      </c>
      <c>
        <v>315.729166</v>
      </c>
      <c>
        <v>0</v>
      </c>
      <c>
        <v>4.375</v>
      </c>
    </row>
    <row>
      <c>
        <is>
          <t>1575589</t>
        </is>
      </c>
      <c>
        <v>1</v>
      </c>
      <c>
        <is>
          <t>İZMİR</t>
        </is>
      </c>
      <c>
        <v>ALİAĞA</v>
      </c>
      <c>
        <is>
          <t>ÇAMLIK DM 35-17-M00173_ZEYTİNDAĞ-1-M08 M08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05.11.2020 09:05:41</t>
        </is>
      </c>
      <c>
        <is>
          <t>05.11.2020 09:09:23</t>
        </is>
      </c>
      <c>
        <v>0.061666666</v>
      </c>
      <c>
        <v>9</v>
      </c>
      <c>
        <v>1230</v>
      </c>
      <c>
        <v>84</v>
      </c>
      <c>
        <v>1279</v>
      </c>
      <c>
        <v>0.555</v>
      </c>
      <c>
        <v>75.849999</v>
      </c>
      <c>
        <v>5.18</v>
      </c>
      <c>
        <v>78.871666</v>
      </c>
    </row>
    <row>
      <c>
        <is>
          <t>1575190</t>
        </is>
      </c>
      <c>
        <v>1</v>
      </c>
      <c>
        <is>
          <t>İZMİR</t>
        </is>
      </c>
      <c>
        <v>ALİAĞA</v>
      </c>
      <c>
        <is>
          <t>YENİ ŞAKRAN TR-3 35-17-M00203_B</t>
        </is>
      </c>
      <c>
        <v>AG Hatta Ağaç Kesimi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04.11.2020 12:21:00</t>
        </is>
      </c>
      <c>
        <is>
          <t>04.11.2020 12:46:44</t>
        </is>
      </c>
      <c>
        <v>0.428888888</v>
      </c>
      <c>
        <v>0</v>
      </c>
      <c>
        <v>60</v>
      </c>
      <c>
        <v>0</v>
      </c>
      <c>
        <v>0</v>
      </c>
      <c>
        <v>0</v>
      </c>
      <c>
        <v>25.733333</v>
      </c>
      <c>
        <v>0</v>
      </c>
      <c>
        <v>0</v>
      </c>
    </row>
    <row>
      <c>
        <is>
          <t>1575041</t>
        </is>
      </c>
      <c>
        <v>1</v>
      </c>
      <c>
        <is>
          <t>İZMİR</t>
        </is>
      </c>
      <c>
        <v>ALİAĞA</v>
      </c>
      <c>
        <is>
          <t>YENİ ŞAKRAN TR-11 35-17-M00211_10560031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04.11.2020 09:11:00</t>
        </is>
      </c>
      <c>
        <is>
          <t>04.11.2020 09:42:45</t>
        </is>
      </c>
      <c>
        <v>0.529166666</v>
      </c>
      <c>
        <v>0</v>
      </c>
      <c>
        <v>252</v>
      </c>
      <c>
        <v>0</v>
      </c>
      <c>
        <v>0</v>
      </c>
      <c>
        <v>0</v>
      </c>
      <c>
        <v>133.35</v>
      </c>
      <c>
        <v>0</v>
      </c>
      <c>
        <v>0</v>
      </c>
    </row>
    <row>
      <c>
        <is>
          <t>1576805</t>
        </is>
      </c>
      <c>
        <v>1</v>
      </c>
      <c>
        <is>
          <t>İZMİR</t>
        </is>
      </c>
      <c>
        <v>ALİAĞA</v>
      </c>
      <c>
        <is>
          <t>YENİ ŞAKRAN TR-3 35-17-M00203_72371878</t>
        </is>
      </c>
      <c>
        <v>AG Hatta Ağaç Kesimi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06.11.2020 20:51:58</t>
        </is>
      </c>
      <c>
        <is>
          <t>06.11.2020 21:14:03</t>
        </is>
      </c>
      <c>
        <v>0.368055555</v>
      </c>
      <c>
        <v>0</v>
      </c>
      <c>
        <v>106</v>
      </c>
      <c>
        <v>0</v>
      </c>
      <c>
        <v>0</v>
      </c>
      <c>
        <v>0</v>
      </c>
      <c>
        <v>39.013889</v>
      </c>
      <c>
        <v>0</v>
      </c>
      <c>
        <v>0</v>
      </c>
    </row>
    <row>
      <c>
        <is>
          <t>1576793</t>
        </is>
      </c>
      <c>
        <v>1</v>
      </c>
      <c>
        <is>
          <t>İZMİR</t>
        </is>
      </c>
      <c>
        <v>ALİAĞA</v>
      </c>
      <c>
        <is>
          <t>YENİ ŞAKRAN TR-1 35-17-M00201_A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06.11.2020 20:10:15</t>
        </is>
      </c>
      <c>
        <is>
          <t>06.11.2020 20:49:50</t>
        </is>
      </c>
      <c>
        <v>0.659722222</v>
      </c>
      <c>
        <v>0</v>
      </c>
      <c>
        <v>84</v>
      </c>
      <c>
        <v>0</v>
      </c>
      <c>
        <v>2</v>
      </c>
      <c>
        <v>0</v>
      </c>
      <c>
        <v>55.416667</v>
      </c>
      <c>
        <v>0</v>
      </c>
      <c>
        <v>1.319444</v>
      </c>
    </row>
    <row>
      <c>
        <is>
          <t>1576759</t>
        </is>
      </c>
      <c>
        <v>1</v>
      </c>
      <c>
        <is>
          <t>İZMİR</t>
        </is>
      </c>
      <c>
        <v>ALİAĞA</v>
      </c>
      <c>
        <is>
          <t>YENİ ŞAKRAN TR-1 35-17-M00201_Ayırıcı H01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06.11.2020 19:07:33</t>
        </is>
      </c>
      <c>
        <is>
          <t>06.11.2020 20:00:45</t>
        </is>
      </c>
      <c>
        <v>0.886666666</v>
      </c>
      <c>
        <v>1</v>
      </c>
      <c>
        <v>433</v>
      </c>
      <c>
        <v>0</v>
      </c>
      <c>
        <v>6</v>
      </c>
      <c>
        <v>0.886667</v>
      </c>
      <c>
        <v>383.926666</v>
      </c>
      <c>
        <v>0</v>
      </c>
      <c>
        <v>5.32</v>
      </c>
    </row>
    <row>
      <c>
        <is>
          <t>1576491</t>
        </is>
      </c>
      <c>
        <v>1</v>
      </c>
      <c>
        <is>
          <t>İZMİR</t>
        </is>
      </c>
      <c>
        <v>ALİAĞA</v>
      </c>
      <c>
        <is>
          <t>YENİ ŞAKRAN TR-1 35-17-M00201_950315152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06.11.2020 13:39:36</t>
        </is>
      </c>
      <c>
        <is>
          <t>06.11.2020 20:40:03</t>
        </is>
      </c>
      <c>
        <v>7.0075</v>
      </c>
      <c>
        <v>0</v>
      </c>
      <c>
        <v>1</v>
      </c>
      <c>
        <v>0</v>
      </c>
      <c>
        <v>0</v>
      </c>
      <c>
        <v>0</v>
      </c>
      <c>
        <v>7.0075</v>
      </c>
      <c>
        <v>0</v>
      </c>
      <c>
        <v>0</v>
      </c>
    </row>
    <row>
      <c>
        <is>
          <t>1580094</t>
        </is>
      </c>
      <c>
        <v>1</v>
      </c>
      <c>
        <is>
          <t>İZMİR</t>
        </is>
      </c>
      <c>
        <v>ALİAĞA</v>
      </c>
      <c>
        <is>
          <t>YENİ ŞAKRAN TR-1 35-17-M00201_Ayırıcı H01</t>
        </is>
      </c>
      <c>
        <v>OG Kademe Ayarı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13.11.2020 11:01:49</t>
        </is>
      </c>
      <c>
        <is>
          <t>13.11.2020 11:52:03</t>
        </is>
      </c>
      <c>
        <v>0.837222222</v>
      </c>
      <c>
        <v>1</v>
      </c>
      <c>
        <v>433</v>
      </c>
      <c>
        <v>0</v>
      </c>
      <c>
        <v>6</v>
      </c>
      <c>
        <v>0.837222</v>
      </c>
      <c>
        <v>362.517222</v>
      </c>
      <c>
        <v>0</v>
      </c>
      <c>
        <v>5.023333</v>
      </c>
    </row>
    <row>
      <c>
        <is>
          <t>1595969</t>
        </is>
      </c>
      <c>
        <v>1</v>
      </c>
      <c>
        <is>
          <t>İZMİR</t>
        </is>
      </c>
      <c>
        <v>ALİAĞA</v>
      </c>
      <c>
        <is>
          <t>YENİ ŞAKRAN KÖK 35-17-M00174_KÖYLER-M02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24.11.2020 19:51:11</t>
        </is>
      </c>
      <c>
        <is>
          <t>24.11.2020 20:15:54</t>
        </is>
      </c>
      <c>
        <v>0.411944444</v>
      </c>
      <c>
        <v>0</v>
      </c>
      <c>
        <v>0</v>
      </c>
      <c>
        <v>42</v>
      </c>
      <c>
        <v>197</v>
      </c>
      <c>
        <v>0</v>
      </c>
      <c>
        <v>0</v>
      </c>
      <c>
        <v>17.301667</v>
      </c>
      <c>
        <v>81.153055</v>
      </c>
    </row>
    <row>
      <c>
        <is>
          <t>1595633</t>
        </is>
      </c>
      <c>
        <v>1</v>
      </c>
      <c>
        <is>
          <t>İZMİR</t>
        </is>
      </c>
      <c>
        <v>ALİAĞA</v>
      </c>
      <c>
        <is>
          <t>ÇAMLIK DM 35-17-M00173_TR-10-M11 M11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24.11.2020 10:39:55</t>
        </is>
      </c>
      <c>
        <is>
          <t>24.11.2020 10:53:00</t>
        </is>
      </c>
      <c>
        <v>0.218055555</v>
      </c>
      <c>
        <v>15</v>
      </c>
      <c>
        <v>2290</v>
      </c>
      <c>
        <v>0</v>
      </c>
      <c>
        <v>6</v>
      </c>
      <c>
        <v>3.270833</v>
      </c>
      <c>
        <v>499.347221</v>
      </c>
      <c>
        <v>0</v>
      </c>
      <c>
        <v>1.308333</v>
      </c>
    </row>
    <row>
      <c>
        <is>
          <t>1596704</t>
        </is>
      </c>
      <c>
        <v>1</v>
      </c>
      <c>
        <is>
          <t>İZMİR</t>
        </is>
      </c>
      <c>
        <v>ALİAĞA</v>
      </c>
      <c>
        <is>
          <t>YENİ ŞAKRAN TR-11 35-17-M00211_10560031</t>
        </is>
      </c>
      <c>
        <v>AG Direk Kırılması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26.11.2020 10:47:00</t>
        </is>
      </c>
      <c>
        <is>
          <t>27.11.2020 11:23:40</t>
        </is>
      </c>
      <c>
        <v>24.611111111</v>
      </c>
      <c>
        <v>0</v>
      </c>
      <c>
        <v>252</v>
      </c>
      <c>
        <v>0</v>
      </c>
      <c>
        <v>0</v>
      </c>
      <c>
        <v>0</v>
      </c>
      <c>
        <v>6202</v>
      </c>
      <c>
        <v>0</v>
      </c>
      <c>
        <v>0</v>
      </c>
    </row>
    <row>
      <c>
        <is>
          <t>1596722</t>
        </is>
      </c>
      <c>
        <v>1</v>
      </c>
      <c>
        <is>
          <t>İZMİR</t>
        </is>
      </c>
      <c>
        <v>ALİAĞA</v>
      </c>
      <c>
        <is>
          <t>YENİ ŞAKRAN KÖK 35-17-M00174_KÖYLER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26.11.2020 10:42:55</t>
        </is>
      </c>
      <c>
        <is>
          <t>26.11.2020 11:23:48</t>
        </is>
      </c>
      <c>
        <v>0.681388888</v>
      </c>
      <c>
        <v>0</v>
      </c>
      <c>
        <v>0</v>
      </c>
      <c>
        <v>42</v>
      </c>
      <c>
        <v>197</v>
      </c>
      <c>
        <v>0</v>
      </c>
      <c>
        <v>0</v>
      </c>
      <c>
        <v>28.618333</v>
      </c>
      <c>
        <v>134.233611</v>
      </c>
    </row>
    <row>
      <c>
        <is>
          <t>1596760</t>
        </is>
      </c>
      <c>
        <v>1</v>
      </c>
      <c>
        <is>
          <t>İZMİR</t>
        </is>
      </c>
      <c>
        <v>ALİAĞA</v>
      </c>
      <c>
        <is>
          <t>YENİ ŞAKRAN TR-14 35-17-M00214_56355215</t>
        </is>
      </c>
      <c>
        <v>AG Direk Değişimi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26.11.2020 12:12:00</t>
        </is>
      </c>
      <c>
        <is>
          <t>26.11.2020 15:23:32</t>
        </is>
      </c>
      <c>
        <v>3.192222222</v>
      </c>
      <c>
        <v>0</v>
      </c>
      <c>
        <v>31</v>
      </c>
      <c>
        <v>0</v>
      </c>
      <c>
        <v>0</v>
      </c>
      <c>
        <v>0</v>
      </c>
      <c>
        <v>98.958889</v>
      </c>
      <c>
        <v>0</v>
      </c>
      <c>
        <v>0</v>
      </c>
    </row>
    <row>
      <c>
        <is>
          <t>1595521</t>
        </is>
      </c>
      <c>
        <v>1</v>
      </c>
      <c>
        <is>
          <t>İZMİR</t>
        </is>
      </c>
      <c>
        <v>ÇEŞME</v>
      </c>
      <c>
        <is>
          <t>L-436 35-18-L00436_7391132</t>
        </is>
      </c>
      <c>
        <v>AG Atlama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24.11.2020 08:44:03</t>
        </is>
      </c>
      <c>
        <is>
          <t>24.11.2020 10:48:53</t>
        </is>
      </c>
      <c>
        <v>2.080555555</v>
      </c>
      <c>
        <v>0</v>
      </c>
      <c>
        <v>112</v>
      </c>
      <c>
        <v>0</v>
      </c>
      <c>
        <v>0</v>
      </c>
      <c>
        <v>0</v>
      </c>
      <c>
        <v>233.022222</v>
      </c>
      <c>
        <v>0</v>
      </c>
      <c>
        <v>0</v>
      </c>
    </row>
    <row>
      <c>
        <is>
          <t>1581233</t>
        </is>
      </c>
      <c>
        <v>1</v>
      </c>
      <c>
        <is>
          <t>İZMİR</t>
        </is>
      </c>
      <c>
        <v>ÇEŞME</v>
      </c>
      <c>
        <is>
          <t>L-306 35-18-L00306_10346453 A3/1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15.11.2020 22:07:19</t>
        </is>
      </c>
      <c>
        <is>
          <t>15.11.2020 23:52:32</t>
        </is>
      </c>
      <c>
        <v>1.753611111</v>
      </c>
      <c>
        <v>0</v>
      </c>
      <c>
        <v>16</v>
      </c>
      <c>
        <v>0</v>
      </c>
      <c>
        <v>0</v>
      </c>
      <c>
        <v>0</v>
      </c>
      <c>
        <v>28.057778</v>
      </c>
      <c>
        <v>0</v>
      </c>
      <c>
        <v>0</v>
      </c>
    </row>
    <row>
      <c>
        <is>
          <t>1577996</t>
        </is>
      </c>
      <c>
        <v>1</v>
      </c>
      <c>
        <is>
          <t>İZMİR</t>
        </is>
      </c>
      <c>
        <v>NARLIDERE</v>
      </c>
      <c>
        <is>
          <t>K-4744 35-07-K04744_-K01 K01</t>
        </is>
      </c>
      <c>
        <v>Üçüncü Şahısların Vermiş Olduğu Hasarlar</v>
      </c>
      <c>
        <is>
          <t>Dağıtım-OG</t>
        </is>
      </c>
      <c>
        <v>Uzun</v>
      </c>
      <c>
        <v>Dışsal</v>
      </c>
      <c>
        <v>Bildirimsiz</v>
      </c>
      <c>
        <is>
          <t>09.11.2020 11:49:00</t>
        </is>
      </c>
      <c>
        <is>
          <t>09.11.2020 16:45:01</t>
        </is>
      </c>
      <c>
        <v>4.933611111</v>
      </c>
      <c>
        <v>3</v>
      </c>
      <c>
        <v>739</v>
      </c>
      <c>
        <v>0</v>
      </c>
      <c>
        <v>0</v>
      </c>
      <c>
        <v>14.800833</v>
      </c>
      <c>
        <v>3645.938611</v>
      </c>
      <c>
        <v>0</v>
      </c>
      <c>
        <v>0</v>
      </c>
    </row>
    <row>
      <c>
        <is>
          <t>1584272</t>
        </is>
      </c>
      <c>
        <v>1</v>
      </c>
      <c>
        <is>
          <t>İZMİR</t>
        </is>
      </c>
      <c>
        <v>NARLIDERE</v>
      </c>
      <c>
        <is>
          <t>K-2846 35-07-K02846_DAĞITIM TRAFOSU K05</t>
        </is>
      </c>
      <c>
        <v>Üçüncü Şahısların Vermiş Olduğu Hasarlar</v>
      </c>
      <c>
        <is>
          <t>Dağıtım-OG</t>
        </is>
      </c>
      <c>
        <v>Uzun</v>
      </c>
      <c>
        <v>Dışsal</v>
      </c>
      <c>
        <v>Bildirimsiz</v>
      </c>
      <c>
        <is>
          <t>21.11.2020 10:22:00</t>
        </is>
      </c>
      <c>
        <is>
          <t>21.11.2020 10:30:02</t>
        </is>
      </c>
      <c>
        <v>0.133888888</v>
      </c>
      <c>
        <v>2</v>
      </c>
      <c>
        <v>461</v>
      </c>
      <c>
        <v>0</v>
      </c>
      <c>
        <v>0</v>
      </c>
      <c>
        <v>0.267778</v>
      </c>
      <c>
        <v>61.722777</v>
      </c>
      <c>
        <v>0</v>
      </c>
      <c>
        <v>0</v>
      </c>
    </row>
    <row>
      <c>
        <is>
          <t>1578708</t>
        </is>
      </c>
      <c>
        <v>1</v>
      </c>
      <c>
        <is>
          <t>İZMİR</t>
        </is>
      </c>
      <c>
        <v>KONAK</v>
      </c>
      <c>
        <is>
          <t>K-161 35-01-K00161_910884121</t>
        </is>
      </c>
      <c>
        <v>AG Direkten Kesme Açma</v>
      </c>
      <c>
        <is>
          <t>Dağıtım-AG</t>
        </is>
      </c>
      <c>
        <v>Uzun</v>
      </c>
      <c>
        <v>Güvenlik</v>
      </c>
      <c>
        <v>Bildirimsiz</v>
      </c>
      <c>
        <is>
          <t>10.11.2020 17:55:00</t>
        </is>
      </c>
      <c>
        <is>
          <t>21.11.2020 21:37:56</t>
        </is>
      </c>
      <c>
        <v>267.715555555</v>
      </c>
      <c>
        <v>0</v>
      </c>
      <c>
        <v>2</v>
      </c>
      <c>
        <v>0</v>
      </c>
      <c>
        <v>0</v>
      </c>
      <c>
        <v>0</v>
      </c>
      <c>
        <v>535.431111</v>
      </c>
      <c>
        <v>0</v>
      </c>
      <c>
        <v>0</v>
      </c>
    </row>
    <row>
      <c>
        <is>
          <t>1576092</t>
        </is>
      </c>
      <c>
        <v>1</v>
      </c>
      <c>
        <is>
          <t>İZMİR</t>
        </is>
      </c>
      <c>
        <v>KONAK</v>
      </c>
      <c>
        <is>
          <t>BOĞAZİÇİ İM 35-01-A00001_HALKAPINAR K016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06.11.2020 01:46:00</t>
        </is>
      </c>
      <c>
        <is>
          <t>06.11.2020 01:50:25</t>
        </is>
      </c>
      <c>
        <v>0.073611111</v>
      </c>
      <c>
        <v>24</v>
      </c>
      <c>
        <v>5914</v>
      </c>
      <c>
        <v>0</v>
      </c>
      <c>
        <v>0</v>
      </c>
      <c>
        <v>1.766667</v>
      </c>
      <c>
        <v>435.33611</v>
      </c>
      <c>
        <v>0</v>
      </c>
      <c>
        <v>0</v>
      </c>
    </row>
    <row>
      <c>
        <is>
          <t>1594711</t>
        </is>
      </c>
      <c>
        <v>1</v>
      </c>
      <c>
        <is>
          <t>İZMİR</t>
        </is>
      </c>
      <c>
        <v>KONAK</v>
      </c>
      <c>
        <is>
          <t>BOĞAZİÇİ İM 35-01-A00001_SAMANTEPE K06</t>
        </is>
      </c>
      <c>
        <v>Üçüncü Şahısların Vermiş Olduğu Hasarlar</v>
      </c>
      <c>
        <is>
          <t>Dağıtım-OG</t>
        </is>
      </c>
      <c>
        <v>Uzun</v>
      </c>
      <c>
        <v>Dışsal</v>
      </c>
      <c>
        <v>Bildirimsiz</v>
      </c>
      <c>
        <is>
          <t>22.11.2020 10:08:00</t>
        </is>
      </c>
      <c>
        <is>
          <t>22.11.2020 10:57:16</t>
        </is>
      </c>
      <c>
        <v>0.821111111</v>
      </c>
      <c>
        <v>19</v>
      </c>
      <c>
        <v>5678</v>
      </c>
      <c>
        <v>0</v>
      </c>
      <c>
        <v>1</v>
      </c>
      <c>
        <v>15.601111</v>
      </c>
      <c>
        <v>4662.268888</v>
      </c>
      <c>
        <v>0</v>
      </c>
      <c>
        <v>0.821111</v>
      </c>
    </row>
    <row>
      <c>
        <is>
          <t>1597578</t>
        </is>
      </c>
      <c>
        <v>1</v>
      </c>
      <c>
        <is>
          <t>İZMİR</t>
        </is>
      </c>
      <c>
        <v>KONAK</v>
      </c>
      <c>
        <is>
          <t>K-3603 35-01-K03603_A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28.11.2020 01:02:37</t>
        </is>
      </c>
      <c>
        <is>
          <t>28.11.2020 02:34:18</t>
        </is>
      </c>
      <c>
        <v>1.528055555</v>
      </c>
      <c>
        <v>0</v>
      </c>
      <c>
        <v>43</v>
      </c>
      <c>
        <v>0</v>
      </c>
      <c>
        <v>0</v>
      </c>
      <c>
        <v>0</v>
      </c>
      <c>
        <v>65.706389</v>
      </c>
      <c>
        <v>0</v>
      </c>
      <c>
        <v>0</v>
      </c>
    </row>
    <row>
      <c>
        <is>
          <t>1583470</t>
        </is>
      </c>
      <c>
        <v>1</v>
      </c>
      <c>
        <is>
          <t>İZMİR</t>
        </is>
      </c>
      <c>
        <v>ÇEŞME</v>
      </c>
      <c>
        <is>
          <t>L-128 35-18-L00128_50067433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19.11.2020 18:51:51</t>
        </is>
      </c>
      <c>
        <is>
          <t>19.11.2020 20:19:46</t>
        </is>
      </c>
      <c>
        <v>1.465277777</v>
      </c>
      <c>
        <v>0</v>
      </c>
      <c>
        <v>92</v>
      </c>
      <c>
        <v>0</v>
      </c>
      <c>
        <v>0</v>
      </c>
      <c>
        <v>0</v>
      </c>
      <c>
        <v>134.805555</v>
      </c>
      <c>
        <v>0</v>
      </c>
      <c>
        <v>0</v>
      </c>
    </row>
    <row>
      <c>
        <is>
          <t>1574610</t>
        </is>
      </c>
      <c>
        <v>1</v>
      </c>
      <c>
        <is>
          <t>İZMİR</t>
        </is>
      </c>
      <c>
        <v>NARLIDERE</v>
      </c>
      <c>
        <is>
          <t>K-3943 35-07-K03943_99283084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03.11.2020 10:50:31</t>
        </is>
      </c>
      <c>
        <is>
          <t>03.11.2020 19:30:49</t>
        </is>
      </c>
      <c>
        <v>8.671666666</v>
      </c>
      <c>
        <v>0</v>
      </c>
      <c>
        <v>17</v>
      </c>
      <c>
        <v>0</v>
      </c>
      <c>
        <v>0</v>
      </c>
      <c>
        <v>0</v>
      </c>
      <c>
        <v>147.418333</v>
      </c>
      <c>
        <v>0</v>
      </c>
      <c>
        <v>0</v>
      </c>
    </row>
    <row>
      <c>
        <is>
          <t>1594714</t>
        </is>
      </c>
      <c>
        <v>1</v>
      </c>
      <c>
        <is>
          <t>İZMİR</t>
        </is>
      </c>
      <c>
        <v>NARLIDERE</v>
      </c>
      <c>
        <is>
          <t>M-2877 (YATIRIM REZERVE) 35-07-M02877_913314721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22.11.2020 09:56:20</t>
        </is>
      </c>
      <c>
        <is>
          <t>22.11.2020 11:15:55</t>
        </is>
      </c>
      <c>
        <v>1.326388888</v>
      </c>
      <c>
        <v>0</v>
      </c>
      <c>
        <v>1</v>
      </c>
      <c>
        <v>0</v>
      </c>
      <c>
        <v>0</v>
      </c>
      <c>
        <v>0</v>
      </c>
      <c>
        <v>1.326389</v>
      </c>
      <c>
        <v>0</v>
      </c>
      <c>
        <v>0</v>
      </c>
    </row>
    <row>
      <c>
        <is>
          <t>1574167</t>
        </is>
      </c>
      <c>
        <v>1</v>
      </c>
      <c>
        <is>
          <t>İZMİR</t>
        </is>
      </c>
      <c>
        <v>NARLIDERE</v>
      </c>
      <c>
        <is>
          <t>K-3015 35-07-K03015_965880490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02.11.2020 13:34:07</t>
        </is>
      </c>
      <c>
        <is>
          <t>02.11.2020 14:50:45</t>
        </is>
      </c>
      <c>
        <v>1.277222222</v>
      </c>
      <c>
        <v>0</v>
      </c>
      <c>
        <v>1</v>
      </c>
      <c>
        <v>0</v>
      </c>
      <c>
        <v>0</v>
      </c>
      <c>
        <v>0</v>
      </c>
      <c>
        <v>1.277222</v>
      </c>
      <c>
        <v>0</v>
      </c>
      <c>
        <v>0</v>
      </c>
    </row>
    <row>
      <c>
        <is>
          <t>1573919</t>
        </is>
      </c>
      <c>
        <v>1</v>
      </c>
      <c>
        <is>
          <t>İZMİR</t>
        </is>
      </c>
      <c>
        <v>KONAK</v>
      </c>
      <c>
        <is>
          <t>GÜZELYALI TM 35-01-A00008_GÜZELYALI-8-K15 K15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02.11.2020 02:52:02</t>
        </is>
      </c>
      <c>
        <is>
          <t>02.11.2020 02:56:41</t>
        </is>
      </c>
      <c>
        <v>0.0775</v>
      </c>
      <c>
        <v>8</v>
      </c>
      <c>
        <v>1814</v>
      </c>
      <c>
        <v>0</v>
      </c>
      <c>
        <v>0</v>
      </c>
      <c>
        <v>0.62</v>
      </c>
      <c>
        <v>140.585</v>
      </c>
      <c>
        <v>0</v>
      </c>
      <c>
        <v>0</v>
      </c>
    </row>
    <row>
      <c>
        <is>
          <t>1594990</t>
        </is>
      </c>
      <c>
        <v>1</v>
      </c>
      <c>
        <is>
          <t>İZMİR</t>
        </is>
      </c>
      <c>
        <v>KONAK</v>
      </c>
      <c>
        <is>
          <t>GÖZTEPE İM 35-01-A00004_TR-2 10.5-K17 K17</t>
        </is>
      </c>
      <c>
        <v>Manevra</v>
      </c>
      <c>
        <is>
          <t>İletim</t>
        </is>
      </c>
      <c>
        <v>Uzun</v>
      </c>
      <c>
        <v>Şebeke işletmecisi</v>
      </c>
      <c>
        <v>Bildirimli</v>
      </c>
      <c>
        <is>
          <t>23.11.2020 03:29:59</t>
        </is>
      </c>
      <c>
        <is>
          <t>23.11.2020 04:06:31</t>
        </is>
      </c>
      <c>
        <v>0.608888888</v>
      </c>
      <c>
        <v>50</v>
      </c>
      <c>
        <v>12451</v>
      </c>
      <c>
        <v>0</v>
      </c>
      <c>
        <v>0</v>
      </c>
      <c>
        <v>30.444444</v>
      </c>
      <c>
        <v>7581.275544</v>
      </c>
      <c>
        <v>0</v>
      </c>
      <c>
        <v>0</v>
      </c>
    </row>
    <row>
      <c>
        <is>
          <t>1594991</t>
        </is>
      </c>
      <c>
        <v>1</v>
      </c>
      <c>
        <is>
          <t>İZMİR</t>
        </is>
      </c>
      <c>
        <v>KONAK</v>
      </c>
      <c>
        <is>
          <t>GÖZTEPE İM 35-01-A00004_TR-1 10.5-K29 K29</t>
        </is>
      </c>
      <c>
        <v>Manevra</v>
      </c>
      <c>
        <is>
          <t>İletim</t>
        </is>
      </c>
      <c>
        <v>Uzun</v>
      </c>
      <c>
        <v>Şebeke işletmecisi</v>
      </c>
      <c>
        <v>Bildirimli</v>
      </c>
      <c>
        <is>
          <t>23.11.2020 03:30:06</t>
        </is>
      </c>
      <c>
        <is>
          <t>23.11.2020 04:07:05</t>
        </is>
      </c>
      <c>
        <v>0.616388888</v>
      </c>
      <c>
        <v>31</v>
      </c>
      <c>
        <v>10347</v>
      </c>
      <c>
        <v>4</v>
      </c>
      <c>
        <v>275</v>
      </c>
      <c>
        <v>19.108056</v>
      </c>
      <c>
        <v>6377.775824</v>
      </c>
      <c>
        <v>2.465556</v>
      </c>
      <c>
        <v>169.506944</v>
      </c>
    </row>
    <row>
      <c>
        <is>
          <t>1582141</t>
        </is>
      </c>
      <c>
        <v>1</v>
      </c>
      <c>
        <is>
          <t>İZMİR</t>
        </is>
      </c>
      <c>
        <v>KONAK</v>
      </c>
      <c>
        <is>
          <t>K-616 35-01-K00616_911754483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17.11.2020 16:29:16</t>
        </is>
      </c>
      <c>
        <is>
          <t>18.11.2020 01:34:42</t>
        </is>
      </c>
      <c>
        <v>9.090555555</v>
      </c>
      <c>
        <v>0</v>
      </c>
      <c>
        <v>11</v>
      </c>
      <c>
        <v>0</v>
      </c>
      <c>
        <v>0</v>
      </c>
      <c>
        <v>0</v>
      </c>
      <c>
        <v>99.996111</v>
      </c>
      <c>
        <v>0</v>
      </c>
      <c>
        <v>0</v>
      </c>
    </row>
    <row>
      <c>
        <is>
          <t>1582466</t>
        </is>
      </c>
      <c>
        <v>1</v>
      </c>
      <c>
        <is>
          <t>İZMİR</t>
        </is>
      </c>
      <c>
        <v>ÇEŞME</v>
      </c>
      <c>
        <is>
          <t>L-335 35-18-L00335_950439003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18.11.2020 10:43:59</t>
        </is>
      </c>
      <c>
        <is>
          <t>18.11.2020 14:55:16</t>
        </is>
      </c>
      <c>
        <v>4.188055555</v>
      </c>
      <c>
        <v>0</v>
      </c>
      <c>
        <v>1</v>
      </c>
      <c>
        <v>0</v>
      </c>
      <c>
        <v>0</v>
      </c>
      <c>
        <v>0</v>
      </c>
      <c>
        <v>4.188056</v>
      </c>
      <c>
        <v>0</v>
      </c>
      <c>
        <v>0</v>
      </c>
    </row>
    <row>
      <c>
        <is>
          <t>1574771</t>
        </is>
      </c>
      <c>
        <v>1</v>
      </c>
      <c>
        <is>
          <t>İZMİR</t>
        </is>
      </c>
      <c>
        <v>ÇEŞME</v>
      </c>
      <c>
        <is>
          <t>L-306 35-18-L00306_11998764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03.11.2020 15:07:06</t>
        </is>
      </c>
      <c>
        <is>
          <t>03.11.2020 21:47:28</t>
        </is>
      </c>
      <c>
        <v>6.672777777</v>
      </c>
      <c>
        <v>0</v>
      </c>
      <c>
        <v>58</v>
      </c>
      <c>
        <v>0</v>
      </c>
      <c>
        <v>0</v>
      </c>
      <c>
        <v>0</v>
      </c>
      <c>
        <v>387.021111</v>
      </c>
      <c>
        <v>0</v>
      </c>
      <c>
        <v>0</v>
      </c>
    </row>
    <row>
      <c>
        <is>
          <t>1578753</t>
        </is>
      </c>
      <c>
        <v>1</v>
      </c>
      <c>
        <is>
          <t>İZMİR</t>
        </is>
      </c>
      <c>
        <v>KARABURUN</v>
      </c>
      <c>
        <is>
          <t>MORDOĞAN TR-41 35-21-L00164_953357035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10.11.2020 19:13:34</t>
        </is>
      </c>
      <c>
        <is>
          <t>10.11.2020 20:51:30</t>
        </is>
      </c>
      <c>
        <v>1.632222222</v>
      </c>
      <c>
        <v>0</v>
      </c>
      <c>
        <v>1</v>
      </c>
      <c>
        <v>0</v>
      </c>
      <c>
        <v>0</v>
      </c>
      <c>
        <v>0</v>
      </c>
      <c>
        <v>1.632222</v>
      </c>
      <c>
        <v>0</v>
      </c>
      <c>
        <v>0</v>
      </c>
    </row>
    <row>
      <c>
        <is>
          <t>1583922</t>
        </is>
      </c>
      <c>
        <v>1</v>
      </c>
      <c>
        <is>
          <t>İZMİR</t>
        </is>
      </c>
      <c>
        <v>ÇEŞME</v>
      </c>
      <c>
        <is>
          <t>L-336 REİSDERE 35-18-L00336_35-18-L00336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20.11.2020 15:33:39</t>
        </is>
      </c>
      <c>
        <is>
          <t>20.11.2020 16:44:45</t>
        </is>
      </c>
      <c>
        <v>1.185</v>
      </c>
      <c>
        <v>1</v>
      </c>
      <c>
        <v>632</v>
      </c>
      <c>
        <v>0</v>
      </c>
      <c>
        <v>11</v>
      </c>
      <c>
        <v>1.185</v>
      </c>
      <c>
        <v>748.92</v>
      </c>
      <c>
        <v>0</v>
      </c>
      <c>
        <v>13.035</v>
      </c>
    </row>
    <row>
      <c>
        <is>
          <t>1598852</t>
        </is>
      </c>
      <c>
        <v>1</v>
      </c>
      <c>
        <is>
          <t>İZMİR</t>
        </is>
      </c>
      <c>
        <v>ÇEŞME</v>
      </c>
      <c>
        <is>
          <t>L-510 REİSDERE 35-18-L00510_950460696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30.11.2020 20:27:17</t>
        </is>
      </c>
      <c>
        <is>
          <t>30.11.2020 23:56:28</t>
        </is>
      </c>
      <c>
        <v>3.486388888</v>
      </c>
      <c>
        <v>0</v>
      </c>
      <c>
        <v>1</v>
      </c>
      <c>
        <v>0</v>
      </c>
      <c>
        <v>0</v>
      </c>
      <c>
        <v>0</v>
      </c>
      <c>
        <v>3.486389</v>
      </c>
      <c>
        <v>0</v>
      </c>
      <c>
        <v>0</v>
      </c>
    </row>
    <row>
      <c>
        <is>
          <t>1574098</t>
        </is>
      </c>
      <c>
        <v>1</v>
      </c>
      <c>
        <is>
          <t>İZMİR</t>
        </is>
      </c>
      <c>
        <v>ÇEŞME</v>
      </c>
      <c>
        <is>
          <t>L-386 TARABYA EVLERİ 35-18-L00386_11824740 b2b</t>
        </is>
      </c>
      <c>
        <v>AG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02.11.2020 11:52:51</t>
        </is>
      </c>
      <c>
        <is>
          <t>03.11.2020 08:09:19</t>
        </is>
      </c>
      <c>
        <v>20.274444444</v>
      </c>
      <c>
        <v>0</v>
      </c>
      <c>
        <v>15</v>
      </c>
      <c>
        <v>0</v>
      </c>
      <c>
        <v>0</v>
      </c>
      <c>
        <v>0</v>
      </c>
      <c>
        <v>304.116667</v>
      </c>
      <c>
        <v>0</v>
      </c>
      <c>
        <v>0</v>
      </c>
    </row>
    <row>
      <c>
        <is>
          <t>1581450</t>
        </is>
      </c>
      <c>
        <v>1</v>
      </c>
      <c>
        <is>
          <t>İZMİR</t>
        </is>
      </c>
      <c>
        <v>ÇEŞME</v>
      </c>
      <c>
        <is>
          <t>L-386 TARABYA EVLERİ 35-18-L00386_950438153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16.11.2020 12:00:41</t>
        </is>
      </c>
      <c>
        <is>
          <t>16.11.2020 17:55:04</t>
        </is>
      </c>
      <c>
        <v>5.906388888</v>
      </c>
      <c>
        <v>0</v>
      </c>
      <c>
        <v>2</v>
      </c>
      <c>
        <v>0</v>
      </c>
      <c>
        <v>0</v>
      </c>
      <c>
        <v>0</v>
      </c>
      <c>
        <v>11.812778</v>
      </c>
      <c>
        <v>0</v>
      </c>
      <c>
        <v>0</v>
      </c>
    </row>
    <row>
      <c>
        <is>
          <t>1573895</t>
        </is>
      </c>
      <c>
        <v>1</v>
      </c>
      <c>
        <is>
          <t>İZMİR</t>
        </is>
      </c>
      <c>
        <v>ÇEŞME</v>
      </c>
      <c>
        <is>
          <t>L-386 TARABYA EVLERİ 35-18-L00386_11824740 b2b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01.11.2020 23:55:12</t>
        </is>
      </c>
      <c>
        <is>
          <t>02.11.2020 03:47:30</t>
        </is>
      </c>
      <c>
        <v>3.871666666</v>
      </c>
      <c>
        <v>0</v>
      </c>
      <c>
        <v>15</v>
      </c>
      <c>
        <v>0</v>
      </c>
      <c>
        <v>0</v>
      </c>
      <c>
        <v>0</v>
      </c>
      <c>
        <v>58.075</v>
      </c>
      <c>
        <v>0</v>
      </c>
      <c>
        <v>0</v>
      </c>
    </row>
    <row>
      <c>
        <is>
          <t>1573489</t>
        </is>
      </c>
      <c>
        <v>1</v>
      </c>
      <c>
        <is>
          <t>İZMİR</t>
        </is>
      </c>
      <c>
        <v>ÇEŞME</v>
      </c>
      <c>
        <is>
          <t>L-386 TARABYA EVLERİ 35-18-L00386_8355463 a1b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01.11.2020 07:02:06</t>
        </is>
      </c>
      <c>
        <is>
          <t>01.11.2020 09:28:40</t>
        </is>
      </c>
      <c>
        <v>2.442777777</v>
      </c>
      <c>
        <v>0</v>
      </c>
      <c>
        <v>12</v>
      </c>
      <c>
        <v>0</v>
      </c>
      <c>
        <v>0</v>
      </c>
      <c>
        <v>0</v>
      </c>
      <c>
        <v>29.313333</v>
      </c>
      <c>
        <v>0</v>
      </c>
      <c>
        <v>0</v>
      </c>
    </row>
    <row>
      <c>
        <is>
          <t>1576227</t>
        </is>
      </c>
      <c>
        <v>1</v>
      </c>
      <c>
        <is>
          <t>MANİSA</t>
        </is>
      </c>
      <c>
        <v>AKHİSAR</v>
      </c>
      <c>
        <is>
          <t>GÖKÇEAHMET TR-1 45-72-L00119_956514709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06.11.2020 09:19:43</t>
        </is>
      </c>
      <c>
        <is>
          <t>06.11.2020 10:56:47</t>
        </is>
      </c>
      <c>
        <v>1.617777777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1.617778</v>
      </c>
    </row>
    <row>
      <c>
        <is>
          <t>1596442</t>
        </is>
      </c>
      <c>
        <v>1</v>
      </c>
      <c>
        <is>
          <t>MANİSA</t>
        </is>
      </c>
      <c>
        <v>AKHİSAR</v>
      </c>
      <c>
        <is>
          <t>GÖKÇEAHMET TR-1 45-72-L00119_956514659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25.11.2020 17:16:28</t>
        </is>
      </c>
      <c>
        <is>
          <t>25.11.2020 22:23:01</t>
        </is>
      </c>
      <c>
        <v>5.109166666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5.109167</v>
      </c>
    </row>
    <row>
      <c>
        <is>
          <t>1598095</t>
        </is>
      </c>
      <c>
        <v>1</v>
      </c>
      <c>
        <is>
          <t>MANİSA</t>
        </is>
      </c>
      <c>
        <v>AKHİSAR</v>
      </c>
      <c>
        <is>
          <t>TR-1/47 45-72-M00047_TR-1/48-M03 M03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29.11.2020 09:39:04</t>
        </is>
      </c>
      <c>
        <is>
          <t>29.11.2020 14:18:14</t>
        </is>
      </c>
      <c>
        <v>4.652777777</v>
      </c>
      <c>
        <v>73</v>
      </c>
      <c>
        <v>22853</v>
      </c>
      <c>
        <v>11</v>
      </c>
      <c>
        <v>59</v>
      </c>
      <c>
        <v>339.652778</v>
      </c>
      <c>
        <v>106329.930538</v>
      </c>
      <c>
        <v>51.180556</v>
      </c>
      <c>
        <v>274.513889</v>
      </c>
    </row>
    <row>
      <c>
        <is>
          <t>1594820</t>
        </is>
      </c>
      <c>
        <v>1</v>
      </c>
      <c>
        <is>
          <t>MANİSA</t>
        </is>
      </c>
      <c>
        <v>SARIGÖL</v>
      </c>
      <c>
        <is>
          <t>BAHADIRLAR TR-6 OVA 45-79-M00146_45-79-M00146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22.11.2020 14:54:35</t>
        </is>
      </c>
      <c>
        <is>
          <t>22.11.2020 15:42:00</t>
        </is>
      </c>
      <c>
        <v>0.790277777</v>
      </c>
      <c>
        <v>0</v>
      </c>
      <c>
        <v>0</v>
      </c>
      <c>
        <v>1</v>
      </c>
      <c>
        <v>22</v>
      </c>
      <c>
        <v>0</v>
      </c>
      <c>
        <v>0</v>
      </c>
      <c>
        <v>0.790278</v>
      </c>
      <c>
        <v>17.386111</v>
      </c>
    </row>
    <row>
      <c>
        <is>
          <t>1594708</t>
        </is>
      </c>
      <c>
        <v>1</v>
      </c>
      <c>
        <is>
          <t>MANİSA</t>
        </is>
      </c>
      <c>
        <v>SARIGÖL</v>
      </c>
      <c>
        <is>
          <t>GÜNEYDAMLARI TR-1 45-79-M00117_45-79-M00117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22.11.2020 10:15:58</t>
        </is>
      </c>
      <c>
        <is>
          <t>22.11.2020 10:53:30</t>
        </is>
      </c>
      <c>
        <v>0.625555555</v>
      </c>
      <c>
        <v>0</v>
      </c>
      <c>
        <v>0</v>
      </c>
      <c>
        <v>1</v>
      </c>
      <c>
        <v>100</v>
      </c>
      <c>
        <v>0</v>
      </c>
      <c>
        <v>0</v>
      </c>
      <c>
        <v>0.625556</v>
      </c>
      <c>
        <v>62.555556</v>
      </c>
    </row>
    <row>
      <c>
        <is>
          <t>1576930</t>
        </is>
      </c>
      <c>
        <v>1</v>
      </c>
      <c>
        <is>
          <t>İZMİR</t>
        </is>
      </c>
      <c>
        <v>ÖDEMİŞ</v>
      </c>
      <c>
        <is>
          <t>SUBATAN TR-8 35-15-L00347_C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07.11.2020 08:36:00</t>
        </is>
      </c>
      <c>
        <is>
          <t>07.11.2020 11:00:52</t>
        </is>
      </c>
      <c>
        <v>2.414444444</v>
      </c>
      <c>
        <v>0</v>
      </c>
      <c>
        <v>0</v>
      </c>
      <c>
        <v>0</v>
      </c>
      <c>
        <v>34</v>
      </c>
      <c>
        <v>0</v>
      </c>
      <c>
        <v>0</v>
      </c>
      <c>
        <v>0</v>
      </c>
      <c>
        <v>82.091111</v>
      </c>
    </row>
    <row>
      <c>
        <is>
          <t>1577365</t>
        </is>
      </c>
      <c>
        <v>1</v>
      </c>
      <c>
        <is>
          <t>İZMİR</t>
        </is>
      </c>
      <c>
        <v>ÖDEMİŞ</v>
      </c>
      <c>
        <is>
          <t>SUBATAN TR-5 35-15-L00340_35-15-L00340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07.11.2020 20:00:14</t>
        </is>
      </c>
      <c>
        <is>
          <t>07.11.2020 22:08:09</t>
        </is>
      </c>
      <c>
        <v>2.131944444</v>
      </c>
      <c>
        <v>0</v>
      </c>
      <c>
        <v>0</v>
      </c>
      <c>
        <v>1</v>
      </c>
      <c>
        <v>49</v>
      </c>
      <c>
        <v>0</v>
      </c>
      <c>
        <v>0</v>
      </c>
      <c>
        <v>2.131944</v>
      </c>
      <c>
        <v>104.465278</v>
      </c>
    </row>
    <row>
      <c>
        <is>
          <t>1577661</t>
        </is>
      </c>
      <c>
        <v>1</v>
      </c>
      <c>
        <is>
          <t>İZMİR</t>
        </is>
      </c>
      <c>
        <v>ÖDEMİŞ</v>
      </c>
      <c>
        <is>
          <t>SUBATAN TR-5 35-15-L00340_A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08.11.2020 14:59:42</t>
        </is>
      </c>
      <c>
        <is>
          <t>08.11.2020 18:28:40</t>
        </is>
      </c>
      <c>
        <v>3.482777777</v>
      </c>
      <c>
        <v>0</v>
      </c>
      <c>
        <v>0</v>
      </c>
      <c>
        <v>0</v>
      </c>
      <c>
        <v>15</v>
      </c>
      <c>
        <v>0</v>
      </c>
      <c>
        <v>0</v>
      </c>
      <c>
        <v>0</v>
      </c>
      <c>
        <v>52.241667</v>
      </c>
    </row>
    <row>
      <c>
        <is>
          <t>1597149</t>
        </is>
      </c>
      <c>
        <v>1</v>
      </c>
      <c>
        <is>
          <t>İZMİR</t>
        </is>
      </c>
      <c>
        <v>BORNOVA</v>
      </c>
      <c>
        <is>
          <t>K-343 35-02-K00343_R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27.11.2020 09:35:59</t>
        </is>
      </c>
      <c>
        <is>
          <t>27.11.2020 17:10:17</t>
        </is>
      </c>
      <c>
        <v>7.571666666</v>
      </c>
      <c>
        <v>0</v>
      </c>
      <c>
        <v>88</v>
      </c>
      <c>
        <v>0</v>
      </c>
      <c>
        <v>0</v>
      </c>
      <c>
        <v>0</v>
      </c>
      <c>
        <v>666.306667</v>
      </c>
      <c>
        <v>0</v>
      </c>
      <c>
        <v>0</v>
      </c>
    </row>
    <row>
      <c>
        <is>
          <t>1580239</t>
        </is>
      </c>
      <c>
        <v>1</v>
      </c>
      <c>
        <is>
          <t>MANİSA</t>
        </is>
      </c>
      <c>
        <v>AKHİSAR</v>
      </c>
      <c>
        <is>
          <t>TR-1/7 45-72-M00007_TR-1/18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13.11.2020 14:47:44</t>
        </is>
      </c>
      <c>
        <is>
          <t>13.11.2020 15:09:40</t>
        </is>
      </c>
      <c>
        <v>0.365555555</v>
      </c>
      <c>
        <v>11</v>
      </c>
      <c>
        <v>3002</v>
      </c>
      <c>
        <v>0</v>
      </c>
      <c>
        <v>0</v>
      </c>
      <c>
        <v>4.021111</v>
      </c>
      <c>
        <v>1097.397776</v>
      </c>
      <c>
        <v>0</v>
      </c>
      <c>
        <v>0</v>
      </c>
    </row>
    <row>
      <c>
        <is>
          <t>1577582</t>
        </is>
      </c>
      <c>
        <v>1</v>
      </c>
      <c>
        <is>
          <t>İZMİR</t>
        </is>
      </c>
      <c>
        <v>BERGAMA</v>
      </c>
      <c>
        <is>
          <t>BÖLCEK TOPRAK SULAMA TR-1 35-16-M00296_Ayırıcı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08.11.2020 11:41:21</t>
        </is>
      </c>
      <c>
        <is>
          <t>08.11.2020 18:14:57</t>
        </is>
      </c>
      <c>
        <v>6.56</v>
      </c>
      <c>
        <v>0</v>
      </c>
      <c>
        <v>0</v>
      </c>
      <c>
        <v>1</v>
      </c>
      <c>
        <v>5</v>
      </c>
      <c>
        <v>0</v>
      </c>
      <c>
        <v>0</v>
      </c>
      <c>
        <v>6.56</v>
      </c>
      <c>
        <v>32.8</v>
      </c>
    </row>
    <row>
      <c>
        <is>
          <t>1575681</t>
        </is>
      </c>
      <c>
        <v>1</v>
      </c>
      <c>
        <is>
          <t>İZMİR</t>
        </is>
      </c>
      <c>
        <v>BERGAMA</v>
      </c>
      <c>
        <is>
          <t>BÖLCEK DM 35-16-M00153_SARICALAR-M04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05.11.2020 10:42:56</t>
        </is>
      </c>
      <c>
        <is>
          <t>05.11.2020 11:11:00</t>
        </is>
      </c>
      <c>
        <v>0.467777777</v>
      </c>
      <c>
        <v>0</v>
      </c>
      <c>
        <v>0</v>
      </c>
      <c>
        <v>25</v>
      </c>
      <c>
        <v>246</v>
      </c>
      <c>
        <v>0</v>
      </c>
      <c>
        <v>0</v>
      </c>
      <c>
        <v>11.694444</v>
      </c>
      <c>
        <v>115.073333</v>
      </c>
    </row>
    <row>
      <c>
        <is>
          <t>1595387</t>
        </is>
      </c>
      <c>
        <v>1</v>
      </c>
      <c>
        <is>
          <t>İZMİR</t>
        </is>
      </c>
      <c>
        <v>BERGAMA</v>
      </c>
      <c>
        <is>
          <t>BÖLCEK MEZARLIK-1 TR 35-16-M00263_Ayırıcı H01</t>
        </is>
      </c>
      <c>
        <v>OG Trafo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23.11.2020 17:33:54</t>
        </is>
      </c>
      <c>
        <is>
          <t>23.11.2020 19:36:34</t>
        </is>
      </c>
      <c>
        <v>2.044444444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8.177778</v>
      </c>
    </row>
    <row>
      <c>
        <is>
          <t>1573630</t>
        </is>
      </c>
      <c>
        <v>1</v>
      </c>
      <c>
        <is>
          <t>İZMİR</t>
        </is>
      </c>
      <c>
        <v>ÇEŞME</v>
      </c>
      <c>
        <is>
          <t>L-317 BAHÇELİEVLER-1 35-18-L00317_12268579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01.11.2020 12:19:09</t>
        </is>
      </c>
      <c>
        <is>
          <t>01.11.2020 20:36:31</t>
        </is>
      </c>
      <c>
        <v>8.289444444</v>
      </c>
      <c>
        <v>0</v>
      </c>
      <c>
        <v>33</v>
      </c>
      <c>
        <v>0</v>
      </c>
      <c>
        <v>0</v>
      </c>
      <c>
        <v>0</v>
      </c>
      <c>
        <v>273.551667</v>
      </c>
      <c>
        <v>0</v>
      </c>
      <c>
        <v>0</v>
      </c>
    </row>
    <row>
      <c>
        <is>
          <t>1573967</t>
        </is>
      </c>
      <c>
        <v>1</v>
      </c>
      <c>
        <is>
          <t>İZMİR</t>
        </is>
      </c>
      <c>
        <v>ÇEŞME</v>
      </c>
      <c>
        <is>
          <t>L-325 (ALBAYRAK) 35-18-L00325_C</t>
        </is>
      </c>
      <c>
        <v>AG Klemens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02.11.2020 08:59:51</t>
        </is>
      </c>
      <c>
        <is>
          <t>02.11.2020 13:19:44</t>
        </is>
      </c>
      <c>
        <v>4.331388888</v>
      </c>
      <c>
        <v>0</v>
      </c>
      <c>
        <v>66</v>
      </c>
      <c>
        <v>0</v>
      </c>
      <c>
        <v>0</v>
      </c>
      <c>
        <v>0</v>
      </c>
      <c>
        <v>285.871667</v>
      </c>
      <c>
        <v>0</v>
      </c>
      <c>
        <v>0</v>
      </c>
    </row>
    <row>
      <c>
        <is>
          <t>1579252</t>
        </is>
      </c>
      <c>
        <v>1</v>
      </c>
      <c>
        <is>
          <t>İZMİR</t>
        </is>
      </c>
      <c>
        <v>ÇEŞME</v>
      </c>
      <c>
        <is>
          <t>L-317 BAHÇELİEVLER-1 35-18-L00317_6411636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11.11.2020 17:24:04</t>
        </is>
      </c>
      <c>
        <is>
          <t>11.11.2020 20:27:25</t>
        </is>
      </c>
      <c>
        <v>3.055833333</v>
      </c>
      <c>
        <v>0</v>
      </c>
      <c>
        <v>44</v>
      </c>
      <c>
        <v>0</v>
      </c>
      <c>
        <v>0</v>
      </c>
      <c>
        <v>0</v>
      </c>
      <c>
        <v>134.456667</v>
      </c>
      <c>
        <v>0</v>
      </c>
      <c>
        <v>0</v>
      </c>
    </row>
    <row>
      <c>
        <is>
          <t>1579894</t>
        </is>
      </c>
      <c>
        <v>1</v>
      </c>
      <c>
        <is>
          <t>İZMİR</t>
        </is>
      </c>
      <c>
        <v>KONAK</v>
      </c>
      <c>
        <is>
          <t>K-1899 35-01-K01899_DAĞITIM TRAFOSU K01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12.11.2020 22:55:16</t>
        </is>
      </c>
      <c>
        <is>
          <t>13.11.2020 00:37:50</t>
        </is>
      </c>
      <c>
        <v>1.709444444</v>
      </c>
      <c>
        <v>0</v>
      </c>
      <c>
        <v>71</v>
      </c>
      <c>
        <v>0</v>
      </c>
      <c>
        <v>0</v>
      </c>
      <c>
        <v>0</v>
      </c>
      <c>
        <v>121.370556</v>
      </c>
      <c>
        <v>0</v>
      </c>
      <c>
        <v>0</v>
      </c>
    </row>
    <row>
      <c>
        <is>
          <t>1579881</t>
        </is>
      </c>
      <c>
        <v>1</v>
      </c>
      <c>
        <is>
          <t>İZMİR</t>
        </is>
      </c>
      <c>
        <v>KONAK</v>
      </c>
      <c>
        <is>
          <t>HILAL GIS TM 35-01-A00010_HİLAL-7 K04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12.11.2020 22:12:03</t>
        </is>
      </c>
      <c>
        <is>
          <t>12.11.2020 22:48:04</t>
        </is>
      </c>
      <c>
        <v>0.600277777</v>
      </c>
      <c>
        <v>10</v>
      </c>
      <c>
        <v>3382</v>
      </c>
      <c>
        <v>0</v>
      </c>
      <c>
        <v>0</v>
      </c>
      <c>
        <v>6.002778</v>
      </c>
      <c>
        <v>2030.139442</v>
      </c>
      <c>
        <v>0</v>
      </c>
      <c>
        <v>0</v>
      </c>
    </row>
    <row>
      <c>
        <is>
          <t>1581253</t>
        </is>
      </c>
      <c>
        <v>1</v>
      </c>
      <c>
        <is>
          <t>İZMİR</t>
        </is>
      </c>
      <c>
        <v>KONAK</v>
      </c>
      <c>
        <is>
          <t>HILAL GIS TM 35-01-A00010_HİLAL-7-K04 K04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16.11.2020 02:34:00</t>
        </is>
      </c>
      <c>
        <is>
          <t>16.11.2020 02:41:09</t>
        </is>
      </c>
      <c>
        <v>0.119166666</v>
      </c>
      <c>
        <v>10</v>
      </c>
      <c>
        <v>3382</v>
      </c>
      <c>
        <v>0</v>
      </c>
      <c>
        <v>0</v>
      </c>
      <c>
        <v>1.191667</v>
      </c>
      <c>
        <v>403.021664</v>
      </c>
      <c>
        <v>0</v>
      </c>
      <c>
        <v>0</v>
      </c>
    </row>
    <row>
      <c>
        <is>
          <t>1595783</t>
        </is>
      </c>
      <c>
        <v>1</v>
      </c>
      <c>
        <is>
          <t>İZMİR</t>
        </is>
      </c>
      <c>
        <v>KONAK</v>
      </c>
      <c>
        <is>
          <t>K-2 35-01-K00002_35-01-K00002</t>
        </is>
      </c>
      <c>
        <v>Ağaç Kesimi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24.11.2020 14:14:57</t>
        </is>
      </c>
      <c>
        <is>
          <t>24.11.2020 14:57:15</t>
        </is>
      </c>
      <c>
        <v>0.705</v>
      </c>
      <c>
        <v>0</v>
      </c>
      <c>
        <v>781</v>
      </c>
      <c>
        <v>0</v>
      </c>
      <c>
        <v>0</v>
      </c>
      <c>
        <v>0</v>
      </c>
      <c>
        <v>550.605</v>
      </c>
      <c>
        <v>0</v>
      </c>
      <c>
        <v>0</v>
      </c>
    </row>
    <row>
      <c>
        <is>
          <t>1574951</t>
        </is>
      </c>
      <c>
        <v>1</v>
      </c>
      <c>
        <is>
          <t>İZMİR</t>
        </is>
      </c>
      <c>
        <v>KONAK</v>
      </c>
      <c>
        <is>
          <t>HILAL GIS TM 35-01-A00010_HİLAL-2 K16</t>
        </is>
      </c>
      <c>
        <v>Üçüncü Şahısların Vermiş Olduğu Hasarlar</v>
      </c>
      <c>
        <is>
          <t>Dağıtım-OG</t>
        </is>
      </c>
      <c>
        <v>Uzun</v>
      </c>
      <c>
        <v>Dışsal</v>
      </c>
      <c>
        <v>Bildirimsiz</v>
      </c>
      <c>
        <is>
          <t>03.11.2020 20:50:15</t>
        </is>
      </c>
      <c>
        <is>
          <t>03.11.2020 21:41:14</t>
        </is>
      </c>
      <c>
        <v>0.849722222</v>
      </c>
      <c>
        <v>13</v>
      </c>
      <c>
        <v>2071</v>
      </c>
      <c>
        <v>0</v>
      </c>
      <c>
        <v>0</v>
      </c>
      <c>
        <v>11.046389</v>
      </c>
      <c>
        <v>1759.774722</v>
      </c>
      <c>
        <v>0</v>
      </c>
      <c>
        <v>0</v>
      </c>
    </row>
    <row>
      <c>
        <is>
          <t>1595564</t>
        </is>
      </c>
      <c>
        <v>1</v>
      </c>
      <c>
        <is>
          <t>İZMİR</t>
        </is>
      </c>
      <c>
        <v>KONAK</v>
      </c>
      <c>
        <is>
          <t>K-1037 35-01-K01037_C 1C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24.11.2020 09:25:49</t>
        </is>
      </c>
      <c>
        <is>
          <t>24.11.2020 12:05:27</t>
        </is>
      </c>
      <c>
        <v>2.660555555</v>
      </c>
      <c>
        <v>0</v>
      </c>
      <c>
        <v>150</v>
      </c>
      <c>
        <v>0</v>
      </c>
      <c>
        <v>0</v>
      </c>
      <c>
        <v>0</v>
      </c>
      <c>
        <v>399.083333</v>
      </c>
      <c>
        <v>0</v>
      </c>
      <c>
        <v>0</v>
      </c>
    </row>
    <row>
      <c>
        <is>
          <t>1577750</t>
        </is>
      </c>
      <c>
        <v>1</v>
      </c>
      <c>
        <is>
          <t>İZMİR</t>
        </is>
      </c>
      <c>
        <v>KONAK</v>
      </c>
      <c>
        <is>
          <t>K-270 35-01-K00270_910484212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08.11.2020 18:27:40</t>
        </is>
      </c>
      <c>
        <is>
          <t>08.11.2020 20:28:17</t>
        </is>
      </c>
      <c>
        <v>2.010277777</v>
      </c>
      <c>
        <v>0</v>
      </c>
      <c>
        <v>5</v>
      </c>
      <c>
        <v>0</v>
      </c>
      <c>
        <v>0</v>
      </c>
      <c>
        <v>0</v>
      </c>
      <c>
        <v>10.051389</v>
      </c>
      <c>
        <v>0</v>
      </c>
      <c>
        <v>0</v>
      </c>
    </row>
    <row>
      <c>
        <is>
          <t>1581389</t>
        </is>
      </c>
      <c>
        <v>1</v>
      </c>
      <c>
        <is>
          <t>İZMİR</t>
        </is>
      </c>
      <c>
        <v>KONAK</v>
      </c>
      <c>
        <is>
          <t>K-270 35-01-K00270_910498360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16.11.2020 10:35:21</t>
        </is>
      </c>
      <c>
        <is>
          <t>16.11.2020 11:37:53</t>
        </is>
      </c>
      <c>
        <v>1.042222222</v>
      </c>
      <c>
        <v>0</v>
      </c>
      <c>
        <v>2</v>
      </c>
      <c>
        <v>0</v>
      </c>
      <c>
        <v>0</v>
      </c>
      <c>
        <v>0</v>
      </c>
      <c>
        <v>2.084444</v>
      </c>
      <c>
        <v>0</v>
      </c>
      <c>
        <v>0</v>
      </c>
    </row>
    <row>
      <c>
        <is>
          <t>1579650</t>
        </is>
      </c>
      <c>
        <v>1</v>
      </c>
      <c>
        <is>
          <t>İZMİR</t>
        </is>
      </c>
      <c>
        <v>KONAK</v>
      </c>
      <c>
        <is>
          <t>M-1236 35-01-M01236_915123864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12.11.2020 13:48:37</t>
        </is>
      </c>
      <c>
        <is>
          <t>12.11.2020 15:47:08</t>
        </is>
      </c>
      <c>
        <v>1.975277777</v>
      </c>
      <c>
        <v>0</v>
      </c>
      <c>
        <v>1</v>
      </c>
      <c>
        <v>0</v>
      </c>
      <c>
        <v>0</v>
      </c>
      <c>
        <v>0</v>
      </c>
      <c>
        <v>1.975278</v>
      </c>
      <c>
        <v>0</v>
      </c>
      <c>
        <v>0</v>
      </c>
    </row>
    <row>
      <c>
        <is>
          <t>1581195</t>
        </is>
      </c>
      <c>
        <v>1</v>
      </c>
      <c>
        <is>
          <t>İZMİR</t>
        </is>
      </c>
      <c>
        <v>KONAK</v>
      </c>
      <c>
        <is>
          <t>K-2450 35-01-K02450_B</t>
        </is>
      </c>
      <c>
        <v>AG Nötr İletken Kopması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15.11.2020 18:54:23</t>
        </is>
      </c>
      <c>
        <is>
          <t>15.11.2020 20:42:29</t>
        </is>
      </c>
      <c>
        <v>1.801666666</v>
      </c>
      <c>
        <v>0</v>
      </c>
      <c>
        <v>271</v>
      </c>
      <c>
        <v>0</v>
      </c>
      <c>
        <v>0</v>
      </c>
      <c>
        <v>0</v>
      </c>
      <c>
        <v>488.251666</v>
      </c>
      <c>
        <v>0</v>
      </c>
      <c>
        <v>0</v>
      </c>
    </row>
    <row>
      <c>
        <is>
          <t>1597746</t>
        </is>
      </c>
      <c>
        <v>1</v>
      </c>
      <c>
        <is>
          <t>İZMİR</t>
        </is>
      </c>
      <c>
        <v>KONAK</v>
      </c>
      <c>
        <is>
          <t>K-2318 35-01-K02318_913914190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28.11.2020 11:37:46</t>
        </is>
      </c>
      <c>
        <is>
          <t>28.11.2020 13:01:27</t>
        </is>
      </c>
      <c>
        <v>1.394722222</v>
      </c>
      <c>
        <v>0</v>
      </c>
      <c>
        <v>32</v>
      </c>
      <c>
        <v>0</v>
      </c>
      <c>
        <v>0</v>
      </c>
      <c>
        <v>0</v>
      </c>
      <c>
        <v>44.631111</v>
      </c>
      <c>
        <v>0</v>
      </c>
      <c>
        <v>0</v>
      </c>
    </row>
    <row>
      <c>
        <is>
          <t>1582723</t>
        </is>
      </c>
      <c>
        <v>1</v>
      </c>
      <c>
        <is>
          <t>İZMİR</t>
        </is>
      </c>
      <c>
        <v>ÇEŞME</v>
      </c>
      <c>
        <is>
          <t>L-321 35-18-L00321_950449400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18.11.2020 17:57:41</t>
        </is>
      </c>
      <c>
        <is>
          <t>18.11.2020 18:38:23</t>
        </is>
      </c>
      <c>
        <v>0.678333333</v>
      </c>
      <c>
        <v>0</v>
      </c>
      <c>
        <v>1</v>
      </c>
      <c>
        <v>0</v>
      </c>
      <c>
        <v>0</v>
      </c>
      <c>
        <v>0</v>
      </c>
      <c>
        <v>0.678333</v>
      </c>
      <c>
        <v>0</v>
      </c>
      <c>
        <v>0</v>
      </c>
    </row>
    <row>
      <c>
        <is>
          <t>1597153</t>
        </is>
      </c>
      <c>
        <v>1</v>
      </c>
      <c>
        <is>
          <t>İZMİR</t>
        </is>
      </c>
      <c>
        <v>ÇEŞME</v>
      </c>
      <c>
        <is>
          <t>L-92 35-18-L00092_950458685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27.11.2020 09:30:17</t>
        </is>
      </c>
      <c>
        <is>
          <t>27.11.2020 15:59:00</t>
        </is>
      </c>
      <c>
        <v>6.478611111</v>
      </c>
      <c>
        <v>0</v>
      </c>
      <c>
        <v>1</v>
      </c>
      <c>
        <v>0</v>
      </c>
      <c>
        <v>0</v>
      </c>
      <c>
        <v>0</v>
      </c>
      <c>
        <v>6.478611</v>
      </c>
      <c>
        <v>0</v>
      </c>
      <c>
        <v>0</v>
      </c>
    </row>
    <row>
      <c>
        <is>
          <t>1583617</t>
        </is>
      </c>
      <c>
        <v>1</v>
      </c>
      <c>
        <is>
          <t>İZMİR</t>
        </is>
      </c>
      <c>
        <v>ÇEŞME</v>
      </c>
      <c>
        <is>
          <t>L-95 35-18-L00095_35-18-L00095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20.11.2020 08:55:31</t>
        </is>
      </c>
      <c>
        <is>
          <t>20.11.2020 12:50:06</t>
        </is>
      </c>
      <c>
        <v>3.909465555</v>
      </c>
      <c>
        <v>1</v>
      </c>
      <c>
        <v>357</v>
      </c>
      <c>
        <v>0</v>
      </c>
      <c>
        <v>0</v>
      </c>
      <c>
        <v>3.909466</v>
      </c>
      <c>
        <v>1395.679203</v>
      </c>
      <c>
        <v>0</v>
      </c>
      <c>
        <v>0</v>
      </c>
    </row>
    <row>
      <c>
        <is>
          <t>1597961</t>
        </is>
      </c>
      <c>
        <v>1</v>
      </c>
      <c>
        <is>
          <t>İZMİR</t>
        </is>
      </c>
      <c>
        <v>ÇEŞME</v>
      </c>
      <c>
        <is>
          <t>L-92 35-18-L00092_35-18-L00092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28.11.2020 19:55:12</t>
        </is>
      </c>
      <c>
        <is>
          <t>28.11.2020 22:28:49</t>
        </is>
      </c>
      <c>
        <v>2.560277777</v>
      </c>
      <c>
        <v>2</v>
      </c>
      <c>
        <v>209</v>
      </c>
      <c>
        <v>0</v>
      </c>
      <c>
        <v>0</v>
      </c>
      <c>
        <v>5.120556</v>
      </c>
      <c>
        <v>535.098055</v>
      </c>
      <c>
        <v>0</v>
      </c>
      <c>
        <v>0</v>
      </c>
    </row>
    <row>
      <c>
        <is>
          <t>1583932</t>
        </is>
      </c>
      <c>
        <v>1</v>
      </c>
      <c>
        <is>
          <t>İZMİR</t>
        </is>
      </c>
      <c>
        <v>ÇEŞME</v>
      </c>
      <c>
        <is>
          <t>L-225 35-18-L00225_950460799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20.11.2020 15:58:40</t>
        </is>
      </c>
      <c>
        <is>
          <t>20.11.2020 21:41:25</t>
        </is>
      </c>
      <c>
        <v>5.7125</v>
      </c>
      <c>
        <v>0</v>
      </c>
      <c>
        <v>1</v>
      </c>
      <c>
        <v>0</v>
      </c>
      <c>
        <v>0</v>
      </c>
      <c>
        <v>0</v>
      </c>
      <c>
        <v>5.7125</v>
      </c>
      <c>
        <v>0</v>
      </c>
      <c>
        <v>0</v>
      </c>
    </row>
    <row>
      <c>
        <is>
          <t>1597991</t>
        </is>
      </c>
      <c>
        <v>1</v>
      </c>
      <c>
        <is>
          <t>İZMİR</t>
        </is>
      </c>
      <c>
        <v>ÇEŞME</v>
      </c>
      <c>
        <is>
          <t>L-92 35-18-L00092_35-18-L00092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28.11.2020 22:47:18</t>
        </is>
      </c>
      <c>
        <is>
          <t>28.11.2020 23:39:36</t>
        </is>
      </c>
      <c>
        <v>0.871666666</v>
      </c>
      <c>
        <v>2</v>
      </c>
      <c>
        <v>209</v>
      </c>
      <c>
        <v>0</v>
      </c>
      <c>
        <v>0</v>
      </c>
      <c>
        <v>1.743333</v>
      </c>
      <c>
        <v>182.178333</v>
      </c>
      <c>
        <v>0</v>
      </c>
      <c>
        <v>0</v>
      </c>
    </row>
    <row>
      <c>
        <is>
          <t>1597027</t>
        </is>
      </c>
      <c>
        <v>1</v>
      </c>
      <c>
        <is>
          <t>İZMİR</t>
        </is>
      </c>
      <c>
        <v>ÇEŞME</v>
      </c>
      <c>
        <is>
          <t>L-92 35-18-L00092_35-18-L00092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26.11.2020 20:47:10</t>
        </is>
      </c>
      <c>
        <is>
          <t>26.11.2020 21:38:52</t>
        </is>
      </c>
      <c>
        <v>0.861666666</v>
      </c>
      <c>
        <v>2</v>
      </c>
      <c>
        <v>209</v>
      </c>
      <c>
        <v>0</v>
      </c>
      <c>
        <v>0</v>
      </c>
      <c>
        <v>1.723333</v>
      </c>
      <c>
        <v>180.088333</v>
      </c>
      <c>
        <v>0</v>
      </c>
      <c>
        <v>0</v>
      </c>
    </row>
    <row>
      <c>
        <is>
          <t>1583476</t>
        </is>
      </c>
      <c>
        <v>1</v>
      </c>
      <c>
        <is>
          <t>İZMİR</t>
        </is>
      </c>
      <c>
        <v>ÇEŞME</v>
      </c>
      <c>
        <is>
          <t>L-95 35-18-L00095_5716531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19.11.2020 18:41:37</t>
        </is>
      </c>
      <c>
        <is>
          <t>19.11.2020 20:55:16</t>
        </is>
      </c>
      <c>
        <v>2.2275</v>
      </c>
      <c>
        <v>0</v>
      </c>
      <c>
        <v>51</v>
      </c>
      <c>
        <v>0</v>
      </c>
      <c>
        <v>0</v>
      </c>
      <c>
        <v>0</v>
      </c>
      <c>
        <v>113.6025</v>
      </c>
      <c>
        <v>0</v>
      </c>
      <c>
        <v>0</v>
      </c>
    </row>
    <row>
      <c>
        <is>
          <t>1596492</t>
        </is>
      </c>
      <c>
        <v>1</v>
      </c>
      <c>
        <is>
          <t>İZMİR</t>
        </is>
      </c>
      <c>
        <v>KONAK</v>
      </c>
      <c>
        <is>
          <t>K-71 35-01-K00071_913166659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25.11.2020 19:21:39</t>
        </is>
      </c>
      <c>
        <is>
          <t>25.11.2020 20:04:52</t>
        </is>
      </c>
      <c>
        <v>0.720277777</v>
      </c>
      <c>
        <v>0</v>
      </c>
      <c>
        <v>7</v>
      </c>
      <c>
        <v>0</v>
      </c>
      <c>
        <v>0</v>
      </c>
      <c>
        <v>0</v>
      </c>
      <c>
        <v>5.041944</v>
      </c>
      <c>
        <v>0</v>
      </c>
      <c>
        <v>0</v>
      </c>
    </row>
    <row>
      <c>
        <is>
          <t>1580464</t>
        </is>
      </c>
      <c>
        <v>1</v>
      </c>
      <c>
        <is>
          <t>İZMİR</t>
        </is>
      </c>
      <c>
        <v>KONAK</v>
      </c>
      <c>
        <is>
          <t>K-238 35-01-K00238_E e8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14.11.2020 01:22:35</t>
        </is>
      </c>
      <c>
        <is>
          <t>14.11.2020 03:00:48</t>
        </is>
      </c>
      <c>
        <v>1.636944444</v>
      </c>
      <c>
        <v>0</v>
      </c>
      <c>
        <v>39</v>
      </c>
      <c>
        <v>0</v>
      </c>
      <c>
        <v>0</v>
      </c>
      <c>
        <v>0</v>
      </c>
      <c>
        <v>63.840833</v>
      </c>
      <c>
        <v>0</v>
      </c>
      <c>
        <v>0</v>
      </c>
    </row>
    <row>
      <c>
        <is>
          <t>1582818</t>
        </is>
      </c>
      <c>
        <v>1</v>
      </c>
      <c>
        <is>
          <t>İZMİR</t>
        </is>
      </c>
      <c>
        <v>KONAK</v>
      </c>
      <c>
        <is>
          <t>K-1703 35-01-K01703_F F2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19.11.2020 00:12:54</t>
        </is>
      </c>
      <c>
        <is>
          <t>19.11.2020 01:31:14</t>
        </is>
      </c>
      <c>
        <v>1.305555555</v>
      </c>
      <c>
        <v>0</v>
      </c>
      <c>
        <v>24</v>
      </c>
      <c>
        <v>0</v>
      </c>
      <c>
        <v>0</v>
      </c>
      <c>
        <v>0</v>
      </c>
      <c>
        <v>31.333333</v>
      </c>
      <c>
        <v>0</v>
      </c>
      <c>
        <v>0</v>
      </c>
    </row>
    <row>
      <c>
        <is>
          <t>1582599</t>
        </is>
      </c>
      <c>
        <v>1</v>
      </c>
      <c>
        <is>
          <t>İZMİR</t>
        </is>
      </c>
      <c>
        <v>KONAK</v>
      </c>
      <c>
        <is>
          <t>K-1703 35-01-K01703_911816029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18.11.2020 13:55:47</t>
        </is>
      </c>
      <c>
        <is>
          <t>18.11.2020 16:54:46</t>
        </is>
      </c>
      <c>
        <v>2.983055555</v>
      </c>
      <c>
        <v>0</v>
      </c>
      <c>
        <v>16</v>
      </c>
      <c>
        <v>0</v>
      </c>
      <c>
        <v>0</v>
      </c>
      <c>
        <v>0</v>
      </c>
      <c>
        <v>47.728889</v>
      </c>
      <c>
        <v>0</v>
      </c>
      <c>
        <v>0</v>
      </c>
    </row>
    <row>
      <c>
        <is>
          <t>1583029</t>
        </is>
      </c>
      <c>
        <v>1</v>
      </c>
      <c>
        <is>
          <t>İZMİR</t>
        </is>
      </c>
      <c>
        <v>KONAK</v>
      </c>
      <c>
        <is>
          <t>K-1703 35-01-K01703_911816029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19.11.2020 10:28:31</t>
        </is>
      </c>
      <c>
        <is>
          <t>19.11.2020 20:56:39</t>
        </is>
      </c>
      <c>
        <v>10.468888888</v>
      </c>
      <c>
        <v>0</v>
      </c>
      <c>
        <v>16</v>
      </c>
      <c>
        <v>0</v>
      </c>
      <c>
        <v>0</v>
      </c>
      <c>
        <v>0</v>
      </c>
      <c>
        <v>167.502222</v>
      </c>
      <c>
        <v>0</v>
      </c>
      <c>
        <v>0</v>
      </c>
    </row>
    <row>
      <c>
        <is>
          <t>1573659</t>
        </is>
      </c>
      <c>
        <v>1</v>
      </c>
      <c>
        <is>
          <t>İZMİR</t>
        </is>
      </c>
      <c>
        <v>ÇEŞME</v>
      </c>
      <c>
        <is>
          <t>L-512 REİSDERE 35-18-L00512_950465403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01.11.2020 13:25:24</t>
        </is>
      </c>
      <c>
        <is>
          <t>01.11.2020 22:36:40</t>
        </is>
      </c>
      <c>
        <v>9.187777777</v>
      </c>
      <c>
        <v>0</v>
      </c>
      <c>
        <v>2</v>
      </c>
      <c>
        <v>0</v>
      </c>
      <c>
        <v>0</v>
      </c>
      <c>
        <v>0</v>
      </c>
      <c>
        <v>18.375556</v>
      </c>
      <c>
        <v>0</v>
      </c>
      <c>
        <v>0</v>
      </c>
    </row>
    <row>
      <c>
        <is>
          <t>1582634</t>
        </is>
      </c>
      <c>
        <v>1</v>
      </c>
      <c>
        <is>
          <t>İZMİR</t>
        </is>
      </c>
      <c>
        <v>ÇEŞME</v>
      </c>
      <c>
        <is>
          <t>L-269 35-18-L00269_950445239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18.11.2020 15:08:29</t>
        </is>
      </c>
      <c>
        <is>
          <t>18.11.2020 17:20:27</t>
        </is>
      </c>
      <c>
        <v>2.199444444</v>
      </c>
      <c>
        <v>0</v>
      </c>
      <c>
        <v>1</v>
      </c>
      <c>
        <v>0</v>
      </c>
      <c>
        <v>0</v>
      </c>
      <c>
        <v>0</v>
      </c>
      <c>
        <v>2.199444</v>
      </c>
      <c>
        <v>0</v>
      </c>
      <c>
        <v>0</v>
      </c>
    </row>
    <row>
      <c>
        <is>
          <t>1579997</t>
        </is>
      </c>
      <c>
        <v>1</v>
      </c>
      <c>
        <is>
          <t>İZMİR</t>
        </is>
      </c>
      <c>
        <v>ÇEŞME</v>
      </c>
      <c>
        <is>
          <t>L-309 35-18-L00309_950447334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13.11.2020 09:07:32</t>
        </is>
      </c>
      <c>
        <is>
          <t>13.11.2020 11:36:48</t>
        </is>
      </c>
      <c>
        <v>2.487777777</v>
      </c>
      <c>
        <v>0</v>
      </c>
      <c>
        <v>1</v>
      </c>
      <c>
        <v>0</v>
      </c>
      <c>
        <v>0</v>
      </c>
      <c>
        <v>0</v>
      </c>
      <c>
        <v>2.487778</v>
      </c>
      <c>
        <v>0</v>
      </c>
      <c>
        <v>0</v>
      </c>
    </row>
    <row>
      <c>
        <is>
          <t>1573557</t>
        </is>
      </c>
      <c>
        <v>1</v>
      </c>
      <c>
        <is>
          <t>İZMİR</t>
        </is>
      </c>
      <c>
        <v>ÇEŞME</v>
      </c>
      <c>
        <is>
          <t>L-207 MERKEZTUR 35-18-L00207_ L04</t>
        </is>
      </c>
      <c>
        <v>OG Kademe Ayarı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01.11.2020 18:14:00</t>
        </is>
      </c>
      <c>
        <is>
          <t>01.11.2020 19:32:52</t>
        </is>
      </c>
      <c>
        <v>1.314444444</v>
      </c>
      <c>
        <v>1</v>
      </c>
      <c>
        <v>139</v>
      </c>
      <c>
        <v>0</v>
      </c>
      <c>
        <v>0</v>
      </c>
      <c>
        <v>1.314444</v>
      </c>
      <c>
        <v>182.707778</v>
      </c>
      <c>
        <v>0</v>
      </c>
      <c>
        <v>0</v>
      </c>
    </row>
    <row>
      <c>
        <is>
          <t>1573604</t>
        </is>
      </c>
      <c>
        <v>1</v>
      </c>
      <c>
        <is>
          <t>İZMİR</t>
        </is>
      </c>
      <c>
        <v>ÇEŞME</v>
      </c>
      <c>
        <is>
          <t>L-164 35-18-L00164_950444355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01.11.2020 11:22:38</t>
        </is>
      </c>
      <c>
        <is>
          <t>01.11.2020 15:51:26</t>
        </is>
      </c>
      <c>
        <v>4.48</v>
      </c>
      <c>
        <v>0</v>
      </c>
      <c>
        <v>1</v>
      </c>
      <c>
        <v>0</v>
      </c>
      <c>
        <v>0</v>
      </c>
      <c>
        <v>0</v>
      </c>
      <c>
        <v>4.48</v>
      </c>
      <c>
        <v>0</v>
      </c>
      <c>
        <v>0</v>
      </c>
    </row>
    <row>
      <c>
        <is>
          <t>1573740</t>
        </is>
      </c>
      <c>
        <v>1</v>
      </c>
      <c>
        <is>
          <t>İZMİR</t>
        </is>
      </c>
      <c>
        <v>ÇEŞME</v>
      </c>
      <c>
        <is>
          <t>L-164 35-18-L00164_950444368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01.11.2020 17:00:39</t>
        </is>
      </c>
      <c>
        <is>
          <t>01.11.2020 20:54:36</t>
        </is>
      </c>
      <c>
        <v>3.899166666</v>
      </c>
      <c>
        <v>0</v>
      </c>
      <c>
        <v>1</v>
      </c>
      <c>
        <v>0</v>
      </c>
      <c>
        <v>0</v>
      </c>
      <c>
        <v>0</v>
      </c>
      <c>
        <v>3.899167</v>
      </c>
      <c>
        <v>0</v>
      </c>
      <c>
        <v>0</v>
      </c>
    </row>
    <row>
      <c>
        <is>
          <t>1575003</t>
        </is>
      </c>
      <c>
        <v>1</v>
      </c>
      <c>
        <is>
          <t>İZMİR</t>
        </is>
      </c>
      <c>
        <v>ÇEŞME</v>
      </c>
      <c>
        <is>
          <t>L-164 35-18-L00164_950444184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04.11.2020 07:36:46</t>
        </is>
      </c>
      <c>
        <is>
          <t>04.11.2020 09:51:53</t>
        </is>
      </c>
      <c>
        <v>2.251944444</v>
      </c>
      <c>
        <v>0</v>
      </c>
      <c>
        <v>1</v>
      </c>
      <c>
        <v>0</v>
      </c>
      <c>
        <v>0</v>
      </c>
      <c>
        <v>0</v>
      </c>
      <c>
        <v>2.251944</v>
      </c>
      <c>
        <v>0</v>
      </c>
      <c>
        <v>0</v>
      </c>
    </row>
    <row>
      <c>
        <is>
          <t>1575071</t>
        </is>
      </c>
      <c>
        <v>1</v>
      </c>
      <c>
        <is>
          <t>İZMİR</t>
        </is>
      </c>
      <c>
        <v>ÇEŞME</v>
      </c>
      <c>
        <is>
          <t>L-164 35-18-L00164_950444015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04.11.2020 09:34:26</t>
        </is>
      </c>
      <c>
        <is>
          <t>04.11.2020 13:18:42</t>
        </is>
      </c>
      <c>
        <v>3.737777777</v>
      </c>
      <c>
        <v>0</v>
      </c>
      <c>
        <v>1</v>
      </c>
      <c>
        <v>0</v>
      </c>
      <c>
        <v>0</v>
      </c>
      <c>
        <v>0</v>
      </c>
      <c>
        <v>3.737778</v>
      </c>
      <c>
        <v>0</v>
      </c>
      <c>
        <v>0</v>
      </c>
    </row>
    <row>
      <c>
        <is>
          <t>1575152</t>
        </is>
      </c>
      <c>
        <v>1</v>
      </c>
      <c>
        <is>
          <t>İZMİR</t>
        </is>
      </c>
      <c>
        <v>ÇEŞME</v>
      </c>
      <c>
        <is>
          <t>L-164 35-18-L00164_9873908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04.11.2020 11:40:00</t>
        </is>
      </c>
      <c>
        <is>
          <t>04.11.2020 13:21:42</t>
        </is>
      </c>
      <c>
        <v>1.695</v>
      </c>
      <c>
        <v>0</v>
      </c>
      <c>
        <v>95</v>
      </c>
      <c>
        <v>0</v>
      </c>
      <c>
        <v>0</v>
      </c>
      <c>
        <v>0</v>
      </c>
      <c>
        <v>161.025</v>
      </c>
      <c>
        <v>0</v>
      </c>
      <c>
        <v>0</v>
      </c>
    </row>
    <row>
      <c>
        <is>
          <t>1598672</t>
        </is>
      </c>
      <c>
        <v>1</v>
      </c>
      <c>
        <is>
          <t>İZMİR</t>
        </is>
      </c>
      <c>
        <v>ÇEŞME</v>
      </c>
      <c>
        <is>
          <t>L-163 35-18-L00163_950444232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30.11.2020 13:26:56</t>
        </is>
      </c>
      <c>
        <is>
          <t>05.12.2020 18:17:48</t>
        </is>
      </c>
      <c>
        <v>124.847777777</v>
      </c>
      <c>
        <v>0</v>
      </c>
      <c>
        <v>1</v>
      </c>
      <c>
        <v>0</v>
      </c>
      <c>
        <v>0</v>
      </c>
      <c>
        <v>0</v>
      </c>
      <c>
        <v>124.847778</v>
      </c>
      <c>
        <v>0</v>
      </c>
      <c>
        <v>0</v>
      </c>
    </row>
    <row>
      <c>
        <is>
          <t>1577328</t>
        </is>
      </c>
      <c>
        <v>1</v>
      </c>
      <c>
        <is>
          <t>İZMİR</t>
        </is>
      </c>
      <c>
        <v>ÇEŞME</v>
      </c>
      <c>
        <is>
          <t>L-164 35-18-L00164_950457433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07.11.2020 18:54:59</t>
        </is>
      </c>
      <c>
        <is>
          <t>07.11.2020 20:29:06</t>
        </is>
      </c>
      <c>
        <v>1.568611111</v>
      </c>
      <c>
        <v>0</v>
      </c>
      <c>
        <v>1</v>
      </c>
      <c>
        <v>0</v>
      </c>
      <c>
        <v>0</v>
      </c>
      <c>
        <v>0</v>
      </c>
      <c>
        <v>1.568611</v>
      </c>
      <c>
        <v>0</v>
      </c>
      <c>
        <v>0</v>
      </c>
    </row>
    <row>
      <c>
        <is>
          <t>1577935</t>
        </is>
      </c>
      <c>
        <v>1</v>
      </c>
      <c>
        <is>
          <t>İZMİR</t>
        </is>
      </c>
      <c>
        <v>KONAK</v>
      </c>
      <c>
        <is>
          <t>K-290 35-01-K00290_910982021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09.11.2020 10:20:27</t>
        </is>
      </c>
      <c>
        <is>
          <t>09.11.2020 11:56:41</t>
        </is>
      </c>
      <c>
        <v>1.603888888</v>
      </c>
      <c>
        <v>0</v>
      </c>
      <c>
        <v>2</v>
      </c>
      <c>
        <v>0</v>
      </c>
      <c>
        <v>0</v>
      </c>
      <c>
        <v>0</v>
      </c>
      <c>
        <v>3.207778</v>
      </c>
      <c>
        <v>0</v>
      </c>
      <c>
        <v>0</v>
      </c>
    </row>
    <row>
      <c>
        <is>
          <t>1596245</t>
        </is>
      </c>
      <c>
        <v>1</v>
      </c>
      <c>
        <is>
          <t>İZMİR</t>
        </is>
      </c>
      <c>
        <v>KONAK</v>
      </c>
      <c>
        <is>
          <t>M-2557 35-01-M02557_911224278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25.11.2020 11:38:10</t>
        </is>
      </c>
      <c>
        <is>
          <t>25.11.2020 14:22:13</t>
        </is>
      </c>
      <c>
        <v>2.734166666</v>
      </c>
      <c>
        <v>0</v>
      </c>
      <c>
        <v>2</v>
      </c>
      <c>
        <v>0</v>
      </c>
      <c>
        <v>0</v>
      </c>
      <c>
        <v>0</v>
      </c>
      <c>
        <v>5.468333</v>
      </c>
      <c>
        <v>0</v>
      </c>
      <c>
        <v>0</v>
      </c>
    </row>
    <row>
      <c>
        <is>
          <t>1583610</t>
        </is>
      </c>
      <c>
        <v>1</v>
      </c>
      <c>
        <is>
          <t>İZMİR</t>
        </is>
      </c>
      <c>
        <v>KONAK</v>
      </c>
      <c>
        <is>
          <t>M-2558 35-01-M02558_912412699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20.11.2020 08:38:15</t>
        </is>
      </c>
      <c>
        <is>
          <t>20.11.2020 10:43:10</t>
        </is>
      </c>
      <c>
        <v>2.081944444</v>
      </c>
      <c>
        <v>0</v>
      </c>
      <c>
        <v>1</v>
      </c>
      <c>
        <v>0</v>
      </c>
      <c>
        <v>0</v>
      </c>
      <c>
        <v>0</v>
      </c>
      <c>
        <v>2.081944</v>
      </c>
      <c>
        <v>0</v>
      </c>
      <c>
        <v>0</v>
      </c>
    </row>
    <row>
      <c>
        <is>
          <t>1579638</t>
        </is>
      </c>
      <c>
        <v>1</v>
      </c>
      <c>
        <is>
          <t>İZMİR</t>
        </is>
      </c>
      <c>
        <v>KONAK</v>
      </c>
      <c>
        <is>
          <t>K-879 35-01-K00879_910863760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12.11.2020 13:24:05</t>
        </is>
      </c>
      <c>
        <is>
          <t>12.11.2020 15:52:26</t>
        </is>
      </c>
      <c>
        <v>2.4725</v>
      </c>
      <c>
        <v>0</v>
      </c>
      <c>
        <v>1</v>
      </c>
      <c>
        <v>0</v>
      </c>
      <c>
        <v>0</v>
      </c>
      <c>
        <v>0</v>
      </c>
      <c>
        <v>2.4725</v>
      </c>
      <c>
        <v>0</v>
      </c>
      <c>
        <v>0</v>
      </c>
    </row>
    <row>
      <c>
        <is>
          <t>1595604</t>
        </is>
      </c>
      <c>
        <v>1</v>
      </c>
      <c>
        <is>
          <t>İZMİR</t>
        </is>
      </c>
      <c>
        <v>KONAK</v>
      </c>
      <c>
        <is>
          <t>K-670 35-01-K00670_913361765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24.11.2020 09:54:45</t>
        </is>
      </c>
      <c>
        <is>
          <t>24.11.2020 14:31:32</t>
        </is>
      </c>
      <c>
        <v>4.613055555</v>
      </c>
      <c>
        <v>0</v>
      </c>
      <c>
        <v>1</v>
      </c>
      <c>
        <v>0</v>
      </c>
      <c>
        <v>0</v>
      </c>
      <c>
        <v>0</v>
      </c>
      <c>
        <v>4.613056</v>
      </c>
      <c>
        <v>0</v>
      </c>
      <c>
        <v>0</v>
      </c>
    </row>
    <row>
      <c>
        <is>
          <t>1573559</t>
        </is>
      </c>
      <c>
        <v>1</v>
      </c>
      <c>
        <is>
          <t>İZMİR</t>
        </is>
      </c>
      <c>
        <v>KONAK</v>
      </c>
      <c>
        <is>
          <t>M-2727 (M-2559 TR-2) 35-01-M02727_DAĞITIM TRF M-2727-M04 M04</t>
        </is>
      </c>
      <c>
        <v>OG Trafo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01.11.2020 10:02:13</t>
        </is>
      </c>
      <c>
        <is>
          <t>01.11.2020 11:39:36</t>
        </is>
      </c>
      <c>
        <v>1.623055555</v>
      </c>
      <c>
        <v>1</v>
      </c>
      <c>
        <v>385</v>
      </c>
      <c>
        <v>0</v>
      </c>
      <c>
        <v>0</v>
      </c>
      <c>
        <v>1.623056</v>
      </c>
      <c>
        <v>624.876389</v>
      </c>
      <c>
        <v>0</v>
      </c>
      <c>
        <v>0</v>
      </c>
    </row>
    <row>
      <c>
        <is>
          <t>1576495</t>
        </is>
      </c>
      <c>
        <v>1</v>
      </c>
      <c>
        <is>
          <t>İZMİR</t>
        </is>
      </c>
      <c>
        <v>KEMALPAŞA</v>
      </c>
      <c>
        <is>
          <t>AKALAN TR-1 35-27-M00433_912532767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06.11.2020 13:45:20</t>
        </is>
      </c>
      <c>
        <is>
          <t>06.11.2020 22:12:31</t>
        </is>
      </c>
      <c>
        <v>8.453055555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16.906111</v>
      </c>
    </row>
    <row>
      <c>
        <is>
          <t>1581688</t>
        </is>
      </c>
      <c>
        <v>1</v>
      </c>
      <c>
        <is>
          <t>İZMİR</t>
        </is>
      </c>
      <c>
        <v>KONAK</v>
      </c>
      <c>
        <is>
          <t>K-69 35-01-K00069_911382806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16.11.2020 21:19:14</t>
        </is>
      </c>
      <c>
        <is>
          <t>17.11.2020 03:10:40</t>
        </is>
      </c>
      <c>
        <v>5.857222222</v>
      </c>
      <c>
        <v>0</v>
      </c>
      <c>
        <v>25</v>
      </c>
      <c>
        <v>0</v>
      </c>
      <c>
        <v>0</v>
      </c>
      <c>
        <v>0</v>
      </c>
      <c>
        <v>146.430556</v>
      </c>
      <c>
        <v>0</v>
      </c>
      <c>
        <v>0</v>
      </c>
    </row>
    <row>
      <c>
        <is>
          <t>1581663</t>
        </is>
      </c>
      <c>
        <v>1</v>
      </c>
      <c>
        <is>
          <t>İZMİR</t>
        </is>
      </c>
      <c>
        <v>KONAK</v>
      </c>
      <c>
        <is>
          <t>K-69 35-01-K00069_K K2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16.11.2020 19:11:03</t>
        </is>
      </c>
      <c>
        <is>
          <t>16.11.2020 20:52:59</t>
        </is>
      </c>
      <c>
        <v>1.698888888</v>
      </c>
      <c>
        <v>0</v>
      </c>
      <c>
        <v>77</v>
      </c>
      <c>
        <v>0</v>
      </c>
      <c>
        <v>0</v>
      </c>
      <c>
        <v>0</v>
      </c>
      <c>
        <v>130.814444</v>
      </c>
      <c>
        <v>0</v>
      </c>
      <c>
        <v>0</v>
      </c>
    </row>
    <row>
      <c>
        <is>
          <t>1584590</t>
        </is>
      </c>
      <c>
        <v>1</v>
      </c>
      <c>
        <is>
          <t>İZMİR</t>
        </is>
      </c>
      <c>
        <v>KONAK</v>
      </c>
      <c>
        <is>
          <t>M-1542 35-01-M01542_A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21.11.2020 21:14:00</t>
        </is>
      </c>
      <c>
        <is>
          <t>21.11.2020 22:13:17</t>
        </is>
      </c>
      <c>
        <v>0.988055555</v>
      </c>
      <c>
        <v>0</v>
      </c>
      <c>
        <v>136</v>
      </c>
      <c>
        <v>0</v>
      </c>
      <c>
        <v>0</v>
      </c>
      <c>
        <v>0</v>
      </c>
      <c>
        <v>134.375555</v>
      </c>
      <c>
        <v>0</v>
      </c>
      <c>
        <v>0</v>
      </c>
    </row>
    <row>
      <c>
        <is>
          <t>1574917</t>
        </is>
      </c>
      <c>
        <v>1</v>
      </c>
      <c>
        <is>
          <t>İZMİR</t>
        </is>
      </c>
      <c>
        <v>ÇEŞME</v>
      </c>
      <c>
        <is>
          <t>L-310 35-18-L00310_950438030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03.11.2020 18:41:38</t>
        </is>
      </c>
      <c>
        <is>
          <t>03.11.2020 23:56:46</t>
        </is>
      </c>
      <c>
        <v>5.252222222</v>
      </c>
      <c>
        <v>0</v>
      </c>
      <c>
        <v>1</v>
      </c>
      <c>
        <v>0</v>
      </c>
      <c>
        <v>0</v>
      </c>
      <c>
        <v>0</v>
      </c>
      <c>
        <v>5.252222</v>
      </c>
      <c>
        <v>0</v>
      </c>
      <c>
        <v>0</v>
      </c>
    </row>
    <row>
      <c>
        <is>
          <t>1575057</t>
        </is>
      </c>
      <c>
        <v>1</v>
      </c>
      <c>
        <is>
          <t>İZMİR</t>
        </is>
      </c>
      <c>
        <v>ÇEŞME</v>
      </c>
      <c>
        <is>
          <t>L-310 35-18-L00310_950437957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04.11.2020 09:16:03</t>
        </is>
      </c>
      <c>
        <is>
          <t>04.11.2020 14:08:43</t>
        </is>
      </c>
      <c>
        <v>4.877777777</v>
      </c>
      <c>
        <v>0</v>
      </c>
      <c>
        <v>1</v>
      </c>
      <c>
        <v>0</v>
      </c>
      <c>
        <v>0</v>
      </c>
      <c>
        <v>0</v>
      </c>
      <c>
        <v>4.877778</v>
      </c>
      <c>
        <v>0</v>
      </c>
      <c>
        <v>0</v>
      </c>
    </row>
    <row>
      <c>
        <is>
          <t>1579995</t>
        </is>
      </c>
      <c>
        <v>1</v>
      </c>
      <c>
        <is>
          <t>İZMİR</t>
        </is>
      </c>
      <c>
        <v>ÇEŞME</v>
      </c>
      <c>
        <is>
          <t>L-317 BAHÇELİEVLER-1 35-18-L00317_35-18-L00317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13.11.2020 09:09:28</t>
        </is>
      </c>
      <c>
        <is>
          <t>13.11.2020 15:46:44</t>
        </is>
      </c>
      <c>
        <v>6.6209425</v>
      </c>
      <c>
        <v>1</v>
      </c>
      <c>
        <v>77</v>
      </c>
      <c>
        <v>0</v>
      </c>
      <c>
        <v>0</v>
      </c>
      <c>
        <v>6.620943</v>
      </c>
      <c>
        <v>509.812573</v>
      </c>
      <c>
        <v>0</v>
      </c>
      <c>
        <v>0</v>
      </c>
    </row>
    <row>
      <c>
        <is>
          <t>1580007</t>
        </is>
      </c>
      <c>
        <v>1</v>
      </c>
      <c>
        <is>
          <t>İZMİR</t>
        </is>
      </c>
      <c>
        <v>ÇEŞME</v>
      </c>
      <c>
        <is>
          <t>L-319 BAHÇELİEVLER-2 35-18-L00319_35-18-L00319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13.11.2020 09:16:47</t>
        </is>
      </c>
      <c>
        <is>
          <t>13.11.2020 15:47:53</t>
        </is>
      </c>
      <c>
        <v>6.518333333</v>
      </c>
      <c>
        <v>1</v>
      </c>
      <c>
        <v>272</v>
      </c>
      <c>
        <v>0</v>
      </c>
      <c>
        <v>0</v>
      </c>
      <c>
        <v>6.518333</v>
      </c>
      <c>
        <v>1772.986667</v>
      </c>
      <c>
        <v>0</v>
      </c>
      <c>
        <v>0</v>
      </c>
    </row>
    <row>
      <c>
        <is>
          <t>1582475</t>
        </is>
      </c>
      <c>
        <v>1</v>
      </c>
      <c>
        <is>
          <t>İZMİR</t>
        </is>
      </c>
      <c>
        <v>ÇEŞME</v>
      </c>
      <c>
        <is>
          <t>L-322 AKKENT SİTESİ 35-18-L00322_950449473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18.11.2020 10:53:27</t>
        </is>
      </c>
      <c>
        <is>
          <t>18.11.2020 16:00:04</t>
        </is>
      </c>
      <c>
        <v>5.110277777</v>
      </c>
      <c>
        <v>0</v>
      </c>
      <c>
        <v>1</v>
      </c>
      <c>
        <v>0</v>
      </c>
      <c>
        <v>0</v>
      </c>
      <c>
        <v>0</v>
      </c>
      <c>
        <v>5.110278</v>
      </c>
      <c>
        <v>0</v>
      </c>
      <c>
        <v>0</v>
      </c>
    </row>
    <row>
      <c>
        <is>
          <t>1583218</t>
        </is>
      </c>
      <c>
        <v>1</v>
      </c>
      <c>
        <is>
          <t>İZMİR</t>
        </is>
      </c>
      <c>
        <v>ÇEŞME</v>
      </c>
      <c>
        <is>
          <t>L-470 KÖK 35-18-L00470_950450075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19.11.2020 14:07:33</t>
        </is>
      </c>
      <c>
        <is>
          <t>19.11.2020 19:45:00</t>
        </is>
      </c>
      <c>
        <v>5.624166666</v>
      </c>
      <c>
        <v>0</v>
      </c>
      <c>
        <v>1</v>
      </c>
      <c>
        <v>0</v>
      </c>
      <c>
        <v>0</v>
      </c>
      <c>
        <v>0</v>
      </c>
      <c>
        <v>5.624167</v>
      </c>
      <c>
        <v>0</v>
      </c>
      <c>
        <v>0</v>
      </c>
    </row>
    <row>
      <c>
        <is>
          <t>1594823</t>
        </is>
      </c>
      <c>
        <v>1</v>
      </c>
      <c>
        <is>
          <t>İZMİR</t>
        </is>
      </c>
      <c>
        <v>KONAK</v>
      </c>
      <c>
        <is>
          <t>K-3505 35-01-K03505_C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22.11.2020 14:34:05</t>
        </is>
      </c>
      <c>
        <is>
          <t>22.11.2020 18:31:21</t>
        </is>
      </c>
      <c>
        <v>3.954444444</v>
      </c>
      <c>
        <v>0</v>
      </c>
      <c>
        <v>51</v>
      </c>
      <c>
        <v>0</v>
      </c>
      <c>
        <v>0</v>
      </c>
      <c>
        <v>0</v>
      </c>
      <c>
        <v>201.676667</v>
      </c>
      <c>
        <v>0</v>
      </c>
      <c>
        <v>0</v>
      </c>
    </row>
    <row>
      <c>
        <is>
          <t>1595963</t>
        </is>
      </c>
      <c>
        <v>1</v>
      </c>
      <c>
        <is>
          <t>İZMİR</t>
        </is>
      </c>
      <c>
        <v>KONAK</v>
      </c>
      <c>
        <is>
          <t>K-419 35-01-K00419_910888502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24.11.2020 19:30:00</t>
        </is>
      </c>
      <c>
        <is>
          <t>24.11.2020 20:47:56</t>
        </is>
      </c>
      <c>
        <v>1.298888888</v>
      </c>
      <c>
        <v>0</v>
      </c>
      <c>
        <v>1</v>
      </c>
      <c>
        <v>0</v>
      </c>
      <c>
        <v>0</v>
      </c>
      <c>
        <v>0</v>
      </c>
      <c>
        <v>1.298889</v>
      </c>
      <c>
        <v>0</v>
      </c>
      <c>
        <v>0</v>
      </c>
    </row>
    <row>
      <c>
        <is>
          <t>1594996</t>
        </is>
      </c>
      <c>
        <v>1</v>
      </c>
      <c>
        <is>
          <t>İZMİR</t>
        </is>
      </c>
      <c>
        <v>KONAK</v>
      </c>
      <c>
        <is>
          <t>K-2905 35-01-K02905_K-756-K03 K03</t>
        </is>
      </c>
      <c>
        <v>OG Kablo Başlığı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23.11.2020 05:35:56</t>
        </is>
      </c>
      <c>
        <is>
          <t>23.11.2020 14:04:31</t>
        </is>
      </c>
      <c>
        <v>8.476388888</v>
      </c>
      <c>
        <v>0</v>
      </c>
      <c>
        <v>99</v>
      </c>
      <c>
        <v>0</v>
      </c>
      <c>
        <v>0</v>
      </c>
      <c>
        <v>0</v>
      </c>
      <c>
        <v>839.1625</v>
      </c>
      <c>
        <v>0</v>
      </c>
      <c>
        <v>0</v>
      </c>
    </row>
    <row>
      <c>
        <is>
          <t>1581266</t>
        </is>
      </c>
      <c>
        <v>1</v>
      </c>
      <c>
        <is>
          <t>İZMİR</t>
        </is>
      </c>
      <c>
        <v>ÖDEMİŞ</v>
      </c>
      <c>
        <is>
          <t>TR-54 35-15-M00054_950370056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16.11.2020 07:10:59</t>
        </is>
      </c>
      <c>
        <is>
          <t>16.11.2020 16:58:56</t>
        </is>
      </c>
      <c>
        <v>9.799166666</v>
      </c>
      <c>
        <v>0</v>
      </c>
      <c>
        <v>5</v>
      </c>
      <c>
        <v>0</v>
      </c>
      <c>
        <v>0</v>
      </c>
      <c>
        <v>0</v>
      </c>
      <c>
        <v>48.995833</v>
      </c>
      <c>
        <v>0</v>
      </c>
      <c>
        <v>0</v>
      </c>
    </row>
    <row>
      <c>
        <is>
          <t>1581035</t>
        </is>
      </c>
      <c>
        <v>1</v>
      </c>
      <c>
        <is>
          <t>İZMİR</t>
        </is>
      </c>
      <c>
        <v>ÖDEMİŞ</v>
      </c>
      <c>
        <is>
          <t>TR-54 35-15-M00054_950370056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15.11.2020 10:55:25</t>
        </is>
      </c>
      <c>
        <is>
          <t>15.11.2020 16:03:22</t>
        </is>
      </c>
      <c>
        <v>5.1325</v>
      </c>
      <c>
        <v>0</v>
      </c>
      <c>
        <v>5</v>
      </c>
      <c>
        <v>0</v>
      </c>
      <c>
        <v>0</v>
      </c>
      <c>
        <v>0</v>
      </c>
      <c>
        <v>25.6625</v>
      </c>
      <c>
        <v>0</v>
      </c>
      <c>
        <v>0</v>
      </c>
    </row>
    <row>
      <c>
        <is>
          <t>1574080</t>
        </is>
      </c>
      <c>
        <v>1</v>
      </c>
      <c>
        <is>
          <t>İZMİR</t>
        </is>
      </c>
      <c>
        <v>ÇEŞME</v>
      </c>
      <c>
        <is>
          <t>L-437 ŞEHİTLİK 35-18-L00437_950448094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02.11.2020 11:42:00</t>
        </is>
      </c>
      <c>
        <is>
          <t>02.11.2020 15:22:55</t>
        </is>
      </c>
      <c>
        <v>3.681944444</v>
      </c>
      <c>
        <v>0</v>
      </c>
      <c>
        <v>1</v>
      </c>
      <c>
        <v>0</v>
      </c>
      <c>
        <v>0</v>
      </c>
      <c>
        <v>0</v>
      </c>
      <c>
        <v>3.681944</v>
      </c>
      <c>
        <v>0</v>
      </c>
      <c>
        <v>0</v>
      </c>
    </row>
    <row>
      <c>
        <is>
          <t>1574055</t>
        </is>
      </c>
      <c>
        <v>1</v>
      </c>
      <c>
        <is>
          <t>İZMİR</t>
        </is>
      </c>
      <c>
        <v>KİRAZ</v>
      </c>
      <c>
        <is>
          <t>TR-21 35-31-L00021_956590657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02.11.2020 11:00:20</t>
        </is>
      </c>
      <c>
        <is>
          <t>02.11.2020 15:10:37</t>
        </is>
      </c>
      <c>
        <v>4.171388888</v>
      </c>
      <c>
        <v>0</v>
      </c>
      <c>
        <v>1</v>
      </c>
      <c>
        <v>0</v>
      </c>
      <c>
        <v>0</v>
      </c>
      <c>
        <v>0</v>
      </c>
      <c>
        <v>4.171389</v>
      </c>
      <c>
        <v>0</v>
      </c>
      <c>
        <v>0</v>
      </c>
    </row>
    <row>
      <c>
        <is>
          <t>1578850</t>
        </is>
      </c>
      <c>
        <v>1</v>
      </c>
      <c>
        <is>
          <t>İZMİR</t>
        </is>
      </c>
      <c>
        <v>KİRAZ</v>
      </c>
      <c>
        <is>
          <t>OLGUNLAR TR-6 35-31-L00221_47890106</t>
        </is>
      </c>
      <c>
        <v>AG Direk Değişimi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11.11.2020 08:38:00</t>
        </is>
      </c>
      <c>
        <is>
          <t>11.11.2020 16:14:13</t>
        </is>
      </c>
      <c>
        <v>7.603611111</v>
      </c>
      <c>
        <v>0</v>
      </c>
      <c>
        <v>0</v>
      </c>
      <c>
        <v>0</v>
      </c>
      <c>
        <v>11</v>
      </c>
      <c>
        <v>0</v>
      </c>
      <c>
        <v>0</v>
      </c>
      <c>
        <v>0</v>
      </c>
      <c>
        <v>83.639722</v>
      </c>
    </row>
    <row>
      <c>
        <is>
          <t>1598082</t>
        </is>
      </c>
      <c>
        <v>1</v>
      </c>
      <c>
        <is>
          <t>İZMİR</t>
        </is>
      </c>
      <c>
        <v>KİRAZ</v>
      </c>
      <c>
        <is>
          <t>SULUDERE KÖK 35-31-L00057_SULUDERE-1-L02 L02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29.11.2020 10:12:23</t>
        </is>
      </c>
      <c>
        <is>
          <t>29.11.2020 16:08:14</t>
        </is>
      </c>
      <c>
        <v>5.930602777</v>
      </c>
      <c>
        <v>0</v>
      </c>
      <c>
        <v>0</v>
      </c>
      <c>
        <v>11</v>
      </c>
      <c>
        <v>310</v>
      </c>
      <c>
        <v>0</v>
      </c>
      <c>
        <v>0</v>
      </c>
      <c>
        <v>65.236631</v>
      </c>
      <c>
        <v>1838.486861</v>
      </c>
    </row>
    <row>
      <c>
        <is>
          <t>1595721</t>
        </is>
      </c>
      <c>
        <v>1</v>
      </c>
      <c>
        <is>
          <t>İZMİR</t>
        </is>
      </c>
      <c>
        <v>KİRAZ</v>
      </c>
      <c>
        <is>
          <t>SULUDERE MUSLUK TR-5 35-31-L00122_948004000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24.11.2020 12:48:18</t>
        </is>
      </c>
      <c>
        <is>
          <t>24.11.2020 14:10:27</t>
        </is>
      </c>
      <c>
        <v>1.369166666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1.369167</v>
      </c>
    </row>
    <row>
      <c>
        <is>
          <t>1597074</t>
        </is>
      </c>
      <c>
        <v>1</v>
      </c>
      <c>
        <is>
          <t>İZMİR</t>
        </is>
      </c>
      <c>
        <v>KİRAZ</v>
      </c>
      <c>
        <is>
          <t>TAŞLIYATAK CEBECİLER TR-4 35-31-L00367_47791929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27.11.2020 08:25:00</t>
        </is>
      </c>
      <c>
        <is>
          <t>27.11.2020 10:16:56</t>
        </is>
      </c>
      <c>
        <v>1.865555555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5.596667</v>
      </c>
    </row>
    <row>
      <c>
        <is>
          <t>1573580</t>
        </is>
      </c>
      <c>
        <v>1</v>
      </c>
      <c>
        <is>
          <t>İZMİR</t>
        </is>
      </c>
      <c>
        <v>KİRAZ</v>
      </c>
      <c>
        <is>
          <t>TAŞLIYATAK TR-5 35-31-L00347_47791954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01.11.2020 10:41:46</t>
        </is>
      </c>
      <c>
        <is>
          <t>01.11.2020 14:52:54</t>
        </is>
      </c>
      <c>
        <v>4.185555555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12.556667</v>
      </c>
    </row>
    <row>
      <c>
        <is>
          <t>1575572</t>
        </is>
      </c>
      <c>
        <v>1</v>
      </c>
      <c>
        <is>
          <t>İZMİR</t>
        </is>
      </c>
      <c>
        <v>KİRAZ</v>
      </c>
      <c>
        <is>
          <t>TAŞLIYATAK TR-5 35-31-L00347_35-31-L00347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05.11.2020 08:46:22</t>
        </is>
      </c>
      <c>
        <is>
          <t>05.11.2020 11:22:00</t>
        </is>
      </c>
      <c>
        <v>2.593888888</v>
      </c>
      <c>
        <v>0</v>
      </c>
      <c>
        <v>0</v>
      </c>
      <c>
        <v>1</v>
      </c>
      <c>
        <v>20</v>
      </c>
      <c>
        <v>0</v>
      </c>
      <c>
        <v>0</v>
      </c>
      <c>
        <v>2.593889</v>
      </c>
      <c>
        <v>51.877778</v>
      </c>
    </row>
    <row>
      <c>
        <is>
          <t>1576341</t>
        </is>
      </c>
      <c>
        <v>1</v>
      </c>
      <c>
        <is>
          <t>İZMİR</t>
        </is>
      </c>
      <c>
        <v>KİRAZ</v>
      </c>
      <c>
        <is>
          <t>TAŞLIYATAK TR-5 35-31-L00347_35-31-L00347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06.11.2020 11:03:17</t>
        </is>
      </c>
      <c>
        <is>
          <t>06.11.2020 21:36:00</t>
        </is>
      </c>
      <c>
        <v>10.545277777</v>
      </c>
      <c>
        <v>0</v>
      </c>
      <c>
        <v>0</v>
      </c>
      <c>
        <v>1</v>
      </c>
      <c>
        <v>20</v>
      </c>
      <c>
        <v>0</v>
      </c>
      <c>
        <v>0</v>
      </c>
      <c>
        <v>10.545278</v>
      </c>
      <c>
        <v>210.905556</v>
      </c>
    </row>
    <row>
      <c>
        <is>
          <t>1577185</t>
        </is>
      </c>
      <c>
        <v>1</v>
      </c>
      <c>
        <is>
          <t>İZMİR</t>
        </is>
      </c>
      <c>
        <v>KİRAZ</v>
      </c>
      <c>
        <is>
          <t>TAŞLIYATAK TR-5 35-31-L00347_47791954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07.11.2020 14:51:29</t>
        </is>
      </c>
      <c>
        <is>
          <t>07.11.2020 20:09:30</t>
        </is>
      </c>
      <c>
        <v>5.300277777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15.900833</v>
      </c>
    </row>
    <row>
      <c>
        <is>
          <t>1577518</t>
        </is>
      </c>
      <c>
        <v>1</v>
      </c>
      <c>
        <is>
          <t>İZMİR</t>
        </is>
      </c>
      <c>
        <v>KİRAZ</v>
      </c>
      <c>
        <is>
          <t>TAŞLIYATAK TR-2 35-31-L00365_47792060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08.11.2020 09:39:16</t>
        </is>
      </c>
      <c>
        <is>
          <t>08.11.2020 14:35:11</t>
        </is>
      </c>
      <c>
        <v>4.931944444</v>
      </c>
      <c>
        <v>0</v>
      </c>
      <c>
        <v>0</v>
      </c>
      <c>
        <v>0</v>
      </c>
      <c>
        <v>15</v>
      </c>
      <c>
        <v>0</v>
      </c>
      <c>
        <v>0</v>
      </c>
      <c>
        <v>0</v>
      </c>
      <c>
        <v>73.979167</v>
      </c>
    </row>
    <row>
      <c>
        <is>
          <t>1582221</t>
        </is>
      </c>
      <c>
        <v>1</v>
      </c>
      <c>
        <is>
          <t>İZMİR</t>
        </is>
      </c>
      <c>
        <v>KİRAZ</v>
      </c>
      <c>
        <is>
          <t>TEKBIÇAKLAR TR-1 35-31-L00245_956576357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17.11.2020 19:37:30</t>
        </is>
      </c>
      <c>
        <is>
          <t>17.11.2020 21:16:22</t>
        </is>
      </c>
      <c>
        <v>1.647777777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1.647778</v>
      </c>
    </row>
    <row>
      <c>
        <is>
          <t>1576756</t>
        </is>
      </c>
      <c>
        <v>1</v>
      </c>
      <c>
        <is>
          <t>İZMİR</t>
        </is>
      </c>
      <c>
        <v>KİRAZ</v>
      </c>
      <c>
        <is>
          <t>OVACIK TR-2 35-31-L00150_35-31-L00150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06.11.2020 18:39:54</t>
        </is>
      </c>
      <c>
        <is>
          <t>06.11.2020 20:02:14</t>
        </is>
      </c>
      <c>
        <v>1.372222222</v>
      </c>
      <c>
        <v>0</v>
      </c>
      <c>
        <v>0</v>
      </c>
      <c>
        <v>1</v>
      </c>
      <c>
        <v>28</v>
      </c>
      <c>
        <v>0</v>
      </c>
      <c>
        <v>0</v>
      </c>
      <c>
        <v>1.372222</v>
      </c>
      <c>
        <v>38.422222</v>
      </c>
    </row>
    <row>
      <c>
        <is>
          <t>1575981</t>
        </is>
      </c>
      <c>
        <v>1</v>
      </c>
      <c>
        <is>
          <t>İZMİR</t>
        </is>
      </c>
      <c>
        <v>KİRAZ</v>
      </c>
      <c>
        <is>
          <t>OVACIK TR-1 35-31-L00151_47821936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05.11.2020 18:20:08</t>
        </is>
      </c>
      <c>
        <is>
          <t>05.11.2020 19:51:25</t>
        </is>
      </c>
      <c>
        <v>1.521388888</v>
      </c>
      <c>
        <v>0</v>
      </c>
      <c>
        <v>0</v>
      </c>
      <c>
        <v>0</v>
      </c>
      <c>
        <v>18</v>
      </c>
      <c>
        <v>0</v>
      </c>
      <c>
        <v>0</v>
      </c>
      <c>
        <v>0</v>
      </c>
      <c>
        <v>27.385</v>
      </c>
    </row>
    <row>
      <c>
        <is>
          <t>1597863</t>
        </is>
      </c>
      <c>
        <v>1</v>
      </c>
      <c>
        <is>
          <t>İZMİR</t>
        </is>
      </c>
      <c>
        <v>KİRAZ</v>
      </c>
      <c>
        <is>
          <t>OVACIK TR-6 35-31-L00148_47821955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28.11.2020 16:28:00</t>
        </is>
      </c>
      <c>
        <is>
          <t>28.11.2020 20:05:59</t>
        </is>
      </c>
      <c>
        <v>3.633055555</v>
      </c>
      <c>
        <v>0</v>
      </c>
      <c>
        <v>0</v>
      </c>
      <c>
        <v>0</v>
      </c>
      <c>
        <v>15</v>
      </c>
      <c>
        <v>0</v>
      </c>
      <c>
        <v>0</v>
      </c>
      <c>
        <v>0</v>
      </c>
      <c>
        <v>54.495833</v>
      </c>
    </row>
    <row>
      <c>
        <is>
          <t>1575514</t>
        </is>
      </c>
      <c>
        <v>1</v>
      </c>
      <c>
        <is>
          <t>İZMİR</t>
        </is>
      </c>
      <c>
        <v>KİRAZ</v>
      </c>
      <c>
        <is>
          <t>SARIKAYA KÖK 35-31-L00284_ALTINOLUK TR-2 L05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05.11.2020 04:38:00</t>
        </is>
      </c>
      <c>
        <is>
          <t>05.11.2020 04:56:47</t>
        </is>
      </c>
      <c>
        <v>0.313055555</v>
      </c>
      <c>
        <v>0</v>
      </c>
      <c>
        <v>0</v>
      </c>
      <c>
        <v>38</v>
      </c>
      <c>
        <v>498</v>
      </c>
      <c>
        <v>0</v>
      </c>
      <c>
        <v>0</v>
      </c>
      <c>
        <v>11.896111</v>
      </c>
      <c>
        <v>155.901666</v>
      </c>
    </row>
    <row>
      <c>
        <is>
          <t>1575613</t>
        </is>
      </c>
      <c>
        <v>1</v>
      </c>
      <c>
        <is>
          <t>İZMİR</t>
        </is>
      </c>
      <c>
        <v>KİRAZ</v>
      </c>
      <c>
        <is>
          <t>SARIKAYA KÖK 35-31-L00284_ALTINOLUK TR-2-L05 L05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05.11.2020 09:18:53</t>
        </is>
      </c>
      <c>
        <is>
          <t>05.11.2020 09:33:00</t>
        </is>
      </c>
      <c>
        <v>0.235277777</v>
      </c>
      <c>
        <v>0</v>
      </c>
      <c>
        <v>0</v>
      </c>
      <c>
        <v>38</v>
      </c>
      <c>
        <v>498</v>
      </c>
      <c>
        <v>0</v>
      </c>
      <c>
        <v>0</v>
      </c>
      <c>
        <v>8.940556</v>
      </c>
      <c>
        <v>117.168333</v>
      </c>
    </row>
    <row>
      <c>
        <is>
          <t>1596162</t>
        </is>
      </c>
      <c>
        <v>1</v>
      </c>
      <c>
        <is>
          <t>İZMİR</t>
        </is>
      </c>
      <c>
        <v>NARLIDERE</v>
      </c>
      <c>
        <is>
          <t>K-978 35-07-K00978_B</t>
        </is>
      </c>
      <c>
        <v>AG Hatta Ağaç Kesimi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25.11.2020 10:31:52</t>
        </is>
      </c>
      <c>
        <is>
          <t>25.11.2020 11:19:43</t>
        </is>
      </c>
      <c>
        <v>0.7975</v>
      </c>
      <c>
        <v>0</v>
      </c>
      <c>
        <v>110</v>
      </c>
      <c>
        <v>0</v>
      </c>
      <c>
        <v>0</v>
      </c>
      <c>
        <v>0</v>
      </c>
      <c>
        <v>87.725</v>
      </c>
      <c>
        <v>0</v>
      </c>
      <c>
        <v>0</v>
      </c>
    </row>
    <row>
      <c>
        <is>
          <t>1577962</t>
        </is>
      </c>
      <c>
        <v>1</v>
      </c>
      <c>
        <is>
          <t>İZMİR</t>
        </is>
      </c>
      <c>
        <v>NARLIDERE</v>
      </c>
      <c>
        <is>
          <t>ILICA GIS TM 35-07-A00002_ILICA-9 K15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09.11.2020 11:02:00</t>
        </is>
      </c>
      <c>
        <is>
          <t>09.11.2020 11:48:43</t>
        </is>
      </c>
      <c>
        <v>0.7786175</v>
      </c>
      <c>
        <v>19</v>
      </c>
      <c>
        <v>3741</v>
      </c>
      <c>
        <v>0</v>
      </c>
      <c>
        <v>0</v>
      </c>
      <c>
        <v>14.793733</v>
      </c>
      <c>
        <v>2912.808068</v>
      </c>
      <c>
        <v>0</v>
      </c>
      <c>
        <v>0</v>
      </c>
    </row>
    <row>
      <c>
        <is>
          <t>1584612</t>
        </is>
      </c>
      <c>
        <v>1</v>
      </c>
      <c>
        <is>
          <t>İZMİR</t>
        </is>
      </c>
      <c>
        <v>NARLIDERE</v>
      </c>
      <c>
        <is>
          <t>ILICA GIS TM 35-07-A00002_ILICA-16 K22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21.11.2020 22:45:24</t>
        </is>
      </c>
      <c>
        <is>
          <t>21.11.2020 22:57:00</t>
        </is>
      </c>
      <c>
        <v>0.193333333</v>
      </c>
      <c>
        <v>21</v>
      </c>
      <c>
        <v>1300</v>
      </c>
      <c>
        <v>1</v>
      </c>
      <c>
        <v>71</v>
      </c>
      <c>
        <v>4.06</v>
      </c>
      <c>
        <v>251.333333</v>
      </c>
      <c>
        <v>0.193333</v>
      </c>
      <c>
        <v>13.726667</v>
      </c>
    </row>
    <row>
      <c>
        <is>
          <t>1580628</t>
        </is>
      </c>
      <c>
        <v>1</v>
      </c>
      <c>
        <is>
          <t>İZMİR</t>
        </is>
      </c>
      <c>
        <v>NARLIDERE</v>
      </c>
      <c>
        <is>
          <t>K-4471 35-07-K04471_K-4471 ÖZEL K1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14.11.2020 09:20:00</t>
        </is>
      </c>
      <c>
        <is>
          <t>14.11.2020 10:48:00</t>
        </is>
      </c>
      <c>
        <v>1.466666666</v>
      </c>
      <c>
        <v>1</v>
      </c>
      <c>
        <v>0</v>
      </c>
      <c>
        <v>0</v>
      </c>
      <c>
        <v>0</v>
      </c>
      <c>
        <v>1.466667</v>
      </c>
      <c>
        <v>0</v>
      </c>
      <c>
        <v>0</v>
      </c>
      <c>
        <v>0</v>
      </c>
    </row>
    <row>
      <c>
        <is>
          <t>1577953</t>
        </is>
      </c>
      <c>
        <v>1</v>
      </c>
      <c>
        <is>
          <t>İZMİR</t>
        </is>
      </c>
      <c>
        <v>NARLIDERE</v>
      </c>
      <c>
        <is>
          <t>ILICA GIS TM 35-07-A00002_ILICA-9 K15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09.11.2020 10:54:27</t>
        </is>
      </c>
      <c>
        <is>
          <t>09.11.2020 11:01:26</t>
        </is>
      </c>
      <c>
        <v>0.116388888</v>
      </c>
      <c>
        <v>19</v>
      </c>
      <c>
        <v>3741</v>
      </c>
      <c>
        <v>0</v>
      </c>
      <c>
        <v>0</v>
      </c>
      <c>
        <v>2.211389</v>
      </c>
      <c>
        <v>435.41083</v>
      </c>
      <c>
        <v>0</v>
      </c>
      <c>
        <v>0</v>
      </c>
    </row>
    <row>
      <c>
        <is>
          <t>1584179</t>
        </is>
      </c>
      <c>
        <v>1</v>
      </c>
      <c>
        <is>
          <t>İZMİR</t>
        </is>
      </c>
      <c>
        <v>NARLIDERE</v>
      </c>
      <c>
        <is>
          <t>ILICA GIS TM 35-07-A00002_ILICA-7 K07</t>
        </is>
      </c>
      <c>
        <v>Üçüncü Şahısların Vermiş Olduğu Hasarlar</v>
      </c>
      <c>
        <is>
          <t>Dağıtım-OG</t>
        </is>
      </c>
      <c>
        <v>Uzun</v>
      </c>
      <c>
        <v>Dışsal</v>
      </c>
      <c>
        <v>Bildirimsiz</v>
      </c>
      <c>
        <is>
          <t>21.11.2020 08:50:41</t>
        </is>
      </c>
      <c>
        <is>
          <t>21.11.2020 09:48:27</t>
        </is>
      </c>
      <c>
        <v>0.962777777</v>
      </c>
      <c>
        <v>10</v>
      </c>
      <c>
        <v>3358</v>
      </c>
      <c>
        <v>0</v>
      </c>
      <c>
        <v>0</v>
      </c>
      <c>
        <v>9.627778</v>
      </c>
      <c>
        <v>3233.007775</v>
      </c>
      <c>
        <v>0</v>
      </c>
      <c>
        <v>0</v>
      </c>
    </row>
    <row>
      <c>
        <is>
          <t>1576242</t>
        </is>
      </c>
      <c>
        <v>1</v>
      </c>
      <c>
        <is>
          <t>İZMİR</t>
        </is>
      </c>
      <c>
        <v>ÇEŞME</v>
      </c>
      <c>
        <is>
          <t>DM-2/3 ESKİ ANIT YANI 35-18-L00581_950453820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06.11.2020 09:41:52</t>
        </is>
      </c>
      <c>
        <is>
          <t>06.11.2020 15:15:03</t>
        </is>
      </c>
      <c>
        <v>5.553055555</v>
      </c>
      <c>
        <v>0</v>
      </c>
      <c>
        <v>1</v>
      </c>
      <c>
        <v>0</v>
      </c>
      <c>
        <v>0</v>
      </c>
      <c>
        <v>0</v>
      </c>
      <c>
        <v>5.553056</v>
      </c>
      <c>
        <v>0</v>
      </c>
      <c>
        <v>0</v>
      </c>
    </row>
    <row>
      <c>
        <is>
          <t>1583466</t>
        </is>
      </c>
      <c>
        <v>1</v>
      </c>
      <c>
        <is>
          <t>İZMİR</t>
        </is>
      </c>
      <c>
        <v>SEFERİHİSAR</v>
      </c>
      <c>
        <is>
          <t>ÜRKMEZ M-11 35-25-M00148_956638881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19.11.2020 18:36:42</t>
        </is>
      </c>
      <c>
        <is>
          <t>19.11.2020 20:32:12</t>
        </is>
      </c>
      <c>
        <v>1.925</v>
      </c>
      <c>
        <v>0</v>
      </c>
      <c>
        <v>1</v>
      </c>
      <c>
        <v>0</v>
      </c>
      <c>
        <v>0</v>
      </c>
      <c>
        <v>0</v>
      </c>
      <c>
        <v>1.925</v>
      </c>
      <c>
        <v>0</v>
      </c>
      <c>
        <v>0</v>
      </c>
    </row>
    <row>
      <c>
        <is>
          <t>1597103</t>
        </is>
      </c>
      <c>
        <v>1</v>
      </c>
      <c>
        <is>
          <t>İZMİR</t>
        </is>
      </c>
      <c>
        <v>SEFERİHİSAR</v>
      </c>
      <c>
        <is>
          <t>ÜRKMEZ M-7 35-25-M00144_8167413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27.11.2020 09:00:04</t>
        </is>
      </c>
      <c>
        <is>
          <t>27.11.2020 10:53:55</t>
        </is>
      </c>
      <c>
        <v>1.8975</v>
      </c>
      <c>
        <v>0</v>
      </c>
      <c>
        <v>41</v>
      </c>
      <c>
        <v>0</v>
      </c>
      <c>
        <v>8</v>
      </c>
      <c>
        <v>0</v>
      </c>
      <c>
        <v>77.7975</v>
      </c>
      <c>
        <v>0</v>
      </c>
      <c>
        <v>15.18</v>
      </c>
    </row>
    <row>
      <c>
        <is>
          <t>1595966</t>
        </is>
      </c>
      <c>
        <v>1</v>
      </c>
      <c>
        <is>
          <t>İZMİR</t>
        </is>
      </c>
      <c>
        <v>SEFERİHİSAR</v>
      </c>
      <c>
        <is>
          <t>ÜRKMEZ M-16 35-25-M00141_956638438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24.11.2020 19:31:45</t>
        </is>
      </c>
      <c>
        <is>
          <t>24.11.2020 21:08:15</t>
        </is>
      </c>
      <c>
        <v>1.608333333</v>
      </c>
      <c>
        <v>0</v>
      </c>
      <c>
        <v>1</v>
      </c>
      <c>
        <v>0</v>
      </c>
      <c>
        <v>0</v>
      </c>
      <c>
        <v>0</v>
      </c>
      <c>
        <v>1.608333</v>
      </c>
      <c>
        <v>0</v>
      </c>
      <c>
        <v>0</v>
      </c>
    </row>
    <row>
      <c>
        <is>
          <t>1597034</t>
        </is>
      </c>
      <c>
        <v>1</v>
      </c>
      <c>
        <is>
          <t>İZMİR</t>
        </is>
      </c>
      <c>
        <v>SEFERİHİSAR</v>
      </c>
      <c>
        <is>
          <t>ÜRKMEZ M-11 35-25-M00148_956643959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26.11.2020 21:40:30</t>
        </is>
      </c>
      <c>
        <is>
          <t>26.11.2020 22:42:14</t>
        </is>
      </c>
      <c>
        <v>1.028888888</v>
      </c>
      <c>
        <v>0</v>
      </c>
      <c>
        <v>1</v>
      </c>
      <c>
        <v>0</v>
      </c>
      <c>
        <v>0</v>
      </c>
      <c>
        <v>0</v>
      </c>
      <c>
        <v>1.028889</v>
      </c>
      <c>
        <v>0</v>
      </c>
      <c>
        <v>0</v>
      </c>
    </row>
    <row>
      <c>
        <is>
          <t>1582851</t>
        </is>
      </c>
      <c>
        <v>1</v>
      </c>
      <c>
        <is>
          <t>İZMİR</t>
        </is>
      </c>
      <c>
        <v>SEFERİHİSAR</v>
      </c>
      <c>
        <is>
          <t>PAYAMLI M-1 KÖK 35-25-M00175_SEFEERİHİSAR ENH M16</t>
        </is>
      </c>
      <c>
        <v>OG İzolatör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19.11.2020 07:27:09</t>
        </is>
      </c>
      <c>
        <is>
          <t>19.11.2020 10:34:35</t>
        </is>
      </c>
      <c>
        <v>3.123888888</v>
      </c>
      <c>
        <v>51</v>
      </c>
      <c>
        <v>1409</v>
      </c>
      <c>
        <v>25</v>
      </c>
      <c>
        <v>258</v>
      </c>
      <c>
        <v>159.318333</v>
      </c>
      <c>
        <v>4401.559443</v>
      </c>
      <c>
        <v>78.097222</v>
      </c>
      <c>
        <v>805.963333</v>
      </c>
    </row>
    <row>
      <c>
        <is>
          <t>1584291</t>
        </is>
      </c>
      <c>
        <v>1</v>
      </c>
      <c>
        <is>
          <t>İZMİR</t>
        </is>
      </c>
      <c>
        <v>SEFERİHİSAR</v>
      </c>
      <c>
        <is>
          <t>PAYAMLI M-6 35-25-M00162_956636919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21.11.2020 10:17:48</t>
        </is>
      </c>
      <c>
        <is>
          <t>21.11.2020 16:53:42</t>
        </is>
      </c>
      <c>
        <v>6.598333333</v>
      </c>
      <c>
        <v>0</v>
      </c>
      <c>
        <v>1</v>
      </c>
      <c>
        <v>0</v>
      </c>
      <c>
        <v>0</v>
      </c>
      <c>
        <v>0</v>
      </c>
      <c>
        <v>6.598333</v>
      </c>
      <c>
        <v>0</v>
      </c>
      <c>
        <v>0</v>
      </c>
    </row>
    <row>
      <c>
        <is>
          <t>1584012</t>
        </is>
      </c>
      <c>
        <v>1</v>
      </c>
      <c>
        <is>
          <t>İZMİR</t>
        </is>
      </c>
      <c>
        <v>SEFERİHİSAR</v>
      </c>
      <c>
        <is>
          <t>PAYAMLI M-5 35-25-M00161_956637065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20.11.2020 17:24:57</t>
        </is>
      </c>
      <c>
        <is>
          <t>20.11.2020 18:38:44</t>
        </is>
      </c>
      <c>
        <v>1.229722222</v>
      </c>
      <c>
        <v>0</v>
      </c>
      <c>
        <v>1</v>
      </c>
      <c>
        <v>0</v>
      </c>
      <c>
        <v>0</v>
      </c>
      <c>
        <v>0</v>
      </c>
      <c>
        <v>1.229722</v>
      </c>
      <c>
        <v>0</v>
      </c>
      <c>
        <v>0</v>
      </c>
    </row>
    <row>
      <c>
        <is>
          <t>1598225</t>
        </is>
      </c>
      <c>
        <v>1</v>
      </c>
      <c>
        <is>
          <t>İZMİR</t>
        </is>
      </c>
      <c>
        <v>TORBALI</v>
      </c>
      <c>
        <is>
          <t>KARAKUYU-5 35-26-M00444_953699297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29.11.2020 16:04:47</t>
        </is>
      </c>
      <c>
        <is>
          <t>29.11.2020 17:27:31</t>
        </is>
      </c>
      <c>
        <v>1.378888888</v>
      </c>
      <c>
        <v>1</v>
      </c>
      <c>
        <v>0</v>
      </c>
      <c>
        <v>0</v>
      </c>
      <c>
        <v>0</v>
      </c>
      <c>
        <v>1.378889</v>
      </c>
      <c>
        <v>0</v>
      </c>
      <c>
        <v>0</v>
      </c>
      <c>
        <v>0</v>
      </c>
    </row>
    <row>
      <c>
        <is>
          <t>1575905</t>
        </is>
      </c>
      <c>
        <v>1</v>
      </c>
      <c>
        <is>
          <t>İZMİR</t>
        </is>
      </c>
      <c>
        <v>KİRAZ</v>
      </c>
      <c>
        <is>
          <t>ŞEMSİLER TR-1 35-31-L00098_35-31-L00098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05.11.2020 16:57:21</t>
        </is>
      </c>
      <c>
        <is>
          <t>05.11.2020 17:18:28</t>
        </is>
      </c>
      <c>
        <v>0.351944444</v>
      </c>
      <c>
        <v>0</v>
      </c>
      <c>
        <v>3</v>
      </c>
      <c>
        <v>1</v>
      </c>
      <c>
        <v>183</v>
      </c>
      <c>
        <v>0</v>
      </c>
      <c>
        <v>1.055833</v>
      </c>
      <c>
        <v>0.351944</v>
      </c>
      <c>
        <v>64.405833</v>
      </c>
    </row>
    <row>
      <c>
        <is>
          <t>1581478</t>
        </is>
      </c>
      <c>
        <v>1</v>
      </c>
      <c>
        <is>
          <t>İZMİR</t>
        </is>
      </c>
      <c>
        <v>KİRAZ</v>
      </c>
      <c>
        <is>
          <t>ŞEMSİLER MANDAL TR-2 35-31-L00102_956595998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16.11.2020 12:49:12</t>
        </is>
      </c>
      <c>
        <is>
          <t>16.11.2020 15:32:57</t>
        </is>
      </c>
      <c>
        <v>2.729166666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5.458333</v>
      </c>
    </row>
    <row>
      <c>
        <is>
          <t>1584457</t>
        </is>
      </c>
      <c>
        <v>1</v>
      </c>
      <c>
        <is>
          <t>İZMİR</t>
        </is>
      </c>
      <c>
        <v>KİRAZ</v>
      </c>
      <c>
        <is>
          <t>SIRIMLI CINGILLAR TR-4 35-31-L00195_47908982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21.11.2020 15:02:33</t>
        </is>
      </c>
      <c>
        <is>
          <t>21.11.2020 17:22:38</t>
        </is>
      </c>
      <c>
        <v>2.334722222</v>
      </c>
      <c>
        <v>0</v>
      </c>
      <c>
        <v>0</v>
      </c>
      <c>
        <v>0</v>
      </c>
      <c>
        <v>23</v>
      </c>
      <c>
        <v>0</v>
      </c>
      <c>
        <v>0</v>
      </c>
      <c>
        <v>0</v>
      </c>
      <c>
        <v>53.698611</v>
      </c>
    </row>
    <row>
      <c>
        <is>
          <t>1584159</t>
        </is>
      </c>
      <c>
        <v>1</v>
      </c>
      <c>
        <is>
          <t>İZMİR</t>
        </is>
      </c>
      <c>
        <v>KİRAZ</v>
      </c>
      <c>
        <is>
          <t>SIRIMLI AVCILAR TR 35-31-L00202_35-31-L00202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21.11.2020 07:24:15</t>
        </is>
      </c>
      <c>
        <is>
          <t>21.11.2020 09:18:32</t>
        </is>
      </c>
      <c>
        <v>1.904722222</v>
      </c>
      <c>
        <v>0</v>
      </c>
      <c>
        <v>0</v>
      </c>
      <c>
        <v>1</v>
      </c>
      <c>
        <v>86</v>
      </c>
      <c>
        <v>0</v>
      </c>
      <c>
        <v>0</v>
      </c>
      <c>
        <v>1.904722</v>
      </c>
      <c>
        <v>163.806111</v>
      </c>
    </row>
    <row>
      <c>
        <is>
          <t>1596771</t>
        </is>
      </c>
      <c>
        <v>1</v>
      </c>
      <c>
        <is>
          <t>İZMİR</t>
        </is>
      </c>
      <c>
        <v>KİRAZ</v>
      </c>
      <c>
        <is>
          <t>SIRIMLI CINGILLAR TR-4 35-31-L00195_47908951</t>
        </is>
      </c>
      <c>
        <v>AG Atlama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26.11.2020 12:28:08</t>
        </is>
      </c>
      <c>
        <is>
          <t>26.11.2020 17:28:13</t>
        </is>
      </c>
      <c>
        <v>5.001388888</v>
      </c>
      <c>
        <v>0</v>
      </c>
      <c>
        <v>0</v>
      </c>
      <c>
        <v>0</v>
      </c>
      <c>
        <v>13</v>
      </c>
      <c>
        <v>0</v>
      </c>
      <c>
        <v>0</v>
      </c>
      <c>
        <v>0</v>
      </c>
      <c>
        <v>65.018056</v>
      </c>
    </row>
    <row>
      <c>
        <is>
          <t>1579144</t>
        </is>
      </c>
      <c>
        <v>1</v>
      </c>
      <c>
        <is>
          <t>İZMİR</t>
        </is>
      </c>
      <c>
        <v>KİRAZ</v>
      </c>
      <c>
        <is>
          <t>SIRIMLI CINGILLAR TR-4 35-31-L00195_35-31-L00195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11.11.2020 14:22:32</t>
        </is>
      </c>
      <c>
        <is>
          <t>11.11.2020 18:45:36</t>
        </is>
      </c>
      <c>
        <v>4.384444444</v>
      </c>
      <c>
        <v>0</v>
      </c>
      <c>
        <v>0</v>
      </c>
      <c>
        <v>1</v>
      </c>
      <c>
        <v>43</v>
      </c>
      <c>
        <v>0</v>
      </c>
      <c>
        <v>0</v>
      </c>
      <c>
        <v>4.384444</v>
      </c>
      <c>
        <v>188.531111</v>
      </c>
    </row>
    <row>
      <c>
        <is>
          <t>1576895</t>
        </is>
      </c>
      <c>
        <v>1</v>
      </c>
      <c>
        <is>
          <t>İZMİR</t>
        </is>
      </c>
      <c>
        <v>KİRAZ</v>
      </c>
      <c>
        <is>
          <t>SIRIMLI AVCILAR TR 35-31-L00202_35-31-L00202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07.11.2020 07:38:52</t>
        </is>
      </c>
      <c>
        <is>
          <t>07.11.2020 09:19:43</t>
        </is>
      </c>
      <c>
        <v>1.680833333</v>
      </c>
      <c>
        <v>0</v>
      </c>
      <c>
        <v>0</v>
      </c>
      <c>
        <v>1</v>
      </c>
      <c>
        <v>86</v>
      </c>
      <c>
        <v>0</v>
      </c>
      <c>
        <v>0</v>
      </c>
      <c>
        <v>1.680833</v>
      </c>
      <c>
        <v>144.551667</v>
      </c>
    </row>
    <row>
      <c>
        <is>
          <t>1577463</t>
        </is>
      </c>
      <c>
        <v>1</v>
      </c>
      <c>
        <is>
          <t>İZMİR</t>
        </is>
      </c>
      <c>
        <v>KİRAZ</v>
      </c>
      <c>
        <is>
          <t>SIRIMLI TR-1 35-31-L00201_35-31-L00201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08.11.2020 07:30:13</t>
        </is>
      </c>
      <c>
        <is>
          <t>08.11.2020 10:30:42</t>
        </is>
      </c>
      <c>
        <v>3.008055555</v>
      </c>
      <c>
        <v>0</v>
      </c>
      <c>
        <v>0</v>
      </c>
      <c>
        <v>1</v>
      </c>
      <c>
        <v>56</v>
      </c>
      <c>
        <v>0</v>
      </c>
      <c>
        <v>0</v>
      </c>
      <c>
        <v>3.008056</v>
      </c>
      <c>
        <v>168.451111</v>
      </c>
    </row>
    <row>
      <c>
        <is>
          <t>1577454</t>
        </is>
      </c>
      <c>
        <v>1</v>
      </c>
      <c>
        <is>
          <t>İZMİR</t>
        </is>
      </c>
      <c>
        <v>KİRAZ</v>
      </c>
      <c>
        <is>
          <t>UZUNKÖY TR-2 35-31-L00143_47827448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08.11.2020 07:39:26</t>
        </is>
      </c>
      <c>
        <is>
          <t>08.11.2020 10:28:36</t>
        </is>
      </c>
      <c>
        <v>2.819444444</v>
      </c>
      <c>
        <v>0</v>
      </c>
      <c>
        <v>0</v>
      </c>
      <c>
        <v>0</v>
      </c>
      <c>
        <v>19</v>
      </c>
      <c>
        <v>0</v>
      </c>
      <c>
        <v>0</v>
      </c>
      <c>
        <v>0</v>
      </c>
      <c>
        <v>53.569444</v>
      </c>
    </row>
    <row>
      <c>
        <is>
          <t>1577191</t>
        </is>
      </c>
      <c>
        <v>1</v>
      </c>
      <c>
        <is>
          <t>İZMİR</t>
        </is>
      </c>
      <c>
        <v>KİRAZ</v>
      </c>
      <c>
        <is>
          <t>UZUNKÖY TR-3 35-31-L00145_956583556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07.11.2020 14:31:40</t>
        </is>
      </c>
      <c>
        <is>
          <t>07.11.2020 18:22:07</t>
        </is>
      </c>
      <c>
        <v>3.840833333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3.840833</v>
      </c>
    </row>
    <row>
      <c>
        <is>
          <t>1577644</t>
        </is>
      </c>
      <c>
        <v>1</v>
      </c>
      <c>
        <is>
          <t>İZMİR</t>
        </is>
      </c>
      <c>
        <v>KİRAZ</v>
      </c>
      <c>
        <is>
          <t>UZUNKÖY TR-1 35-31-L00144_A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08.11.2020 14:33:11</t>
        </is>
      </c>
      <c>
        <is>
          <t>08.11.2020 17:47:02</t>
        </is>
      </c>
      <c>
        <v>3.230833333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9.6925</v>
      </c>
    </row>
    <row>
      <c>
        <is>
          <t>1576019</t>
        </is>
      </c>
      <c>
        <v>1</v>
      </c>
      <c>
        <is>
          <t>İZMİR</t>
        </is>
      </c>
      <c>
        <v>KİRAZ</v>
      </c>
      <c>
        <is>
          <t>UZUNKÖY TR-2 35-31-L00143_47827447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05.11.2020 19:37:07</t>
        </is>
      </c>
      <c>
        <is>
          <t>05.11.2020 20:20:40</t>
        </is>
      </c>
      <c>
        <v>0.725833333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0.725833</v>
      </c>
    </row>
    <row>
      <c>
        <is>
          <t>1575600</t>
        </is>
      </c>
      <c>
        <v>1</v>
      </c>
      <c>
        <is>
          <t>İZMİR</t>
        </is>
      </c>
      <c>
        <v>KİRAZ</v>
      </c>
      <c>
        <is>
          <t>UZUNKÖY TR-1 35-31-L00144_A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05.11.2020 09:00:47</t>
        </is>
      </c>
      <c>
        <is>
          <t>05.11.2020 13:27:15</t>
        </is>
      </c>
      <c>
        <v>4.441111111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13.323333</v>
      </c>
    </row>
    <row>
      <c>
        <is>
          <t>1577726</t>
        </is>
      </c>
      <c>
        <v>1</v>
      </c>
      <c>
        <is>
          <t>İZMİR</t>
        </is>
      </c>
      <c>
        <v>KİRAZ</v>
      </c>
      <c>
        <is>
          <t>UZUNKÖY TR-3 35-31-L00145_47826850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08.11.2020 17:48:00</t>
        </is>
      </c>
      <c>
        <is>
          <t>08.11.2020 18:27:14</t>
        </is>
      </c>
      <c>
        <v>0.653888888</v>
      </c>
      <c>
        <v>0</v>
      </c>
      <c>
        <v>0</v>
      </c>
      <c>
        <v>0</v>
      </c>
      <c>
        <v>17</v>
      </c>
      <c>
        <v>0</v>
      </c>
      <c>
        <v>0</v>
      </c>
      <c>
        <v>0</v>
      </c>
      <c>
        <v>11.116111</v>
      </c>
    </row>
    <row>
      <c>
        <is>
          <t>1580951</t>
        </is>
      </c>
      <c>
        <v>1</v>
      </c>
      <c>
        <is>
          <t>İZMİR</t>
        </is>
      </c>
      <c>
        <v>KİRAZ</v>
      </c>
      <c>
        <is>
          <t>UZUNKÖY TR-3 35-31-L00145_35-31-L00145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15.11.2020 07:34:18</t>
        </is>
      </c>
      <c>
        <is>
          <t>15.11.2020 09:49:25</t>
        </is>
      </c>
      <c>
        <v>2.251944444</v>
      </c>
      <c>
        <v>0</v>
      </c>
      <c>
        <v>0</v>
      </c>
      <c>
        <v>1</v>
      </c>
      <c>
        <v>38</v>
      </c>
      <c>
        <v>0</v>
      </c>
      <c>
        <v>0</v>
      </c>
      <c>
        <v>2.251944</v>
      </c>
      <c>
        <v>85.573889</v>
      </c>
    </row>
    <row>
      <c>
        <is>
          <t>1581323</t>
        </is>
      </c>
      <c>
        <v>1</v>
      </c>
      <c>
        <is>
          <t>İZMİR</t>
        </is>
      </c>
      <c>
        <v>KİRAZ</v>
      </c>
      <c>
        <is>
          <t>UZUNKÖY TR-1 35-31-L00144_35-31-L00144</t>
        </is>
      </c>
      <c>
        <v>AG Direk Değişimi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16.11.2020 09:13:00</t>
        </is>
      </c>
      <c>
        <is>
          <t>16.11.2020 15:07:10</t>
        </is>
      </c>
      <c>
        <v>5.902777777</v>
      </c>
      <c>
        <v>0</v>
      </c>
      <c>
        <v>0</v>
      </c>
      <c>
        <v>2</v>
      </c>
      <c>
        <v>43</v>
      </c>
      <c>
        <v>0</v>
      </c>
      <c>
        <v>0</v>
      </c>
      <c>
        <v>11.805556</v>
      </c>
      <c>
        <v>253.819444</v>
      </c>
    </row>
    <row>
      <c>
        <is>
          <t>1579993</t>
        </is>
      </c>
      <c>
        <v>1</v>
      </c>
      <c>
        <is>
          <t>İZMİR</t>
        </is>
      </c>
      <c>
        <v>KİRAZ</v>
      </c>
      <c>
        <is>
          <t>UZUNKÖY TR-3 35-31-L00145_47826860</t>
        </is>
      </c>
      <c>
        <v>AG Direk Değişimi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13.11.2020 09:07:00</t>
        </is>
      </c>
      <c>
        <is>
          <t>13.11.2020 11:07:52</t>
        </is>
      </c>
      <c>
        <v>2.014444444</v>
      </c>
      <c>
        <v>0</v>
      </c>
      <c>
        <v>0</v>
      </c>
      <c>
        <v>0</v>
      </c>
      <c>
        <v>15</v>
      </c>
      <c>
        <v>0</v>
      </c>
      <c>
        <v>0</v>
      </c>
      <c>
        <v>0</v>
      </c>
      <c>
        <v>30.216667</v>
      </c>
    </row>
    <row>
      <c>
        <is>
          <t>1596877</t>
        </is>
      </c>
      <c>
        <v>1</v>
      </c>
      <c>
        <is>
          <t>İZMİR</t>
        </is>
      </c>
      <c>
        <v>KİRAZ</v>
      </c>
      <c>
        <is>
          <t>UZUNKÖY TR-1 35-31-L00144_B</t>
        </is>
      </c>
      <c>
        <v>AG Atlama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26.11.2020 15:05:23</t>
        </is>
      </c>
      <c>
        <is>
          <t>26.11.2020 18:19:14</t>
        </is>
      </c>
      <c>
        <v>3.230833333</v>
      </c>
      <c>
        <v>0</v>
      </c>
      <c>
        <v>0</v>
      </c>
      <c>
        <v>0</v>
      </c>
      <c>
        <v>29</v>
      </c>
      <c>
        <v>0</v>
      </c>
      <c>
        <v>0</v>
      </c>
      <c>
        <v>0</v>
      </c>
      <c>
        <v>93.694167</v>
      </c>
    </row>
    <row>
      <c>
        <is>
          <t>1583691</t>
        </is>
      </c>
      <c>
        <v>1</v>
      </c>
      <c>
        <is>
          <t>İZMİR</t>
        </is>
      </c>
      <c>
        <v>KİRAZ</v>
      </c>
      <c>
        <is>
          <t>UZUNKÖY TR-3 35-31-L00145_35-31-L00145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20.11.2020 09:54:00</t>
        </is>
      </c>
      <c>
        <is>
          <t>20.11.2020 12:56:20</t>
        </is>
      </c>
      <c>
        <v>3.038888888</v>
      </c>
      <c>
        <v>0</v>
      </c>
      <c>
        <v>0</v>
      </c>
      <c>
        <v>1</v>
      </c>
      <c>
        <v>38</v>
      </c>
      <c>
        <v>0</v>
      </c>
      <c>
        <v>0</v>
      </c>
      <c>
        <v>3.038889</v>
      </c>
      <c>
        <v>115.477778</v>
      </c>
    </row>
    <row>
      <c>
        <is>
          <t>1596218</t>
        </is>
      </c>
      <c>
        <v>1</v>
      </c>
      <c>
        <is>
          <t>İZMİR</t>
        </is>
      </c>
      <c>
        <v>KİRAZ</v>
      </c>
      <c>
        <is>
          <t>UZUNKÖY TR-2 35-31-L00143_47827447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25.11.2020 11:24:00</t>
        </is>
      </c>
      <c>
        <is>
          <t>25.11.2020 12:01:06</t>
        </is>
      </c>
      <c>
        <v>0.618333333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0.618333</v>
      </c>
    </row>
    <row>
      <c>
        <is>
          <t>1576244</t>
        </is>
      </c>
      <c>
        <v>1</v>
      </c>
      <c>
        <is>
          <t>İZMİR</t>
        </is>
      </c>
      <c>
        <v>KİRAZ</v>
      </c>
      <c>
        <is>
          <t>VELİLER KÖK 35-31-L00116_SAÇLI TR-1-L01 L01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06.11.2020 09:48:23</t>
        </is>
      </c>
      <c>
        <is>
          <t>06.11.2020 10:10:11</t>
        </is>
      </c>
      <c>
        <v>0.363333333</v>
      </c>
      <c>
        <v>0</v>
      </c>
      <c>
        <v>0</v>
      </c>
      <c>
        <v>45</v>
      </c>
      <c>
        <v>881</v>
      </c>
      <c>
        <v>0</v>
      </c>
      <c>
        <v>0</v>
      </c>
      <c>
        <v>16.35</v>
      </c>
      <c>
        <v>320.096666</v>
      </c>
    </row>
    <row>
      <c>
        <is>
          <t>1583161</t>
        </is>
      </c>
      <c>
        <v>1</v>
      </c>
      <c>
        <is>
          <t>İZMİR</t>
        </is>
      </c>
      <c>
        <v>KİRAZ</v>
      </c>
      <c>
        <is>
          <t>VELİLER KÖK 35-31-L00116_SAÇLI TR-1-L01 L01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19.11.2020 13:20:11</t>
        </is>
      </c>
      <c>
        <is>
          <t>19.11.2020 14:00:00</t>
        </is>
      </c>
      <c>
        <v>0.663611111</v>
      </c>
      <c>
        <v>0</v>
      </c>
      <c>
        <v>0</v>
      </c>
      <c>
        <v>45</v>
      </c>
      <c>
        <v>881</v>
      </c>
      <c>
        <v>0</v>
      </c>
      <c>
        <v>0</v>
      </c>
      <c>
        <v>29.8625</v>
      </c>
      <c>
        <v>584.641389</v>
      </c>
    </row>
    <row>
      <c>
        <is>
          <t>1576385</t>
        </is>
      </c>
      <c>
        <v>1</v>
      </c>
      <c>
        <is>
          <t>İZMİR</t>
        </is>
      </c>
      <c>
        <v>KİRAZ</v>
      </c>
      <c>
        <is>
          <t>VELİLER KÖK 35-31-L00116_SAÇLI TR-1 L01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06.11.2020 11:44:37</t>
        </is>
      </c>
      <c>
        <is>
          <t>06.11.2020 13:41:00</t>
        </is>
      </c>
      <c>
        <v>1.939722222</v>
      </c>
      <c>
        <v>0</v>
      </c>
      <c>
        <v>0</v>
      </c>
      <c>
        <v>45</v>
      </c>
      <c>
        <v>881</v>
      </c>
      <c>
        <v>0</v>
      </c>
      <c>
        <v>0</v>
      </c>
      <c>
        <v>87.2875</v>
      </c>
      <c>
        <v>1708.895278</v>
      </c>
    </row>
    <row>
      <c>
        <is>
          <t>1577180</t>
        </is>
      </c>
      <c>
        <v>1</v>
      </c>
      <c>
        <is>
          <t>İZMİR</t>
        </is>
      </c>
      <c>
        <v>KİRAZ</v>
      </c>
      <c>
        <is>
          <t>YAĞLAR YAYLA TR-3 35-31-L00040_48580921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07.11.2020 14:52:56</t>
        </is>
      </c>
      <c>
        <is>
          <t>07.11.2020 17:41:01</t>
        </is>
      </c>
      <c>
        <v>2.801388888</v>
      </c>
      <c>
        <v>0</v>
      </c>
      <c>
        <v>0</v>
      </c>
      <c>
        <v>0</v>
      </c>
      <c>
        <v>7</v>
      </c>
      <c>
        <v>0</v>
      </c>
      <c>
        <v>0</v>
      </c>
      <c>
        <v>0</v>
      </c>
      <c>
        <v>19.609722</v>
      </c>
    </row>
    <row>
      <c>
        <is>
          <t>1583267</t>
        </is>
      </c>
      <c>
        <v>1</v>
      </c>
      <c>
        <is>
          <t>MANİSA</t>
        </is>
      </c>
      <c>
        <v>SOMA</v>
      </c>
      <c>
        <is>
          <t>YAĞCILI TR-1 45-82-M00331_945517274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19.11.2020 15:14:50</t>
        </is>
      </c>
      <c>
        <is>
          <t>19.11.2020 18:54:30</t>
        </is>
      </c>
      <c>
        <v>3.661111111</v>
      </c>
      <c>
        <v>0</v>
      </c>
      <c>
        <v>1</v>
      </c>
      <c>
        <v>0</v>
      </c>
      <c>
        <v>0</v>
      </c>
      <c>
        <v>0</v>
      </c>
      <c>
        <v>3.661111</v>
      </c>
      <c>
        <v>0</v>
      </c>
      <c>
        <v>0</v>
      </c>
    </row>
    <row>
      <c>
        <is>
          <t>1598342</t>
        </is>
      </c>
      <c>
        <v>1</v>
      </c>
      <c>
        <is>
          <t>İZMİR</t>
        </is>
      </c>
      <c>
        <v>ÇEŞME</v>
      </c>
      <c>
        <is>
          <t>L-243 35-18-L00243_ L01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29.11.2020 20:59:53</t>
        </is>
      </c>
      <c>
        <is>
          <t>29.11.2020 22:35:18</t>
        </is>
      </c>
      <c>
        <v>1.590277777</v>
      </c>
      <c>
        <v>7</v>
      </c>
      <c>
        <v>358</v>
      </c>
      <c>
        <v>0</v>
      </c>
      <c>
        <v>8</v>
      </c>
      <c>
        <v>11.131944</v>
      </c>
      <c>
        <v>569.319444</v>
      </c>
      <c>
        <v>0</v>
      </c>
      <c>
        <v>12.722222</v>
      </c>
    </row>
    <row>
      <c>
        <is>
          <t>1598546</t>
        </is>
      </c>
      <c>
        <v>1</v>
      </c>
      <c>
        <is>
          <t>İZMİR</t>
        </is>
      </c>
      <c>
        <v>ÇEŞME</v>
      </c>
      <c>
        <is>
          <t>L-392 ALTINEVLER 35-18-L00392_950457613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30.11.2020 09:35:34</t>
        </is>
      </c>
      <c>
        <is>
          <t>30.11.2020 15:00:24</t>
        </is>
      </c>
      <c>
        <v>5.413888888</v>
      </c>
      <c>
        <v>0</v>
      </c>
      <c>
        <v>1</v>
      </c>
      <c>
        <v>0</v>
      </c>
      <c>
        <v>0</v>
      </c>
      <c>
        <v>0</v>
      </c>
      <c>
        <v>5.413889</v>
      </c>
      <c>
        <v>0</v>
      </c>
      <c>
        <v>0</v>
      </c>
    </row>
    <row>
      <c>
        <is>
          <t>1576791</t>
        </is>
      </c>
      <c>
        <v>1</v>
      </c>
      <c>
        <is>
          <t>İZMİR</t>
        </is>
      </c>
      <c>
        <v>ÇEŞME</v>
      </c>
      <c>
        <is>
          <t>L-400 35-18-L00400_950456634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06.11.2020 20:25:00</t>
        </is>
      </c>
      <c>
        <is>
          <t>06.11.2020 21:19:36</t>
        </is>
      </c>
      <c>
        <v>0.91</v>
      </c>
      <c>
        <v>0</v>
      </c>
      <c>
        <v>2</v>
      </c>
      <c>
        <v>0</v>
      </c>
      <c>
        <v>0</v>
      </c>
      <c>
        <v>0</v>
      </c>
      <c>
        <v>1.82</v>
      </c>
      <c>
        <v>0</v>
      </c>
      <c>
        <v>0</v>
      </c>
    </row>
    <row>
      <c>
        <is>
          <t>1583296</t>
        </is>
      </c>
      <c>
        <v>1</v>
      </c>
      <c>
        <is>
          <t>İZMİR</t>
        </is>
      </c>
      <c>
        <v>ÇEŞME</v>
      </c>
      <c>
        <is>
          <t>L-400 35-18-L00400_950456963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19.11.2020 14:40:34</t>
        </is>
      </c>
      <c>
        <is>
          <t>19.11.2020 18:43:56</t>
        </is>
      </c>
      <c>
        <v>4.056111111</v>
      </c>
      <c>
        <v>0</v>
      </c>
      <c>
        <v>1</v>
      </c>
      <c>
        <v>0</v>
      </c>
      <c>
        <v>0</v>
      </c>
      <c>
        <v>0</v>
      </c>
      <c>
        <v>4.056111</v>
      </c>
      <c>
        <v>0</v>
      </c>
      <c>
        <v>0</v>
      </c>
    </row>
    <row>
      <c>
        <is>
          <t>1584065</t>
        </is>
      </c>
      <c>
        <v>1</v>
      </c>
      <c>
        <is>
          <t>İZMİR</t>
        </is>
      </c>
      <c>
        <v>ÇEŞME</v>
      </c>
      <c>
        <is>
          <t>L-400 35-18-L00400_11329854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20.11.2020 19:14:07</t>
        </is>
      </c>
      <c>
        <is>
          <t>20.11.2020 21:22:27</t>
        </is>
      </c>
      <c>
        <v>2.138888888</v>
      </c>
      <c>
        <v>0</v>
      </c>
      <c>
        <v>24</v>
      </c>
      <c>
        <v>0</v>
      </c>
      <c>
        <v>0</v>
      </c>
      <c>
        <v>0</v>
      </c>
      <c>
        <v>51.333333</v>
      </c>
      <c>
        <v>0</v>
      </c>
      <c>
        <v>0</v>
      </c>
    </row>
    <row>
      <c>
        <is>
          <t>1581292</t>
        </is>
      </c>
      <c>
        <v>1</v>
      </c>
      <c>
        <is>
          <t>İZMİR</t>
        </is>
      </c>
      <c>
        <v>ÇEŞME</v>
      </c>
      <c>
        <is>
          <t>M-14 ILDIR TARIMSAL SULAMA 35-18-M00014_6373572</t>
        </is>
      </c>
      <c>
        <v>AG Klemens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16.11.2020 08:44:52</t>
        </is>
      </c>
      <c>
        <is>
          <t>16.11.2020 11:12:41</t>
        </is>
      </c>
      <c>
        <v>2.463611111</v>
      </c>
      <c>
        <v>0</v>
      </c>
      <c>
        <v>0</v>
      </c>
      <c>
        <v>0</v>
      </c>
      <c>
        <v>18</v>
      </c>
      <c>
        <v>0</v>
      </c>
      <c>
        <v>0</v>
      </c>
      <c>
        <v>0</v>
      </c>
      <c>
        <v>44.345</v>
      </c>
    </row>
    <row>
      <c>
        <is>
          <t>1579342</t>
        </is>
      </c>
      <c>
        <v>1</v>
      </c>
      <c>
        <is>
          <t>İZMİR</t>
        </is>
      </c>
      <c>
        <v>ÇEŞME</v>
      </c>
      <c>
        <is>
          <t>L-2 35-18-L00002_950436361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11.11.2020 21:16:59</t>
        </is>
      </c>
      <c>
        <is>
          <t>11.11.2020 23:21:01</t>
        </is>
      </c>
      <c>
        <v>2.067222222</v>
      </c>
      <c>
        <v>0</v>
      </c>
      <c>
        <v>1</v>
      </c>
      <c>
        <v>0</v>
      </c>
      <c>
        <v>0</v>
      </c>
      <c>
        <v>0</v>
      </c>
      <c>
        <v>2.067222</v>
      </c>
      <c>
        <v>0</v>
      </c>
      <c>
        <v>0</v>
      </c>
    </row>
    <row>
      <c>
        <is>
          <t>1577382</t>
        </is>
      </c>
      <c>
        <v>1</v>
      </c>
      <c>
        <is>
          <t>İZMİR</t>
        </is>
      </c>
      <c>
        <v>ÇEŞME</v>
      </c>
      <c>
        <is>
          <t>L-1 35-18-L00001_950435971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07.11.2020 20:58:15</t>
        </is>
      </c>
      <c>
        <is>
          <t>07.11.2020 23:06:03</t>
        </is>
      </c>
      <c>
        <v>2.13</v>
      </c>
      <c>
        <v>0</v>
      </c>
      <c>
        <v>3</v>
      </c>
      <c>
        <v>0</v>
      </c>
      <c>
        <v>0</v>
      </c>
      <c>
        <v>0</v>
      </c>
      <c>
        <v>6.39</v>
      </c>
      <c>
        <v>0</v>
      </c>
      <c>
        <v>0</v>
      </c>
    </row>
    <row>
      <c>
        <is>
          <t>1597555</t>
        </is>
      </c>
      <c>
        <v>1</v>
      </c>
      <c>
        <is>
          <t>İZMİR</t>
        </is>
      </c>
      <c>
        <v>ÇEŞME</v>
      </c>
      <c>
        <is>
          <t>L-2 35-18-L00002_950457831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27.11.2020 23:04:47</t>
        </is>
      </c>
      <c>
        <is>
          <t>28.11.2020 02:19:26</t>
        </is>
      </c>
      <c>
        <v>3.244166666</v>
      </c>
      <c>
        <v>0</v>
      </c>
      <c>
        <v>1</v>
      </c>
      <c>
        <v>0</v>
      </c>
      <c>
        <v>0</v>
      </c>
      <c>
        <v>0</v>
      </c>
      <c>
        <v>3.244167</v>
      </c>
      <c>
        <v>0</v>
      </c>
      <c>
        <v>0</v>
      </c>
    </row>
    <row>
      <c>
        <is>
          <t>1597536</t>
        </is>
      </c>
      <c>
        <v>1</v>
      </c>
      <c>
        <is>
          <t>İZMİR</t>
        </is>
      </c>
      <c>
        <v>ÇEŞME</v>
      </c>
      <c>
        <is>
          <t>L-260 35-18-L00260_A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27.11.2020 21:00:31</t>
        </is>
      </c>
      <c>
        <is>
          <t>27.11.2020 22:51:00</t>
        </is>
      </c>
      <c>
        <v>1.841388888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1.841389</v>
      </c>
    </row>
    <row>
      <c>
        <is>
          <t>1597587</t>
        </is>
      </c>
      <c>
        <v>1</v>
      </c>
      <c>
        <is>
          <t>İZMİR</t>
        </is>
      </c>
      <c>
        <v>ÇEŞME</v>
      </c>
      <c>
        <is>
          <t>L-260 35-18-L00260_C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28.11.2020 03:02:00</t>
        </is>
      </c>
      <c>
        <is>
          <t>28.11.2020 03:28:15</t>
        </is>
      </c>
      <c>
        <v>0.4375</v>
      </c>
      <c>
        <v>0</v>
      </c>
      <c>
        <v>59</v>
      </c>
      <c>
        <v>0</v>
      </c>
      <c>
        <v>0</v>
      </c>
      <c>
        <v>0</v>
      </c>
      <c>
        <v>25.8125</v>
      </c>
      <c>
        <v>0</v>
      </c>
      <c>
        <v>0</v>
      </c>
    </row>
    <row>
      <c>
        <is>
          <t>1597120</t>
        </is>
      </c>
      <c>
        <v>1</v>
      </c>
      <c>
        <is>
          <t>İZMİR</t>
        </is>
      </c>
      <c>
        <v>ÇEŞME</v>
      </c>
      <c>
        <is>
          <t>L-226 ARITMA 35-18-L00226_5719771 b2b</t>
        </is>
      </c>
      <c>
        <v>AG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27.11.2020 09:11:13</t>
        </is>
      </c>
      <c>
        <is>
          <t>27.11.2020 15:02:16</t>
        </is>
      </c>
      <c>
        <v>5.850833333</v>
      </c>
      <c>
        <v>0</v>
      </c>
      <c>
        <v>4</v>
      </c>
      <c>
        <v>0</v>
      </c>
      <c>
        <v>0</v>
      </c>
      <c>
        <v>0</v>
      </c>
      <c>
        <v>23.403333</v>
      </c>
      <c>
        <v>0</v>
      </c>
      <c>
        <v>0</v>
      </c>
    </row>
    <row>
      <c>
        <is>
          <t>1575483</t>
        </is>
      </c>
      <c>
        <v>1</v>
      </c>
      <c>
        <is>
          <t>İZMİR</t>
        </is>
      </c>
      <c>
        <v>ÇEŞME</v>
      </c>
      <c>
        <is>
          <t>L-278 35-18-L00278_L-279 L04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04.11.2020 22:47:21</t>
        </is>
      </c>
      <c>
        <is>
          <t>05.11.2020 01:35:24</t>
        </is>
      </c>
      <c>
        <v>2.800833333</v>
      </c>
      <c>
        <v>6</v>
      </c>
      <c>
        <v>894</v>
      </c>
      <c>
        <v>0</v>
      </c>
      <c>
        <v>18</v>
      </c>
      <c>
        <v>16.805</v>
      </c>
      <c>
        <v>2503.945</v>
      </c>
      <c>
        <v>0</v>
      </c>
      <c>
        <v>50.415</v>
      </c>
    </row>
    <row>
      <c>
        <is>
          <t>1575433</t>
        </is>
      </c>
      <c>
        <v>1</v>
      </c>
      <c>
        <is>
          <t>İZMİR</t>
        </is>
      </c>
      <c>
        <v>TİRE</v>
      </c>
      <c>
        <is>
          <t>AKYURT TR-1 35-29-L00624_950322769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04.11.2020 19:37:00</t>
        </is>
      </c>
      <c>
        <is>
          <t>04.11.2020 23:21:44</t>
        </is>
      </c>
      <c>
        <v>3.745555555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3.745556</v>
      </c>
    </row>
    <row>
      <c>
        <is>
          <t>1582516</t>
        </is>
      </c>
      <c>
        <v>1</v>
      </c>
      <c>
        <is>
          <t>İZMİR</t>
        </is>
      </c>
      <c>
        <v>TORBALI</v>
      </c>
      <c>
        <is>
          <t>ÇETMEN DM 35-26-M00924_EGE KENT-M09 M09</t>
        </is>
      </c>
      <c>
        <v>Üçüncü Şahısların Vermiş Olduğu Hasarlar</v>
      </c>
      <c>
        <is>
          <t>Dağıtım-OG</t>
        </is>
      </c>
      <c>
        <v>Uzun</v>
      </c>
      <c>
        <v>Dışsal</v>
      </c>
      <c>
        <v>Bildirimsiz</v>
      </c>
      <c>
        <is>
          <t>18.11.2020 12:35:00</t>
        </is>
      </c>
      <c>
        <is>
          <t>18.11.2020 13:57:08</t>
        </is>
      </c>
      <c>
        <v>1.368888888</v>
      </c>
      <c>
        <v>9</v>
      </c>
      <c>
        <v>0</v>
      </c>
      <c>
        <v>0</v>
      </c>
      <c>
        <v>0</v>
      </c>
      <c>
        <v>12.32</v>
      </c>
      <c>
        <v>0</v>
      </c>
      <c>
        <v>0</v>
      </c>
      <c>
        <v>0</v>
      </c>
    </row>
    <row>
      <c>
        <is>
          <t>1579126</t>
        </is>
      </c>
      <c>
        <v>1</v>
      </c>
      <c>
        <is>
          <t>İZMİR</t>
        </is>
      </c>
      <c>
        <v>TORBALI</v>
      </c>
      <c>
        <is>
          <t>ÇETMEN DM 35-26-M00924_EGE KENT-M09 M09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11.11.2020 14:23:15</t>
        </is>
      </c>
      <c>
        <is>
          <t>11.11.2020 16:37:34</t>
        </is>
      </c>
      <c>
        <v>2.238611111</v>
      </c>
      <c>
        <v>9</v>
      </c>
      <c>
        <v>0</v>
      </c>
      <c>
        <v>0</v>
      </c>
      <c>
        <v>0</v>
      </c>
      <c>
        <v>20.1475</v>
      </c>
      <c>
        <v>0</v>
      </c>
      <c>
        <v>0</v>
      </c>
      <c>
        <v>0</v>
      </c>
    </row>
    <row>
      <c>
        <is>
          <t>1581006</t>
        </is>
      </c>
      <c>
        <v>1</v>
      </c>
      <c>
        <is>
          <t>İZMİR</t>
        </is>
      </c>
      <c>
        <v>TORBALI</v>
      </c>
      <c>
        <is>
          <t>PANCAR OSB DM-1 35-26-M00869_AYRANCILAR-1 (ÇETMEN-SELAMPEN)-M13 M13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15.11.2020 10:13:54</t>
        </is>
      </c>
      <c>
        <is>
          <t>15.11.2020 10:25:01</t>
        </is>
      </c>
      <c>
        <v>0.185277777</v>
      </c>
      <c>
        <v>206</v>
      </c>
      <c>
        <v>16289</v>
      </c>
      <c>
        <v>21</v>
      </c>
      <c>
        <v>150</v>
      </c>
      <c>
        <v>38.167222</v>
      </c>
      <c>
        <v>3017.98971</v>
      </c>
      <c>
        <v>3.890833</v>
      </c>
      <c>
        <v>27.791667</v>
      </c>
    </row>
    <row>
      <c>
        <is>
          <t>1582503</t>
        </is>
      </c>
      <c>
        <v>1</v>
      </c>
      <c>
        <is>
          <t>İZMİR</t>
        </is>
      </c>
      <c>
        <v>TORBALI</v>
      </c>
      <c>
        <is>
          <t>PANCAR TM 35-26-A00003_PANCAR-3 M04</t>
        </is>
      </c>
      <c>
        <v>Üçüncü Şahısların Vermiş Olduğu Hasarlar</v>
      </c>
      <c>
        <is>
          <t>Dağıtım-OG</t>
        </is>
      </c>
      <c>
        <v>Uzun</v>
      </c>
      <c>
        <v>Dışsal</v>
      </c>
      <c>
        <v>Bildirimsiz</v>
      </c>
      <c>
        <is>
          <t>18.11.2020 12:05:00</t>
        </is>
      </c>
      <c>
        <is>
          <t>18.11.2020 12:27:00</t>
        </is>
      </c>
      <c>
        <v>0.366666666</v>
      </c>
      <c>
        <v>116</v>
      </c>
      <c>
        <v>2091</v>
      </c>
      <c>
        <v>17</v>
      </c>
      <c>
        <v>63</v>
      </c>
      <c>
        <v>42.533333</v>
      </c>
      <c>
        <v>766.699999</v>
      </c>
      <c>
        <v>6.233333</v>
      </c>
      <c>
        <v>23.1</v>
      </c>
    </row>
    <row>
      <c>
        <is>
          <t>1595442</t>
        </is>
      </c>
      <c>
        <v>1</v>
      </c>
      <c>
        <is>
          <t>İZMİR</t>
        </is>
      </c>
      <c>
        <v>TORBALI</v>
      </c>
      <c>
        <is>
          <t>PANCAR TR-9 35-26-M01369_Ayırıcı H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23.11.2020 19:27:29</t>
        </is>
      </c>
      <c>
        <is>
          <t>23.11.2020 20:29:06</t>
        </is>
      </c>
      <c>
        <v>1.026944444</v>
      </c>
      <c>
        <v>0</v>
      </c>
      <c>
        <v>0</v>
      </c>
      <c>
        <v>1</v>
      </c>
      <c>
        <v>128</v>
      </c>
      <c>
        <v>0</v>
      </c>
      <c>
        <v>0</v>
      </c>
      <c>
        <v>1.026944</v>
      </c>
      <c>
        <v>131.448889</v>
      </c>
    </row>
    <row>
      <c>
        <is>
          <t>1582535</t>
        </is>
      </c>
      <c>
        <v>1</v>
      </c>
      <c>
        <is>
          <t>İZMİR</t>
        </is>
      </c>
      <c>
        <v>TORBALI</v>
      </c>
      <c>
        <is>
          <t>KRAL KÖK 35-26-M00345_PEHLİNAOĞLU-M01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18.11.2020 12:40:02</t>
        </is>
      </c>
      <c>
        <is>
          <t>18.11.2020 13:28:48</t>
        </is>
      </c>
      <c>
        <v>0.812777777</v>
      </c>
      <c>
        <v>0</v>
      </c>
      <c>
        <v>0</v>
      </c>
      <c>
        <v>19</v>
      </c>
      <c>
        <v>27</v>
      </c>
      <c>
        <v>0</v>
      </c>
      <c>
        <v>0</v>
      </c>
      <c>
        <v>15.442778</v>
      </c>
      <c>
        <v>21.945</v>
      </c>
    </row>
    <row>
      <c>
        <is>
          <t>1577720</t>
        </is>
      </c>
      <c>
        <v>1</v>
      </c>
      <c>
        <is>
          <t>İZMİR</t>
        </is>
      </c>
      <c>
        <v>TORBALI</v>
      </c>
      <c>
        <is>
          <t>PANCAR OSB DM-1 35-26-M00869_AYRANCILAR-2 M09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08.11.2020 17:23:35</t>
        </is>
      </c>
      <c>
        <is>
          <t>08.11.2020 18:04:04</t>
        </is>
      </c>
      <c>
        <v>0.674722222</v>
      </c>
      <c>
        <v>42</v>
      </c>
      <c>
        <v>6557</v>
      </c>
      <c>
        <v>129</v>
      </c>
      <c>
        <v>2868</v>
      </c>
      <c>
        <v>28.338333</v>
      </c>
      <c>
        <v>4424.15361</v>
      </c>
      <c>
        <v>87.039167</v>
      </c>
      <c>
        <v>1935.103333</v>
      </c>
    </row>
    <row>
      <c>
        <is>
          <t>1577164</t>
        </is>
      </c>
      <c>
        <v>1</v>
      </c>
      <c>
        <is>
          <t>İZMİR</t>
        </is>
      </c>
      <c>
        <v>TORBALI</v>
      </c>
      <c>
        <is>
          <t>ÇETMEN DM 35-26-M00924_SELAMPEN-M03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07.11.2020 14:22:56</t>
        </is>
      </c>
      <c>
        <is>
          <t>07.11.2020 14:31:10</t>
        </is>
      </c>
      <c>
        <v>0.137222222</v>
      </c>
      <c>
        <v>206</v>
      </c>
      <c>
        <v>16289</v>
      </c>
      <c>
        <v>21</v>
      </c>
      <c>
        <v>150</v>
      </c>
      <c>
        <v>28.267778</v>
      </c>
      <c>
        <v>2235.212774</v>
      </c>
      <c>
        <v>2.881667</v>
      </c>
      <c>
        <v>20.583333</v>
      </c>
    </row>
    <row>
      <c>
        <is>
          <t>1580527</t>
        </is>
      </c>
      <c>
        <v>1</v>
      </c>
      <c>
        <is>
          <t>İZMİR</t>
        </is>
      </c>
      <c>
        <v>TORBALI</v>
      </c>
      <c>
        <is>
          <t>DM-4/12 35-26-M00834_56359900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14.11.2020 09:04:42</t>
        </is>
      </c>
      <c>
        <is>
          <t>14.11.2020 10:10:51</t>
        </is>
      </c>
      <c>
        <v>1.1025</v>
      </c>
      <c>
        <v>0</v>
      </c>
      <c>
        <v>138</v>
      </c>
      <c>
        <v>0</v>
      </c>
      <c>
        <v>0</v>
      </c>
      <c>
        <v>0</v>
      </c>
      <c>
        <v>152.145</v>
      </c>
      <c>
        <v>0</v>
      </c>
      <c>
        <v>0</v>
      </c>
    </row>
    <row>
      <c>
        <is>
          <t>1576792</t>
        </is>
      </c>
      <c>
        <v>1</v>
      </c>
      <c>
        <is>
          <t>İZMİR</t>
        </is>
      </c>
      <c>
        <v>ÖDEMİŞ</v>
      </c>
      <c>
        <is>
          <t>TR-133 35-15-M00133_950375035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06.11.2020 19:47:33</t>
        </is>
      </c>
      <c>
        <is>
          <t>06.11.2020 22:48:47</t>
        </is>
      </c>
      <c>
        <v>3.020555555</v>
      </c>
      <c>
        <v>0</v>
      </c>
      <c>
        <v>1</v>
      </c>
      <c>
        <v>0</v>
      </c>
      <c>
        <v>0</v>
      </c>
      <c>
        <v>0</v>
      </c>
      <c>
        <v>3.020556</v>
      </c>
      <c>
        <v>0</v>
      </c>
      <c>
        <v>0</v>
      </c>
    </row>
    <row>
      <c>
        <is>
          <t>1577632</t>
        </is>
      </c>
      <c>
        <v>1</v>
      </c>
      <c>
        <is>
          <t>İZMİR</t>
        </is>
      </c>
      <c>
        <v>KİRAZ</v>
      </c>
      <c>
        <is>
          <t>YENİKÖY MERKEZ TR-1 35-31-L00183_A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08.11.2020 13:52:07</t>
        </is>
      </c>
      <c>
        <is>
          <t>08.11.2020 17:09:00</t>
        </is>
      </c>
      <c>
        <v>3.281388888</v>
      </c>
      <c>
        <v>0</v>
      </c>
      <c>
        <v>0</v>
      </c>
      <c>
        <v>0</v>
      </c>
      <c>
        <v>57</v>
      </c>
      <c>
        <v>0</v>
      </c>
      <c>
        <v>0</v>
      </c>
      <c>
        <v>0</v>
      </c>
      <c>
        <v>187.039167</v>
      </c>
    </row>
    <row>
      <c>
        <is>
          <t>1578498</t>
        </is>
      </c>
      <c>
        <v>1</v>
      </c>
      <c>
        <is>
          <t>İZMİR</t>
        </is>
      </c>
      <c>
        <v>KİRAZ</v>
      </c>
      <c>
        <is>
          <t>YENİKÖY MERKEZ TR-1 35-31-L00183_956586145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10.11.2020 12:16:12</t>
        </is>
      </c>
      <c>
        <is>
          <t>10.11.2020 15:09:39</t>
        </is>
      </c>
      <c>
        <v>2.890833333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2.890833</v>
      </c>
    </row>
    <row>
      <c>
        <is>
          <t>1580726</t>
        </is>
      </c>
      <c>
        <v>1</v>
      </c>
      <c>
        <is>
          <t>İZMİR</t>
        </is>
      </c>
      <c>
        <v>KİRAZ</v>
      </c>
      <c>
        <is>
          <t>YENİŞEHİR TR-1 35-31-L00377_942397065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14.11.2020 14:56:23</t>
        </is>
      </c>
      <c>
        <is>
          <t>14.11.2020 17:17:36</t>
        </is>
      </c>
      <c>
        <v>2.353611111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2.353611</v>
      </c>
    </row>
    <row>
      <c>
        <is>
          <t>1574719</t>
        </is>
      </c>
      <c>
        <v>1</v>
      </c>
      <c>
        <is>
          <t>İZMİR</t>
        </is>
      </c>
      <c>
        <v>KİRAZ</v>
      </c>
      <c>
        <is>
          <t>YENİŞEHİR TR-4 35-31-L00112_956585210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03.11.2020 13:53:35</t>
        </is>
      </c>
      <c>
        <is>
          <t>03.11.2020 15:31:46</t>
        </is>
      </c>
      <c>
        <v>1.636388888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3.272778</v>
      </c>
    </row>
    <row>
      <c>
        <is>
          <t>1574805</t>
        </is>
      </c>
      <c>
        <v>1</v>
      </c>
      <c>
        <is>
          <t>İZMİR</t>
        </is>
      </c>
      <c>
        <v>KİRAZ</v>
      </c>
      <c>
        <is>
          <t>YENİŞEHİR TR-4 35-31-L00112_956585214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03.11.2020 15:54:08</t>
        </is>
      </c>
      <c>
        <is>
          <t>03.11.2020 17:32:08</t>
        </is>
      </c>
      <c>
        <v>1.633333333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3.266667</v>
      </c>
    </row>
    <row>
      <c>
        <is>
          <t>1581026</t>
        </is>
      </c>
      <c>
        <v>1</v>
      </c>
      <c>
        <is>
          <t>İZMİR</t>
        </is>
      </c>
      <c>
        <v>KİRAZ</v>
      </c>
      <c>
        <is>
          <t>UMURCALI TR 1 35-31-L00187_956596839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15.11.2020 10:32:58</t>
        </is>
      </c>
      <c>
        <is>
          <t>15.11.2020 12:28:22</t>
        </is>
      </c>
      <c>
        <v>1.923333333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1.923333</v>
      </c>
    </row>
    <row>
      <c>
        <is>
          <t>1581054</t>
        </is>
      </c>
      <c>
        <v>1</v>
      </c>
      <c>
        <is>
          <t>İZMİR</t>
        </is>
      </c>
      <c>
        <v>KİRAZ</v>
      </c>
      <c>
        <is>
          <t>UMURCALI TR 1 35-31-L00187_35-31-L00187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15.11.2020 12:07:17</t>
        </is>
      </c>
      <c>
        <is>
          <t>15.11.2020 12:40:58</t>
        </is>
      </c>
      <c>
        <v>0.561388888</v>
      </c>
      <c>
        <v>0</v>
      </c>
      <c>
        <v>0</v>
      </c>
      <c>
        <v>1</v>
      </c>
      <c>
        <v>149</v>
      </c>
      <c>
        <v>0</v>
      </c>
      <c>
        <v>0</v>
      </c>
      <c>
        <v>0.561389</v>
      </c>
      <c>
        <v>83.646944</v>
      </c>
    </row>
    <row>
      <c>
        <is>
          <t>1580704</t>
        </is>
      </c>
      <c>
        <v>1</v>
      </c>
      <c>
        <is>
          <t>İZMİR</t>
        </is>
      </c>
      <c>
        <v>KİRAZ</v>
      </c>
      <c>
        <is>
          <t>UMURCALI TR 4 35-31-L00108_Ayırıcı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14.11.2020 14:07:42</t>
        </is>
      </c>
      <c>
        <is>
          <t>14.11.2020 18:18:26</t>
        </is>
      </c>
      <c>
        <v>4.178888888</v>
      </c>
      <c>
        <v>0</v>
      </c>
      <c>
        <v>0</v>
      </c>
      <c>
        <v>1</v>
      </c>
      <c>
        <v>67</v>
      </c>
      <c>
        <v>0</v>
      </c>
      <c>
        <v>0</v>
      </c>
      <c>
        <v>4.178889</v>
      </c>
      <c>
        <v>279.985555</v>
      </c>
    </row>
    <row>
      <c>
        <is>
          <t>1575675</t>
        </is>
      </c>
      <c>
        <v>1</v>
      </c>
      <c>
        <is>
          <t>İZMİR</t>
        </is>
      </c>
      <c>
        <v>KİRAZ</v>
      </c>
      <c>
        <is>
          <t>UMURLU TR-4 35-31-L00359_47784650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05.11.2020 10:24:59</t>
        </is>
      </c>
      <c>
        <is>
          <t>05.11.2020 12:55:44</t>
        </is>
      </c>
      <c>
        <v>2.5125</v>
      </c>
      <c>
        <v>0</v>
      </c>
      <c>
        <v>0</v>
      </c>
      <c>
        <v>0</v>
      </c>
      <c>
        <v>15</v>
      </c>
      <c>
        <v>0</v>
      </c>
      <c>
        <v>0</v>
      </c>
      <c>
        <v>0</v>
      </c>
      <c>
        <v>37.6875</v>
      </c>
    </row>
    <row>
      <c>
        <is>
          <t>1583560</t>
        </is>
      </c>
      <c>
        <v>1</v>
      </c>
      <c>
        <is>
          <t>İZMİR</t>
        </is>
      </c>
      <c>
        <v>KİRAZ</v>
      </c>
      <c>
        <is>
          <t>UZUNKÖY TR-3 35-31-L00145_35-31-L00145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19.11.2020 22:56:47</t>
        </is>
      </c>
      <c>
        <is>
          <t>20.11.2020 01:06:22</t>
        </is>
      </c>
      <c>
        <v>2.159722222</v>
      </c>
      <c>
        <v>0</v>
      </c>
      <c>
        <v>0</v>
      </c>
      <c>
        <v>1</v>
      </c>
      <c>
        <v>38</v>
      </c>
      <c>
        <v>0</v>
      </c>
      <c>
        <v>0</v>
      </c>
      <c>
        <v>2.159722</v>
      </c>
      <c>
        <v>82.069444</v>
      </c>
    </row>
    <row>
      <c>
        <is>
          <t>1576338</t>
        </is>
      </c>
      <c>
        <v>1</v>
      </c>
      <c>
        <is>
          <t>İZMİR</t>
        </is>
      </c>
      <c>
        <v>KİRAZ</v>
      </c>
      <c>
        <is>
          <t>OVACIK TR-7 35-31-L00149_47822090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06.11.2020 10:41:21</t>
        </is>
      </c>
      <c>
        <is>
          <t>06.11.2020 17:09:15</t>
        </is>
      </c>
      <c>
        <v>6.465</v>
      </c>
      <c>
        <v>0</v>
      </c>
      <c>
        <v>0</v>
      </c>
      <c>
        <v>0</v>
      </c>
      <c>
        <v>7</v>
      </c>
      <c>
        <v>0</v>
      </c>
      <c>
        <v>0</v>
      </c>
      <c>
        <v>0</v>
      </c>
      <c>
        <v>45.255</v>
      </c>
    </row>
    <row>
      <c>
        <is>
          <t>1576939</t>
        </is>
      </c>
      <c>
        <v>1</v>
      </c>
      <c>
        <is>
          <t>İZMİR</t>
        </is>
      </c>
      <c>
        <v>KİRAZ</v>
      </c>
      <c>
        <is>
          <t>UZUNKÖY TR-2 35-31-L00143_35-31-L00143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07.11.2020 08:45:27</t>
        </is>
      </c>
      <c>
        <is>
          <t>07.11.2020 10:14:15</t>
        </is>
      </c>
      <c>
        <v>1.48</v>
      </c>
      <c>
        <v>0</v>
      </c>
      <c>
        <v>0</v>
      </c>
      <c>
        <v>1</v>
      </c>
      <c>
        <v>41</v>
      </c>
      <c>
        <v>0</v>
      </c>
      <c>
        <v>0</v>
      </c>
      <c>
        <v>1.48</v>
      </c>
      <c>
        <v>60.68</v>
      </c>
    </row>
    <row>
      <c>
        <is>
          <t>1583477</t>
        </is>
      </c>
      <c>
        <v>1</v>
      </c>
      <c>
        <is>
          <t>İZMİR</t>
        </is>
      </c>
      <c>
        <v>KİRAZ</v>
      </c>
      <c>
        <is>
          <t>UZUNKÖY TR-3 35-31-L00145_47826850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19.11.2020 19:03:52</t>
        </is>
      </c>
      <c>
        <is>
          <t>19.11.2020 21:51:56</t>
        </is>
      </c>
      <c>
        <v>2.801111111</v>
      </c>
      <c>
        <v>0</v>
      </c>
      <c>
        <v>0</v>
      </c>
      <c>
        <v>0</v>
      </c>
      <c>
        <v>17</v>
      </c>
      <c>
        <v>0</v>
      </c>
      <c>
        <v>0</v>
      </c>
      <c>
        <v>0</v>
      </c>
      <c>
        <v>47.618889</v>
      </c>
    </row>
    <row>
      <c>
        <is>
          <t>1596324</t>
        </is>
      </c>
      <c>
        <v>1</v>
      </c>
      <c>
        <is>
          <t>İZMİR</t>
        </is>
      </c>
      <c>
        <v>KİRAZ</v>
      </c>
      <c>
        <is>
          <t>UZUNKÖY TR-1 35-31-L00144_35-31-L00144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25.11.2020 13:23:29</t>
        </is>
      </c>
      <c>
        <is>
          <t>25.11.2020 14:35:34</t>
        </is>
      </c>
      <c>
        <v>1.201388888</v>
      </c>
      <c>
        <v>0</v>
      </c>
      <c>
        <v>0</v>
      </c>
      <c>
        <v>2</v>
      </c>
      <c>
        <v>43</v>
      </c>
      <c>
        <v>0</v>
      </c>
      <c>
        <v>0</v>
      </c>
      <c>
        <v>2.402778</v>
      </c>
      <c>
        <v>51.659722</v>
      </c>
    </row>
    <row>
      <c>
        <is>
          <t>1596117</t>
        </is>
      </c>
      <c>
        <v>1</v>
      </c>
      <c>
        <is>
          <t>İZMİR</t>
        </is>
      </c>
      <c>
        <v>KİRAZ</v>
      </c>
      <c>
        <is>
          <t>UZUNKÖY TR-2 35-31-L00143_35-31-L00143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25.11.2020 08:49:38</t>
        </is>
      </c>
      <c>
        <is>
          <t>25.11.2020 11:19:27</t>
        </is>
      </c>
      <c>
        <v>2.496944444</v>
      </c>
      <c>
        <v>0</v>
      </c>
      <c>
        <v>0</v>
      </c>
      <c>
        <v>1</v>
      </c>
      <c>
        <v>40</v>
      </c>
      <c>
        <v>0</v>
      </c>
      <c>
        <v>0</v>
      </c>
      <c>
        <v>2.496944</v>
      </c>
      <c>
        <v>99.877778</v>
      </c>
    </row>
    <row>
      <c>
        <is>
          <t>1596563</t>
        </is>
      </c>
      <c>
        <v>1</v>
      </c>
      <c>
        <is>
          <t>İZMİR</t>
        </is>
      </c>
      <c>
        <v>KİRAZ</v>
      </c>
      <c>
        <is>
          <t>UZUNKÖY TR-2 35-31-L00143_35-31-L00143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26.11.2020 08:00:06</t>
        </is>
      </c>
      <c>
        <is>
          <t>26.11.2020 09:29:14</t>
        </is>
      </c>
      <c>
        <v>1.485555555</v>
      </c>
      <c>
        <v>0</v>
      </c>
      <c>
        <v>0</v>
      </c>
      <c>
        <v>1</v>
      </c>
      <c>
        <v>41</v>
      </c>
      <c>
        <v>0</v>
      </c>
      <c>
        <v>0</v>
      </c>
      <c>
        <v>1.485556</v>
      </c>
      <c>
        <v>60.907778</v>
      </c>
    </row>
    <row>
      <c>
        <is>
          <t>1596417</t>
        </is>
      </c>
      <c>
        <v>1</v>
      </c>
      <c>
        <is>
          <t>İZMİR</t>
        </is>
      </c>
      <c>
        <v>KİRAZ</v>
      </c>
      <c>
        <is>
          <t>UZUNKÖY TR-3 35-31-L00145_47826850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25.11.2020 16:43:06</t>
        </is>
      </c>
      <c>
        <is>
          <t>25.11.2020 17:55:57</t>
        </is>
      </c>
      <c>
        <v>1.214166666</v>
      </c>
      <c>
        <v>0</v>
      </c>
      <c>
        <v>0</v>
      </c>
      <c>
        <v>0</v>
      </c>
      <c>
        <v>17</v>
      </c>
      <c>
        <v>0</v>
      </c>
      <c>
        <v>0</v>
      </c>
      <c>
        <v>0</v>
      </c>
      <c>
        <v>20.640833</v>
      </c>
    </row>
    <row>
      <c>
        <is>
          <t>1597634</t>
        </is>
      </c>
      <c>
        <v>1</v>
      </c>
      <c>
        <is>
          <t>İZMİR</t>
        </is>
      </c>
      <c>
        <v>KİRAZ</v>
      </c>
      <c>
        <is>
          <t>UZUNKÖY TR-1 35-31-L00144_A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28.11.2020 08:57:43</t>
        </is>
      </c>
      <c>
        <is>
          <t>28.11.2020 12:55:52</t>
        </is>
      </c>
      <c>
        <v>3.969166666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11.9075</v>
      </c>
    </row>
    <row>
      <c>
        <is>
          <t>1579672</t>
        </is>
      </c>
      <c>
        <v>1</v>
      </c>
      <c>
        <is>
          <t>İZMİR</t>
        </is>
      </c>
      <c>
        <v>MENDERES</v>
      </c>
      <c>
        <is>
          <t>GÜMÜLDÜR DM-5(M-34) 35-25-M00034_A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12.11.2020 14:20:00</t>
        </is>
      </c>
      <c>
        <is>
          <t>12.11.2020 17:29:00</t>
        </is>
      </c>
      <c>
        <v>3.15</v>
      </c>
      <c>
        <v>0</v>
      </c>
      <c>
        <v>14</v>
      </c>
      <c>
        <v>0</v>
      </c>
      <c>
        <v>0</v>
      </c>
      <c>
        <v>0</v>
      </c>
      <c>
        <v>44.1</v>
      </c>
      <c>
        <v>0</v>
      </c>
      <c>
        <v>0</v>
      </c>
    </row>
    <row>
      <c>
        <is>
          <t>1583824</t>
        </is>
      </c>
      <c>
        <v>1</v>
      </c>
      <c>
        <is>
          <t>İZMİR</t>
        </is>
      </c>
      <c>
        <v>SEFERİHİSAR</v>
      </c>
      <c>
        <is>
          <t>L-307 (3.BAHAR KONUTYAPI KOOP) 35-14-L00307_HatBaşıAyırıcı_53133325 L01</t>
        </is>
      </c>
      <c>
        <v>OG Atlama(Jumper)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20.11.2020 12:20:13</t>
        </is>
      </c>
      <c>
        <is>
          <t>20.11.2020 17:00:56</t>
        </is>
      </c>
      <c>
        <v>4.678611111</v>
      </c>
      <c>
        <v>0</v>
      </c>
      <c>
        <v>0</v>
      </c>
      <c>
        <v>1</v>
      </c>
      <c>
        <v>0</v>
      </c>
      <c>
        <v>0</v>
      </c>
      <c>
        <v>0</v>
      </c>
      <c>
        <v>4.678611</v>
      </c>
      <c>
        <v>0</v>
      </c>
    </row>
    <row>
      <c>
        <is>
          <t>1575825</t>
        </is>
      </c>
      <c>
        <v>1</v>
      </c>
      <c>
        <is>
          <t>İZMİR</t>
        </is>
      </c>
      <c>
        <v>SEFERİHİSAR</v>
      </c>
      <c>
        <is>
          <t>PAYAMLI M-21 35-25-M00171_9696065</t>
        </is>
      </c>
      <c>
        <v>Ağaç Kesimi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05.11.2020 14:27:00</t>
        </is>
      </c>
      <c>
        <is>
          <t>05.11.2020 15:18:49</t>
        </is>
      </c>
      <c>
        <v>0.863611111</v>
      </c>
      <c>
        <v>0</v>
      </c>
      <c>
        <v>63</v>
      </c>
      <c>
        <v>0</v>
      </c>
      <c>
        <v>0</v>
      </c>
      <c>
        <v>0</v>
      </c>
      <c>
        <v>54.4075</v>
      </c>
      <c>
        <v>0</v>
      </c>
      <c>
        <v>0</v>
      </c>
    </row>
    <row>
      <c>
        <is>
          <t>1575325</t>
        </is>
      </c>
      <c>
        <v>1</v>
      </c>
      <c>
        <is>
          <t>İZMİR</t>
        </is>
      </c>
      <c>
        <v>SEFERİHİSAR</v>
      </c>
      <c>
        <is>
          <t>PAYAMLI M-21 35-25-M00171_956642289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04.11.2020 16:27:50</t>
        </is>
      </c>
      <c>
        <is>
          <t>04.11.2020 17:59:26</t>
        </is>
      </c>
      <c>
        <v>1.526666666</v>
      </c>
      <c>
        <v>0</v>
      </c>
      <c>
        <v>1</v>
      </c>
      <c>
        <v>0</v>
      </c>
      <c>
        <v>0</v>
      </c>
      <c>
        <v>0</v>
      </c>
      <c>
        <v>1.526667</v>
      </c>
      <c>
        <v>0</v>
      </c>
      <c>
        <v>0</v>
      </c>
    </row>
    <row>
      <c>
        <is>
          <t>1584078</t>
        </is>
      </c>
      <c>
        <v>1</v>
      </c>
      <c>
        <is>
          <t>İZMİR</t>
        </is>
      </c>
      <c>
        <v>SEFERİHİSAR</v>
      </c>
      <c>
        <is>
          <t>PAYAMLI M-14 35-25-M00182_B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20.11.2020 19:50:43</t>
        </is>
      </c>
      <c>
        <is>
          <t>20.11.2020 21:00:27</t>
        </is>
      </c>
      <c>
        <v>1.162222222</v>
      </c>
      <c>
        <v>0</v>
      </c>
      <c>
        <v>91</v>
      </c>
      <c>
        <v>0</v>
      </c>
      <c>
        <v>16</v>
      </c>
      <c>
        <v>0</v>
      </c>
      <c>
        <v>105.762222</v>
      </c>
      <c>
        <v>0</v>
      </c>
      <c>
        <v>18.595556</v>
      </c>
    </row>
    <row>
      <c>
        <is>
          <t>1574717</t>
        </is>
      </c>
      <c>
        <v>1</v>
      </c>
      <c>
        <is>
          <t>İZMİR</t>
        </is>
      </c>
      <c>
        <v>SEFERİHİSAR</v>
      </c>
      <c>
        <is>
          <t>İM-1/TR-4 35-14-M00310_956660452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03.11.2020 13:51:24</t>
        </is>
      </c>
      <c>
        <is>
          <t>03.11.2020 20:15:09</t>
        </is>
      </c>
      <c>
        <v>6.395833333</v>
      </c>
      <c>
        <v>0</v>
      </c>
      <c>
        <v>1</v>
      </c>
      <c>
        <v>0</v>
      </c>
      <c>
        <v>0</v>
      </c>
      <c>
        <v>0</v>
      </c>
      <c>
        <v>6.395833</v>
      </c>
      <c>
        <v>0</v>
      </c>
      <c>
        <v>0</v>
      </c>
    </row>
    <row>
      <c>
        <is>
          <t>1573737</t>
        </is>
      </c>
      <c>
        <v>1</v>
      </c>
      <c>
        <is>
          <t>İZMİR</t>
        </is>
      </c>
      <c>
        <v>SEFERİHİSAR</v>
      </c>
      <c>
        <is>
          <t>DM-1/TR-3 35-14-M00314_956658821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01.11.2020 16:40:01</t>
        </is>
      </c>
      <c>
        <is>
          <t>01.11.2020 19:35:56</t>
        </is>
      </c>
      <c>
        <v>2.931944444</v>
      </c>
      <c>
        <v>0</v>
      </c>
      <c>
        <v>6</v>
      </c>
      <c>
        <v>0</v>
      </c>
      <c>
        <v>0</v>
      </c>
      <c>
        <v>0</v>
      </c>
      <c>
        <v>17.591667</v>
      </c>
      <c>
        <v>0</v>
      </c>
      <c>
        <v>0</v>
      </c>
    </row>
    <row>
      <c>
        <is>
          <t>1579087</t>
        </is>
      </c>
      <c>
        <v>1</v>
      </c>
      <c>
        <is>
          <t>İZMİR</t>
        </is>
      </c>
      <c>
        <v>SEFERİHİSAR</v>
      </c>
      <c>
        <is>
          <t>SANAYİ TR-4 35-14-M00307_941922774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11.11.2020 13:05:08</t>
        </is>
      </c>
      <c>
        <is>
          <t>11.11.2020 15:02:51</t>
        </is>
      </c>
      <c>
        <v>1.961944444</v>
      </c>
      <c>
        <v>0</v>
      </c>
      <c>
        <v>1</v>
      </c>
      <c>
        <v>0</v>
      </c>
      <c>
        <v>0</v>
      </c>
      <c>
        <v>0</v>
      </c>
      <c>
        <v>1.961944</v>
      </c>
      <c>
        <v>0</v>
      </c>
      <c>
        <v>0</v>
      </c>
    </row>
    <row>
      <c>
        <is>
          <t>1579296</t>
        </is>
      </c>
      <c>
        <v>1</v>
      </c>
      <c>
        <is>
          <t>İZMİR</t>
        </is>
      </c>
      <c>
        <v>SEFERİHİSAR</v>
      </c>
      <c>
        <is>
          <t>SANAYİ TR-4 35-14-M00307_956642587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11.11.2020 19:05:00</t>
        </is>
      </c>
      <c>
        <is>
          <t>11.11.2020 20:26:59</t>
        </is>
      </c>
      <c>
        <v>1.366388888</v>
      </c>
      <c>
        <v>0</v>
      </c>
      <c>
        <v>1</v>
      </c>
      <c>
        <v>0</v>
      </c>
      <c>
        <v>0</v>
      </c>
      <c>
        <v>0</v>
      </c>
      <c>
        <v>1.366389</v>
      </c>
      <c>
        <v>0</v>
      </c>
      <c>
        <v>0</v>
      </c>
    </row>
    <row>
      <c>
        <is>
          <t>1577607</t>
        </is>
      </c>
      <c>
        <v>1</v>
      </c>
      <c>
        <is>
          <t>İZMİR</t>
        </is>
      </c>
      <c>
        <v>ÇEŞME</v>
      </c>
      <c>
        <is>
          <t>L-244 35-18-L00244_950461508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08.11.2020 12:50:44</t>
        </is>
      </c>
      <c>
        <is>
          <t>08.11.2020 15:39:18</t>
        </is>
      </c>
      <c>
        <v>2.809444444</v>
      </c>
      <c>
        <v>0</v>
      </c>
      <c>
        <v>1</v>
      </c>
      <c>
        <v>0</v>
      </c>
      <c>
        <v>0</v>
      </c>
      <c>
        <v>0</v>
      </c>
      <c>
        <v>2.809444</v>
      </c>
      <c>
        <v>0</v>
      </c>
      <c>
        <v>0</v>
      </c>
    </row>
    <row>
      <c>
        <is>
          <t>1581596</t>
        </is>
      </c>
      <c>
        <v>1</v>
      </c>
      <c>
        <is>
          <t>İZMİR</t>
        </is>
      </c>
      <c>
        <v>ÇEŞME</v>
      </c>
      <c>
        <is>
          <t>L-455 35-18-L00455_6196901</t>
        </is>
      </c>
      <c>
        <v>AG İzolatör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16.11.2020 16:23:41</t>
        </is>
      </c>
      <c>
        <is>
          <t>16.11.2020 17:11:29</t>
        </is>
      </c>
      <c>
        <v>0.796666666</v>
      </c>
      <c>
        <v>0</v>
      </c>
      <c>
        <v>54</v>
      </c>
      <c>
        <v>0</v>
      </c>
      <c>
        <v>0</v>
      </c>
      <c>
        <v>0</v>
      </c>
      <c>
        <v>43.02</v>
      </c>
      <c>
        <v>0</v>
      </c>
      <c>
        <v>0</v>
      </c>
    </row>
    <row>
      <c>
        <is>
          <t>1574644</t>
        </is>
      </c>
      <c>
        <v>1</v>
      </c>
      <c>
        <is>
          <t>İZMİR</t>
        </is>
      </c>
      <c>
        <v>ÇEŞME</v>
      </c>
      <c>
        <is>
          <t>L-309 35-18-L00309_950447275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03.11.2020 12:02:20</t>
        </is>
      </c>
      <c>
        <is>
          <t>03.11.2020 14:30:22</t>
        </is>
      </c>
      <c>
        <v>2.467222222</v>
      </c>
      <c>
        <v>0</v>
      </c>
      <c>
        <v>1</v>
      </c>
      <c>
        <v>0</v>
      </c>
      <c>
        <v>0</v>
      </c>
      <c>
        <v>0</v>
      </c>
      <c>
        <v>2.467222</v>
      </c>
      <c>
        <v>0</v>
      </c>
      <c>
        <v>0</v>
      </c>
    </row>
    <row>
      <c>
        <is>
          <t>1578454</t>
        </is>
      </c>
      <c>
        <v>1</v>
      </c>
      <c>
        <is>
          <t>İZMİR</t>
        </is>
      </c>
      <c>
        <v>ÇEŞME</v>
      </c>
      <c>
        <is>
          <t>L-309 35-18-L00309_950462100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10.11.2020 11:08:48</t>
        </is>
      </c>
      <c>
        <is>
          <t>10.11.2020 15:53:34</t>
        </is>
      </c>
      <c>
        <v>4.746111111</v>
      </c>
      <c>
        <v>0</v>
      </c>
      <c>
        <v>1</v>
      </c>
      <c>
        <v>0</v>
      </c>
      <c>
        <v>0</v>
      </c>
      <c>
        <v>0</v>
      </c>
      <c>
        <v>4.746111</v>
      </c>
      <c>
        <v>0</v>
      </c>
      <c>
        <v>0</v>
      </c>
    </row>
    <row>
      <c>
        <is>
          <t>1580960</t>
        </is>
      </c>
      <c>
        <v>1</v>
      </c>
      <c>
        <is>
          <t>İZMİR</t>
        </is>
      </c>
      <c>
        <v>TORBALI</v>
      </c>
      <c>
        <is>
          <t>KUŞÇUBURUN-4 35-26-M00530_Ayırıcı H01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15.11.2020 08:39:46</t>
        </is>
      </c>
      <c>
        <is>
          <t>15.11.2020 09:16:44</t>
        </is>
      </c>
      <c>
        <v>0.616111111</v>
      </c>
      <c>
        <v>0</v>
      </c>
      <c>
        <v>0</v>
      </c>
      <c>
        <v>1</v>
      </c>
      <c>
        <v>106</v>
      </c>
      <c>
        <v>0</v>
      </c>
      <c>
        <v>0</v>
      </c>
      <c>
        <v>0.616111</v>
      </c>
      <c>
        <v>65.307778</v>
      </c>
    </row>
    <row>
      <c>
        <is>
          <t>1576798</t>
        </is>
      </c>
      <c>
        <v>1</v>
      </c>
      <c>
        <is>
          <t>İZMİR</t>
        </is>
      </c>
      <c>
        <v>TORBALI</v>
      </c>
      <c>
        <is>
          <t>PANCAR TR-4 35-26-M00896_956603801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06.11.2020 19:59:54</t>
        </is>
      </c>
      <c>
        <is>
          <t>06.11.2020 21:54:16</t>
        </is>
      </c>
      <c>
        <v>1.906111111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1.906111</v>
      </c>
    </row>
    <row>
      <c>
        <is>
          <t>1577116</t>
        </is>
      </c>
      <c>
        <v>1</v>
      </c>
      <c>
        <is>
          <t>İZMİR</t>
        </is>
      </c>
      <c>
        <v>SEFERİHİSAR</v>
      </c>
      <c>
        <is>
          <t>L-111 ÇAMTEPE 35-14-L00111_Ayırıcı H01</t>
        </is>
      </c>
      <c>
        <v>OG Direk Yıkılması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07.11.2020 13:07:20</t>
        </is>
      </c>
      <c>
        <is>
          <t>07.11.2020 21:02:55</t>
        </is>
      </c>
      <c>
        <v>7.926388888</v>
      </c>
      <c>
        <v>0</v>
      </c>
      <c>
        <v>0</v>
      </c>
      <c>
        <v>1</v>
      </c>
      <c>
        <v>54</v>
      </c>
      <c>
        <v>0</v>
      </c>
      <c>
        <v>0</v>
      </c>
      <c>
        <v>7.926389</v>
      </c>
      <c>
        <v>428.025</v>
      </c>
    </row>
    <row>
      <c>
        <is>
          <t>1576972</t>
        </is>
      </c>
      <c>
        <v>1</v>
      </c>
      <c>
        <is>
          <t>İZMİR</t>
        </is>
      </c>
      <c>
        <v>SEFERİHİSAR</v>
      </c>
      <c>
        <is>
          <t>M-266 35-14-M00266_35-14-M00266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07.11.2020 09:11:34</t>
        </is>
      </c>
      <c>
        <is>
          <t>07.11.2020 10:42:00</t>
        </is>
      </c>
      <c>
        <v>1.507222222</v>
      </c>
      <c>
        <v>0</v>
      </c>
      <c>
        <v>0</v>
      </c>
      <c>
        <v>1</v>
      </c>
      <c>
        <v>30</v>
      </c>
      <c>
        <v>0</v>
      </c>
      <c>
        <v>0</v>
      </c>
      <c>
        <v>1.507222</v>
      </c>
      <c>
        <v>45.216667</v>
      </c>
    </row>
    <row>
      <c>
        <is>
          <t>1580657</t>
        </is>
      </c>
      <c>
        <v>1</v>
      </c>
      <c>
        <is>
          <t>İZMİR</t>
        </is>
      </c>
      <c>
        <v>SEFERİHİSAR</v>
      </c>
      <c>
        <is>
          <t>M-285 35-14-M00305_C C4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14.11.2020 12:03:00</t>
        </is>
      </c>
      <c>
        <is>
          <t>14.11.2020 14:23:40</t>
        </is>
      </c>
      <c>
        <v>2.344444444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11.722222</v>
      </c>
    </row>
    <row>
      <c>
        <is>
          <t>1580234</t>
        </is>
      </c>
      <c>
        <v>1</v>
      </c>
      <c>
        <is>
          <t>İZMİR</t>
        </is>
      </c>
      <c>
        <v>SEFERİHİSAR</v>
      </c>
      <c>
        <is>
          <t>L-105 DÜZCE AĞA ÇEŞMESİ 35-14-L00105_956649900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13.11.2020 14:19:28</t>
        </is>
      </c>
      <c>
        <is>
          <t>13.11.2020 16:00:59</t>
        </is>
      </c>
      <c>
        <v>1.691944444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1.691944</v>
      </c>
    </row>
    <row>
      <c>
        <is>
          <t>1596731</t>
        </is>
      </c>
      <c>
        <v>1</v>
      </c>
      <c>
        <is>
          <t>İZMİR</t>
        </is>
      </c>
      <c>
        <v>SEFERİHİSAR</v>
      </c>
      <c>
        <is>
          <t>L-102 DÜZCE AZMAK 35-14-L00102_956641120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26.11.2020 11:14:48</t>
        </is>
      </c>
      <c>
        <is>
          <t>26.11.2020 14:13:18</t>
        </is>
      </c>
      <c>
        <v>2.975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5.95</v>
      </c>
    </row>
    <row>
      <c>
        <is>
          <t>1582399</t>
        </is>
      </c>
      <c>
        <v>1</v>
      </c>
      <c>
        <is>
          <t>İZMİR</t>
        </is>
      </c>
      <c>
        <v>SEFERİHİSAR</v>
      </c>
      <c>
        <is>
          <t>L-105 DÜZCE AĞA ÇEŞMESİ 35-14-L00105_956646122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18.11.2020 09:48:56</t>
        </is>
      </c>
      <c>
        <is>
          <t>18.11.2020 11:35:22</t>
        </is>
      </c>
      <c>
        <v>1.773888888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1.773889</v>
      </c>
    </row>
    <row>
      <c>
        <is>
          <t>1580170</t>
        </is>
      </c>
      <c>
        <v>1</v>
      </c>
      <c>
        <is>
          <t>İZMİR</t>
        </is>
      </c>
      <c>
        <v>SEFERİHİSAR</v>
      </c>
      <c>
        <is>
          <t>L-105 DÜZCE AĞA ÇEŞMESİ 35-14-L00105_956661726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13.11.2020 12:54:42</t>
        </is>
      </c>
      <c>
        <is>
          <t>13.11.2020 14:46:23</t>
        </is>
      </c>
      <c>
        <v>1.861388888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1.861389</v>
      </c>
    </row>
    <row>
      <c>
        <is>
          <t>1579734</t>
        </is>
      </c>
      <c>
        <v>1</v>
      </c>
      <c>
        <is>
          <t>İZMİR</t>
        </is>
      </c>
      <c>
        <v>SEFERİHİSAR</v>
      </c>
      <c>
        <is>
          <t>L-105 DÜZCE AĞA ÇEŞMESİ 35-14-L00105_Ayırıcı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12.11.2020 16:00:09</t>
        </is>
      </c>
      <c>
        <is>
          <t>12.11.2020 18:45:22</t>
        </is>
      </c>
      <c>
        <v>2.753611111</v>
      </c>
      <c>
        <v>0</v>
      </c>
      <c>
        <v>0</v>
      </c>
      <c>
        <v>1</v>
      </c>
      <c>
        <v>116</v>
      </c>
      <c>
        <v>0</v>
      </c>
      <c>
        <v>0</v>
      </c>
      <c>
        <v>2.753611</v>
      </c>
      <c>
        <v>319.418889</v>
      </c>
    </row>
    <row>
      <c>
        <is>
          <t>1574550</t>
        </is>
      </c>
      <c>
        <v>1</v>
      </c>
      <c>
        <is>
          <t>İZMİR</t>
        </is>
      </c>
      <c>
        <v>SEFERİHİSAR</v>
      </c>
      <c>
        <is>
          <t>M-267 35-14-M00267_Ayırıcı H01</t>
        </is>
      </c>
      <c>
        <v>OG Kademe Ayarı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03.11.2020 09:50:49</t>
        </is>
      </c>
      <c>
        <is>
          <t>03.11.2020 09:57:00</t>
        </is>
      </c>
      <c>
        <v>0.103055555</v>
      </c>
      <c>
        <v>0</v>
      </c>
      <c>
        <v>0</v>
      </c>
      <c>
        <v>1</v>
      </c>
      <c>
        <v>21</v>
      </c>
      <c>
        <v>0</v>
      </c>
      <c>
        <v>0</v>
      </c>
      <c>
        <v>0.103056</v>
      </c>
      <c>
        <v>2.164167</v>
      </c>
    </row>
    <row>
      <c>
        <is>
          <t>1577241</t>
        </is>
      </c>
      <c>
        <v>1</v>
      </c>
      <c>
        <is>
          <t>İZMİR</t>
        </is>
      </c>
      <c>
        <v>ÇEŞME</v>
      </c>
      <c>
        <is>
          <t>L-266 35-18-L00266_950445593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07.11.2020 16:25:31</t>
        </is>
      </c>
      <c>
        <is>
          <t>07.11.2020 17:42:21</t>
        </is>
      </c>
      <c>
        <v>1.280555555</v>
      </c>
      <c>
        <v>0</v>
      </c>
      <c>
        <v>1</v>
      </c>
      <c>
        <v>0</v>
      </c>
      <c>
        <v>0</v>
      </c>
      <c>
        <v>0</v>
      </c>
      <c>
        <v>1.280556</v>
      </c>
      <c>
        <v>0</v>
      </c>
      <c>
        <v>0</v>
      </c>
    </row>
    <row>
      <c>
        <is>
          <t>1580778</t>
        </is>
      </c>
      <c>
        <v>1</v>
      </c>
      <c>
        <is>
          <t>İZMİR</t>
        </is>
      </c>
      <c>
        <v>ÇEŞME</v>
      </c>
      <c>
        <is>
          <t>L-266 35-18-L00266_950445494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14.11.2020 16:33:28</t>
        </is>
      </c>
      <c>
        <is>
          <t>14.11.2020 17:14:13</t>
        </is>
      </c>
      <c>
        <v>0.679166666</v>
      </c>
      <c>
        <v>0</v>
      </c>
      <c>
        <v>2</v>
      </c>
      <c>
        <v>0</v>
      </c>
      <c>
        <v>0</v>
      </c>
      <c>
        <v>0</v>
      </c>
      <c>
        <v>1.358333</v>
      </c>
      <c>
        <v>0</v>
      </c>
      <c>
        <v>0</v>
      </c>
    </row>
    <row>
      <c>
        <is>
          <t>1583236</t>
        </is>
      </c>
      <c>
        <v>1</v>
      </c>
      <c>
        <is>
          <t>İZMİR</t>
        </is>
      </c>
      <c>
        <v>ÇEŞME</v>
      </c>
      <c>
        <is>
          <t>DM-2/9 SEPETÇİK 35-18-L00589_7002663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19.11.2020 14:37:55</t>
        </is>
      </c>
      <c>
        <is>
          <t>19.11.2020 15:47:22</t>
        </is>
      </c>
      <c>
        <v>1.157236111</v>
      </c>
      <c>
        <v>0</v>
      </c>
      <c>
        <v>27</v>
      </c>
      <c>
        <v>0</v>
      </c>
      <c>
        <v>0</v>
      </c>
      <c>
        <v>0</v>
      </c>
      <c>
        <v>31.245375</v>
      </c>
      <c>
        <v>0</v>
      </c>
      <c>
        <v>0</v>
      </c>
    </row>
    <row>
      <c>
        <is>
          <t>1574018</t>
        </is>
      </c>
      <c>
        <v>1</v>
      </c>
      <c>
        <is>
          <t>İZMİR</t>
        </is>
      </c>
      <c>
        <v>ÇEŞME</v>
      </c>
      <c>
        <is>
          <t>L-298 35-18-L00298_950447355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02.11.2020 10:12:25</t>
        </is>
      </c>
      <c>
        <is>
          <t>02.11.2020 19:50:50</t>
        </is>
      </c>
      <c>
        <v>9.640277777</v>
      </c>
      <c>
        <v>0</v>
      </c>
      <c>
        <v>1</v>
      </c>
      <c>
        <v>0</v>
      </c>
      <c>
        <v>0</v>
      </c>
      <c>
        <v>0</v>
      </c>
      <c>
        <v>9.640278</v>
      </c>
      <c>
        <v>0</v>
      </c>
      <c>
        <v>0</v>
      </c>
    </row>
    <row>
      <c>
        <is>
          <t>1581168</t>
        </is>
      </c>
      <c>
        <v>1</v>
      </c>
      <c>
        <is>
          <t>İZMİR</t>
        </is>
      </c>
      <c>
        <v>ÇEŞME</v>
      </c>
      <c>
        <is>
          <t>L-228 ILICA GARAJ 35-18-L00228_950463507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15.11.2020 17:58:32</t>
        </is>
      </c>
      <c>
        <is>
          <t>15.11.2020 19:19:53</t>
        </is>
      </c>
      <c>
        <v>1.355833333</v>
      </c>
      <c>
        <v>0</v>
      </c>
      <c>
        <v>1</v>
      </c>
      <c>
        <v>0</v>
      </c>
      <c>
        <v>0</v>
      </c>
      <c>
        <v>0</v>
      </c>
      <c>
        <v>1.355833</v>
      </c>
      <c>
        <v>0</v>
      </c>
      <c>
        <v>0</v>
      </c>
    </row>
    <row>
      <c>
        <is>
          <t>1597471</t>
        </is>
      </c>
      <c>
        <v>1</v>
      </c>
      <c>
        <is>
          <t>İZMİR</t>
        </is>
      </c>
      <c>
        <v>ÇEŞME</v>
      </c>
      <c>
        <is>
          <t>L-228 ILICA GARAJ 35-18-L00228_950440683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27.11.2020 18:18:59</t>
        </is>
      </c>
      <c>
        <is>
          <t>27.11.2020 20:05:31</t>
        </is>
      </c>
      <c>
        <v>1.775555555</v>
      </c>
      <c>
        <v>0</v>
      </c>
      <c>
        <v>1</v>
      </c>
      <c>
        <v>0</v>
      </c>
      <c>
        <v>0</v>
      </c>
      <c>
        <v>0</v>
      </c>
      <c>
        <v>1.775556</v>
      </c>
      <c>
        <v>0</v>
      </c>
      <c>
        <v>0</v>
      </c>
    </row>
    <row>
      <c>
        <is>
          <t>1574773</t>
        </is>
      </c>
      <c>
        <v>1</v>
      </c>
      <c>
        <is>
          <t>İZMİR</t>
        </is>
      </c>
      <c>
        <v>ÇEŞME</v>
      </c>
      <c>
        <is>
          <t>L-230 (45 KABİN) 35-18-L00230_950440833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03.11.2020 15:17:43</t>
        </is>
      </c>
      <c>
        <is>
          <t>03.11.2020 16:04:26</t>
        </is>
      </c>
      <c>
        <v>0.778611111</v>
      </c>
      <c>
        <v>0</v>
      </c>
      <c>
        <v>2</v>
      </c>
      <c>
        <v>0</v>
      </c>
      <c>
        <v>0</v>
      </c>
      <c>
        <v>0</v>
      </c>
      <c>
        <v>1.557222</v>
      </c>
      <c>
        <v>0</v>
      </c>
      <c>
        <v>0</v>
      </c>
    </row>
    <row>
      <c>
        <is>
          <t>1581093</t>
        </is>
      </c>
      <c>
        <v>1</v>
      </c>
      <c>
        <is>
          <t>İZMİR</t>
        </is>
      </c>
      <c>
        <v>ÇEŞME</v>
      </c>
      <c>
        <is>
          <t>L-236 35-18-L00236_950441344</t>
        </is>
      </c>
      <c>
        <v>AG Voltaj Düşüklüğü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15.11.2020 14:24:32</t>
        </is>
      </c>
      <c>
        <is>
          <t>15.11.2020 17:33:23</t>
        </is>
      </c>
      <c>
        <v>3.1475</v>
      </c>
      <c>
        <v>0</v>
      </c>
      <c>
        <v>1</v>
      </c>
      <c>
        <v>0</v>
      </c>
      <c>
        <v>0</v>
      </c>
      <c>
        <v>0</v>
      </c>
      <c>
        <v>3.1475</v>
      </c>
      <c>
        <v>0</v>
      </c>
      <c>
        <v>0</v>
      </c>
    </row>
    <row>
      <c>
        <is>
          <t>1578860</t>
        </is>
      </c>
      <c>
        <v>1</v>
      </c>
      <c>
        <is>
          <t>İZMİR</t>
        </is>
      </c>
      <c>
        <v>ÇEŞME</v>
      </c>
      <c>
        <is>
          <t>L-93 35-18-L00093_6271800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11.11.2020 08:50:51</t>
        </is>
      </c>
      <c>
        <is>
          <t>11.11.2020 14:38:51</t>
        </is>
      </c>
      <c>
        <v>5.799786111</v>
      </c>
      <c>
        <v>0</v>
      </c>
      <c>
        <v>127</v>
      </c>
      <c>
        <v>0</v>
      </c>
      <c>
        <v>0</v>
      </c>
      <c>
        <v>0</v>
      </c>
      <c>
        <v>736.572836</v>
      </c>
      <c>
        <v>0</v>
      </c>
      <c>
        <v>0</v>
      </c>
    </row>
    <row>
      <c>
        <is>
          <t>1597503</t>
        </is>
      </c>
      <c>
        <v>1</v>
      </c>
      <c>
        <is>
          <t>İZMİR</t>
        </is>
      </c>
      <c>
        <v>ÇEŞME</v>
      </c>
      <c>
        <is>
          <t>L-97 35-18-L00097_950439675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27.11.2020 19:27:52</t>
        </is>
      </c>
      <c>
        <is>
          <t>28.11.2020 00:59:37</t>
        </is>
      </c>
      <c>
        <v>5.529166666</v>
      </c>
      <c>
        <v>0</v>
      </c>
      <c>
        <v>1</v>
      </c>
      <c>
        <v>0</v>
      </c>
      <c>
        <v>0</v>
      </c>
      <c>
        <v>0</v>
      </c>
      <c>
        <v>5.529167</v>
      </c>
      <c>
        <v>0</v>
      </c>
      <c>
        <v>0</v>
      </c>
    </row>
    <row>
      <c>
        <is>
          <t>1595013</t>
        </is>
      </c>
      <c>
        <v>1</v>
      </c>
      <c>
        <is>
          <t>İZMİR</t>
        </is>
      </c>
      <c>
        <v>ÇEŞME</v>
      </c>
      <c>
        <is>
          <t>L-336 REİSDERE 35-18-L00336_35-18-L00336</t>
        </is>
      </c>
      <c>
        <v>NH Altlık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23.11.2020 09:41:53</t>
        </is>
      </c>
      <c>
        <is>
          <t>23.11.2020 11:05:43</t>
        </is>
      </c>
      <c>
        <v>1.397222222</v>
      </c>
      <c>
        <v>1</v>
      </c>
      <c>
        <v>632</v>
      </c>
      <c>
        <v>0</v>
      </c>
      <c>
        <v>11</v>
      </c>
      <c>
        <v>1.397222</v>
      </c>
      <c>
        <v>883.044444</v>
      </c>
      <c>
        <v>0</v>
      </c>
      <c>
        <v>15.369444</v>
      </c>
    </row>
    <row>
      <c>
        <is>
          <t>1596363</t>
        </is>
      </c>
      <c>
        <v>1</v>
      </c>
      <c>
        <is>
          <t>İZMİR</t>
        </is>
      </c>
      <c>
        <v>SEFERİHİSAR</v>
      </c>
      <c>
        <is>
          <t>ÜRKMEZ DM-3 (ÜRKMEZ M-6) 35-25-M00145_956638929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25.11.2020 14:37:38</t>
        </is>
      </c>
      <c>
        <is>
          <t>25.11.2020 17:25:14</t>
        </is>
      </c>
      <c>
        <v>2.793333333</v>
      </c>
      <c>
        <v>0</v>
      </c>
      <c>
        <v>2</v>
      </c>
      <c>
        <v>0</v>
      </c>
      <c>
        <v>0</v>
      </c>
      <c>
        <v>0</v>
      </c>
      <c>
        <v>5.586667</v>
      </c>
      <c>
        <v>0</v>
      </c>
      <c>
        <v>0</v>
      </c>
    </row>
    <row>
      <c>
        <is>
          <t>1597796</t>
        </is>
      </c>
      <c>
        <v>1</v>
      </c>
      <c>
        <is>
          <t>İZMİR</t>
        </is>
      </c>
      <c>
        <v>SEFERİHİSAR</v>
      </c>
      <c>
        <is>
          <t>ÜRKMEZ M-7 35-25-M00144_956661000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28.11.2020 13:06:29</t>
        </is>
      </c>
      <c>
        <is>
          <t>28.11.2020 14:42:27</t>
        </is>
      </c>
      <c>
        <v>1.599444444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1.599444</v>
      </c>
    </row>
    <row>
      <c>
        <is>
          <t>1598005</t>
        </is>
      </c>
      <c>
        <v>1</v>
      </c>
      <c>
        <is>
          <t>İZMİR</t>
        </is>
      </c>
      <c>
        <v>TİRE</v>
      </c>
      <c>
        <is>
          <t>İSMET ÇAMLIOĞLU GRUP SULAMA 35-29-L00100_Ayırıcı H01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29.11.2020 03:16:33</t>
        </is>
      </c>
      <c>
        <is>
          <t>29.11.2020 04:11:04</t>
        </is>
      </c>
      <c>
        <v>0.908611111</v>
      </c>
      <c>
        <v>0</v>
      </c>
      <c>
        <v>0</v>
      </c>
      <c>
        <v>0</v>
      </c>
      <c>
        <v>8</v>
      </c>
      <c>
        <v>0</v>
      </c>
      <c>
        <v>0</v>
      </c>
      <c>
        <v>0</v>
      </c>
      <c>
        <v>7.268889</v>
      </c>
    </row>
    <row>
      <c>
        <is>
          <t>1577162</t>
        </is>
      </c>
      <c>
        <v>1</v>
      </c>
      <c>
        <is>
          <t>İZMİR</t>
        </is>
      </c>
      <c>
        <v>ÇEŞME</v>
      </c>
      <c>
        <is>
          <t>L-523 ALTINKUM 35-18-L00523_Ayırıcı H</t>
        </is>
      </c>
      <c>
        <v>OG Kademe Ayarı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07.11.2020 16:24:00</t>
        </is>
      </c>
      <c>
        <is>
          <t>07.11.2020 16:26:21</t>
        </is>
      </c>
      <c>
        <v>0.039166666</v>
      </c>
      <c>
        <v>1</v>
      </c>
      <c>
        <v>2</v>
      </c>
      <c>
        <v>0</v>
      </c>
      <c>
        <v>11</v>
      </c>
      <c>
        <v>0.039167</v>
      </c>
      <c>
        <v>0.078333</v>
      </c>
      <c>
        <v>0</v>
      </c>
      <c>
        <v>0.430833</v>
      </c>
    </row>
    <row>
      <c>
        <is>
          <t>1574162</t>
        </is>
      </c>
      <c>
        <v>1</v>
      </c>
      <c>
        <is>
          <t>İZMİR</t>
        </is>
      </c>
      <c>
        <v>ÇEŞME</v>
      </c>
      <c>
        <is>
          <t>L-221 35-18-L00221_950464304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02.11.2020 13:37:59</t>
        </is>
      </c>
      <c>
        <is>
          <t>03.11.2020 16:32:08</t>
        </is>
      </c>
      <c>
        <v>26.9025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26.9025</v>
      </c>
    </row>
    <row>
      <c>
        <is>
          <t>1574784</t>
        </is>
      </c>
      <c>
        <v>1</v>
      </c>
      <c>
        <is>
          <t>İZMİR</t>
        </is>
      </c>
      <c>
        <v>ÇEŞME</v>
      </c>
      <c>
        <is>
          <t>L-476 MAMURBABA YENİ KABİN 35-18-L00476_10243917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03.11.2020 15:25:02</t>
        </is>
      </c>
      <c>
        <is>
          <t>04.11.2020 00:37:23</t>
        </is>
      </c>
      <c>
        <v>9.205833333</v>
      </c>
      <c>
        <v>0</v>
      </c>
      <c>
        <v>18</v>
      </c>
      <c>
        <v>0</v>
      </c>
      <c>
        <v>1</v>
      </c>
      <c>
        <v>0</v>
      </c>
      <c>
        <v>165.705</v>
      </c>
      <c>
        <v>0</v>
      </c>
      <c>
        <v>9.205833</v>
      </c>
    </row>
    <row>
      <c>
        <is>
          <t>1575891</t>
        </is>
      </c>
      <c>
        <v>1</v>
      </c>
      <c>
        <is>
          <t>İZMİR</t>
        </is>
      </c>
      <c>
        <v>ÇEŞME</v>
      </c>
      <c>
        <is>
          <t>L-254 35-18-L00254_950451182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05.11.2020 15:56:51</t>
        </is>
      </c>
      <c>
        <is>
          <t>05.11.2020 18:34:51</t>
        </is>
      </c>
      <c>
        <v>2.633333333</v>
      </c>
      <c>
        <v>0</v>
      </c>
      <c>
        <v>1</v>
      </c>
      <c>
        <v>0</v>
      </c>
      <c>
        <v>0</v>
      </c>
      <c>
        <v>0</v>
      </c>
      <c>
        <v>2.633333</v>
      </c>
      <c>
        <v>0</v>
      </c>
      <c>
        <v>0</v>
      </c>
    </row>
    <row>
      <c>
        <is>
          <t>1583571</t>
        </is>
      </c>
      <c>
        <v>1</v>
      </c>
      <c>
        <is>
          <t>İZMİR</t>
        </is>
      </c>
      <c>
        <v>ÇEŞME</v>
      </c>
      <c>
        <is>
          <t>L-476 MAMURBABA YENİ KABİN 35-18-L00476_950451261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20.11.2020 00:10:08</t>
        </is>
      </c>
      <c>
        <is>
          <t>20.11.2020 01:42:55</t>
        </is>
      </c>
      <c>
        <v>1.546388888</v>
      </c>
      <c>
        <v>0</v>
      </c>
      <c>
        <v>1</v>
      </c>
      <c>
        <v>0</v>
      </c>
      <c>
        <v>0</v>
      </c>
      <c>
        <v>0</v>
      </c>
      <c>
        <v>1.546389</v>
      </c>
      <c>
        <v>0</v>
      </c>
      <c>
        <v>0</v>
      </c>
    </row>
    <row>
      <c>
        <is>
          <t>1595004</t>
        </is>
      </c>
      <c>
        <v>1</v>
      </c>
      <c>
        <is>
          <t>İZMİR</t>
        </is>
      </c>
      <c>
        <v>TORBALI</v>
      </c>
      <c>
        <is>
          <t>PANCAR KÖK 35-26-M00891_PANCAR ŞEHİR M01</t>
        </is>
      </c>
      <c>
        <v>OG Kesici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23.11.2020 08:06:58</t>
        </is>
      </c>
      <c>
        <is>
          <t>23.11.2020 11:43:29</t>
        </is>
      </c>
      <c>
        <v>3.608611111</v>
      </c>
      <c>
        <v>0</v>
      </c>
      <c>
        <v>0</v>
      </c>
      <c>
        <v>22</v>
      </c>
      <c>
        <v>1361</v>
      </c>
      <c>
        <v>0</v>
      </c>
      <c>
        <v>0</v>
      </c>
      <c>
        <v>79.389444</v>
      </c>
      <c>
        <v>4911.319722</v>
      </c>
    </row>
    <row>
      <c>
        <is>
          <t>1573664</t>
        </is>
      </c>
      <c>
        <v>1</v>
      </c>
      <c>
        <is>
          <t>İZMİR</t>
        </is>
      </c>
      <c>
        <v>TORBALI</v>
      </c>
      <c>
        <is>
          <t>PANCAR KÖK 35-26-M00891_PANCAR SANAYİ ÇIKIŞ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01.11.2020 13:33:15</t>
        </is>
      </c>
      <c>
        <is>
          <t>01.11.2020 15:49:08</t>
        </is>
      </c>
      <c>
        <v>2.264722222</v>
      </c>
      <c>
        <v>2</v>
      </c>
      <c>
        <v>0</v>
      </c>
      <c>
        <v>12</v>
      </c>
      <c>
        <v>0</v>
      </c>
      <c>
        <v>4.529444</v>
      </c>
      <c>
        <v>0</v>
      </c>
      <c>
        <v>27.176667</v>
      </c>
      <c>
        <v>0</v>
      </c>
    </row>
    <row>
      <c>
        <is>
          <t>1575846</t>
        </is>
      </c>
      <c>
        <v>1</v>
      </c>
      <c>
        <is>
          <t>MANİSA</t>
        </is>
      </c>
      <c>
        <v>SOMA</v>
      </c>
      <c>
        <is>
          <t>AVDAN TR-5 KÖK 45-82-M00130_HatBaşıAyırıcı_53135909 M04</t>
        </is>
      </c>
      <c>
        <v>OG Kablo Başlığı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05.11.2020 15:02:12</t>
        </is>
      </c>
      <c>
        <is>
          <t>05.11.2020 17:15:00</t>
        </is>
      </c>
      <c>
        <v>2.213333333</v>
      </c>
      <c>
        <v>0</v>
      </c>
      <c>
        <v>0</v>
      </c>
      <c>
        <v>2</v>
      </c>
      <c>
        <v>71</v>
      </c>
      <c>
        <v>0</v>
      </c>
      <c>
        <v>0</v>
      </c>
      <c>
        <v>4.426667</v>
      </c>
      <c>
        <v>157.146667</v>
      </c>
    </row>
    <row>
      <c>
        <is>
          <t>1574579</t>
        </is>
      </c>
      <c>
        <v>1</v>
      </c>
      <c>
        <is>
          <t>MANİSA</t>
        </is>
      </c>
      <c>
        <v>KÖPRÜBAŞI</v>
      </c>
      <c>
        <is>
          <t>ÇAVULLAR KÖYÜ TR-1 45-86-M00239_A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03.11.2020 10:29:50</t>
        </is>
      </c>
      <c>
        <is>
          <t>03.11.2020 11:29:13</t>
        </is>
      </c>
      <c>
        <v>0.989722222</v>
      </c>
      <c>
        <v>0</v>
      </c>
      <c>
        <v>0</v>
      </c>
      <c>
        <v>0</v>
      </c>
      <c>
        <v>11</v>
      </c>
      <c>
        <v>0</v>
      </c>
      <c>
        <v>0</v>
      </c>
      <c>
        <v>0</v>
      </c>
      <c>
        <v>10.886944</v>
      </c>
    </row>
    <row>
      <c>
        <is>
          <t>1578651</t>
        </is>
      </c>
      <c>
        <v>1</v>
      </c>
      <c>
        <is>
          <t>İZMİR</t>
        </is>
      </c>
      <c>
        <v>ÇEŞME</v>
      </c>
      <c>
        <is>
          <t>L-210 35-18-L00210_950451278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10.11.2020 15:54:51</t>
        </is>
      </c>
      <c>
        <is>
          <t>10.11.2020 17:53:51</t>
        </is>
      </c>
      <c>
        <v>1.983333333</v>
      </c>
      <c>
        <v>0</v>
      </c>
      <c>
        <v>2</v>
      </c>
      <c>
        <v>0</v>
      </c>
      <c>
        <v>0</v>
      </c>
      <c>
        <v>0</v>
      </c>
      <c>
        <v>3.966667</v>
      </c>
      <c>
        <v>0</v>
      </c>
      <c>
        <v>0</v>
      </c>
    </row>
    <row>
      <c>
        <is>
          <t>1574421</t>
        </is>
      </c>
      <c>
        <v>1</v>
      </c>
      <c>
        <is>
          <t>İZMİR</t>
        </is>
      </c>
      <c>
        <v>ÇEŞME</v>
      </c>
      <c>
        <is>
          <t>L-257 35-18-L00257_950450951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02.11.2020 21:48:38</t>
        </is>
      </c>
      <c>
        <is>
          <t>03.11.2020 01:38:23</t>
        </is>
      </c>
      <c>
        <v>3.829166666</v>
      </c>
      <c>
        <v>0</v>
      </c>
      <c>
        <v>1</v>
      </c>
      <c>
        <v>0</v>
      </c>
      <c>
        <v>0</v>
      </c>
      <c>
        <v>0</v>
      </c>
      <c>
        <v>3.829167</v>
      </c>
      <c>
        <v>0</v>
      </c>
      <c>
        <v>0</v>
      </c>
    </row>
    <row>
      <c>
        <is>
          <t>1577713</t>
        </is>
      </c>
      <c>
        <v>1</v>
      </c>
      <c>
        <is>
          <t>İZMİR</t>
        </is>
      </c>
      <c>
        <v>SEFERİHİSAR</v>
      </c>
      <c>
        <is>
          <t>PAYAMLI M-24 35-25-M00191_956646245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08.11.2020 17:20:14</t>
        </is>
      </c>
      <c>
        <is>
          <t>08.11.2020 18:26:42</t>
        </is>
      </c>
      <c>
        <v>1.107777777</v>
      </c>
      <c>
        <v>0</v>
      </c>
      <c>
        <v>1</v>
      </c>
      <c>
        <v>0</v>
      </c>
      <c>
        <v>0</v>
      </c>
      <c>
        <v>0</v>
      </c>
      <c>
        <v>1.107778</v>
      </c>
      <c>
        <v>0</v>
      </c>
      <c>
        <v>0</v>
      </c>
    </row>
    <row>
      <c>
        <is>
          <t>1595881</t>
        </is>
      </c>
      <c>
        <v>1</v>
      </c>
      <c>
        <is>
          <t>İZMİR</t>
        </is>
      </c>
      <c>
        <v>NARLIDERE</v>
      </c>
      <c>
        <is>
          <t>K-1625 35-07-K01625_97529693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24.11.2020 16:32:40</t>
        </is>
      </c>
      <c>
        <is>
          <t>24.11.2020 18:45:30</t>
        </is>
      </c>
      <c>
        <v>2.213888888</v>
      </c>
      <c>
        <v>0</v>
      </c>
      <c>
        <v>1</v>
      </c>
      <c>
        <v>0</v>
      </c>
      <c>
        <v>0</v>
      </c>
      <c>
        <v>0</v>
      </c>
      <c>
        <v>2.213889</v>
      </c>
      <c>
        <v>0</v>
      </c>
      <c>
        <v>0</v>
      </c>
    </row>
    <row>
      <c>
        <is>
          <t>1595269</t>
        </is>
      </c>
      <c>
        <v>1</v>
      </c>
      <c>
        <is>
          <t>İZMİR</t>
        </is>
      </c>
      <c>
        <v>NARLIDERE</v>
      </c>
      <c>
        <is>
          <t>K-210 35-07-K00210_B</t>
        </is>
      </c>
      <c>
        <v>AG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23.11.2020 14:22:00</t>
        </is>
      </c>
      <c>
        <is>
          <t>23.11.2020 17:19:13</t>
        </is>
      </c>
      <c>
        <v>2.953611111</v>
      </c>
      <c>
        <v>0</v>
      </c>
      <c>
        <v>52</v>
      </c>
      <c>
        <v>0</v>
      </c>
      <c>
        <v>0</v>
      </c>
      <c>
        <v>0</v>
      </c>
      <c>
        <v>153.587778</v>
      </c>
      <c>
        <v>0</v>
      </c>
      <c>
        <v>0</v>
      </c>
    </row>
    <row>
      <c>
        <is>
          <t>1595615</t>
        </is>
      </c>
      <c>
        <v>1</v>
      </c>
      <c>
        <is>
          <t>İZMİR</t>
        </is>
      </c>
      <c>
        <v>NARLIDERE</v>
      </c>
      <c>
        <is>
          <t>K-210 35-07-K00210_B</t>
        </is>
      </c>
      <c>
        <v>AG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24.11.2020 10:14:00</t>
        </is>
      </c>
      <c>
        <is>
          <t>24.11.2020 14:55:14</t>
        </is>
      </c>
      <c>
        <v>4.687222222</v>
      </c>
      <c>
        <v>0</v>
      </c>
      <c>
        <v>52</v>
      </c>
      <c>
        <v>0</v>
      </c>
      <c>
        <v>0</v>
      </c>
      <c>
        <v>0</v>
      </c>
      <c>
        <v>243.735556</v>
      </c>
      <c>
        <v>0</v>
      </c>
      <c>
        <v>0</v>
      </c>
    </row>
    <row>
      <c>
        <is>
          <t>1574762</t>
        </is>
      </c>
      <c>
        <v>1</v>
      </c>
      <c>
        <is>
          <t>İZMİR</t>
        </is>
      </c>
      <c>
        <v>NARLIDERE</v>
      </c>
      <c>
        <is>
          <t>K-983 35-07-K00983_35-07-K00983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03.11.2020 14:54:13</t>
        </is>
      </c>
      <c>
        <is>
          <t>03.11.2020 15:42:00</t>
        </is>
      </c>
      <c>
        <v>0.796388888</v>
      </c>
      <c>
        <v>1</v>
      </c>
      <c>
        <v>71</v>
      </c>
      <c>
        <v>0</v>
      </c>
      <c>
        <v>0</v>
      </c>
      <c>
        <v>0.796389</v>
      </c>
      <c>
        <v>56.543611</v>
      </c>
      <c>
        <v>0</v>
      </c>
      <c>
        <v>0</v>
      </c>
    </row>
    <row>
      <c>
        <is>
          <t>1582933</t>
        </is>
      </c>
      <c>
        <v>1</v>
      </c>
      <c>
        <is>
          <t>İZMİR</t>
        </is>
      </c>
      <c>
        <v>NARLIDERE</v>
      </c>
      <c>
        <is>
          <t>K-225 35-07-K00225_95000000301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19.11.2020 09:44:21</t>
        </is>
      </c>
      <c>
        <is>
          <t>19.11.2020 14:23:03</t>
        </is>
      </c>
      <c>
        <v>4.645</v>
      </c>
      <c>
        <v>0</v>
      </c>
      <c>
        <v>1</v>
      </c>
      <c>
        <v>0</v>
      </c>
      <c>
        <v>0</v>
      </c>
      <c>
        <v>0</v>
      </c>
      <c>
        <v>4.645</v>
      </c>
      <c>
        <v>0</v>
      </c>
      <c>
        <v>0</v>
      </c>
    </row>
    <row>
      <c>
        <is>
          <t>1573742</t>
        </is>
      </c>
      <c>
        <v>1</v>
      </c>
      <c>
        <is>
          <t>İZMİR</t>
        </is>
      </c>
      <c>
        <v>ÇEŞME</v>
      </c>
      <c>
        <is>
          <t>L-164 35-18-L00164_950444330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01.11.2020 17:06:15</t>
        </is>
      </c>
      <c>
        <is>
          <t>01.11.2020 20:23:39</t>
        </is>
      </c>
      <c>
        <v>3.29</v>
      </c>
      <c>
        <v>0</v>
      </c>
      <c>
        <v>1</v>
      </c>
      <c>
        <v>0</v>
      </c>
      <c>
        <v>0</v>
      </c>
      <c>
        <v>0</v>
      </c>
      <c>
        <v>3.29</v>
      </c>
      <c>
        <v>0</v>
      </c>
      <c>
        <v>0</v>
      </c>
    </row>
    <row>
      <c>
        <is>
          <t>1595856</t>
        </is>
      </c>
      <c>
        <v>1</v>
      </c>
      <c>
        <is>
          <t>İZMİR</t>
        </is>
      </c>
      <c>
        <v>TORBALI</v>
      </c>
      <c>
        <is>
          <t>DM-5/TR-8 (ESKİ TR-40) 35-26-M01360_DM-5/TR-9-M01 M01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24.11.2020 15:48:59</t>
        </is>
      </c>
      <c>
        <is>
          <t>24.11.2020 16:49:45</t>
        </is>
      </c>
      <c>
        <v>1.012777777</v>
      </c>
      <c>
        <v>1</v>
      </c>
      <c>
        <v>0</v>
      </c>
      <c>
        <v>0</v>
      </c>
      <c>
        <v>0</v>
      </c>
      <c>
        <v>1.012778</v>
      </c>
      <c>
        <v>0</v>
      </c>
      <c>
        <v>0</v>
      </c>
      <c>
        <v>0</v>
      </c>
    </row>
    <row>
      <c>
        <is>
          <t>1574752</t>
        </is>
      </c>
      <c>
        <v>1</v>
      </c>
      <c>
        <is>
          <t>İZMİR</t>
        </is>
      </c>
      <c>
        <v>TORBALI</v>
      </c>
      <c>
        <is>
          <t>MÜDÜROĞLU KÖK 35-26-M00940_HALİL KOYUNCU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03.11.2020 14:33:08</t>
        </is>
      </c>
      <c>
        <is>
          <t>03.11.2020 14:53:17</t>
        </is>
      </c>
      <c>
        <v>0.335833333</v>
      </c>
      <c>
        <v>4</v>
      </c>
      <c>
        <v>50</v>
      </c>
      <c>
        <v>0</v>
      </c>
      <c>
        <v>21</v>
      </c>
      <c>
        <v>1.343333</v>
      </c>
      <c>
        <v>16.791667</v>
      </c>
      <c>
        <v>0</v>
      </c>
      <c>
        <v>7.0525</v>
      </c>
    </row>
    <row>
      <c>
        <is>
          <t>1578388</t>
        </is>
      </c>
      <c>
        <v>1</v>
      </c>
      <c>
        <is>
          <t>İZMİR</t>
        </is>
      </c>
      <c>
        <v>TORBALI</v>
      </c>
      <c>
        <is>
          <t>MÜDÜROĞLU KÖK 35-26-M00940_HALİL KOYUNCU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10.11.2020 09:35:13</t>
        </is>
      </c>
      <c>
        <is>
          <t>10.11.2020 10:20:41</t>
        </is>
      </c>
      <c>
        <v>0.757777777</v>
      </c>
      <c>
        <v>4</v>
      </c>
      <c>
        <v>50</v>
      </c>
      <c>
        <v>0</v>
      </c>
      <c>
        <v>21</v>
      </c>
      <c>
        <v>3.031111</v>
      </c>
      <c>
        <v>37.888889</v>
      </c>
      <c>
        <v>0</v>
      </c>
      <c>
        <v>15.913333</v>
      </c>
    </row>
    <row>
      <c>
        <is>
          <t>1597950</t>
        </is>
      </c>
      <c>
        <v>1</v>
      </c>
      <c>
        <is>
          <t>İZMİR</t>
        </is>
      </c>
      <c>
        <v>TORBALI</v>
      </c>
      <c>
        <is>
          <t>SUBAŞI-5 35-26-L00332_956611655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28.11.2020 19:39:09</t>
        </is>
      </c>
      <c>
        <is>
          <t>28.11.2020 21:23:12</t>
        </is>
      </c>
      <c>
        <v>1.734166666</v>
      </c>
      <c>
        <v>0</v>
      </c>
      <c>
        <v>1</v>
      </c>
      <c>
        <v>0</v>
      </c>
      <c>
        <v>0</v>
      </c>
      <c>
        <v>0</v>
      </c>
      <c>
        <v>1.734167</v>
      </c>
      <c>
        <v>0</v>
      </c>
      <c>
        <v>0</v>
      </c>
    </row>
    <row>
      <c>
        <is>
          <t>1574533</t>
        </is>
      </c>
      <c>
        <v>1</v>
      </c>
      <c>
        <is>
          <t>İZMİR</t>
        </is>
      </c>
      <c>
        <v>ÇEŞME</v>
      </c>
      <c>
        <is>
          <t>L-144 (ANKARALILAR SİTESİ) 35-18-L00144_10860092</t>
        </is>
      </c>
      <c>
        <v>AG Atlama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03.11.2020 09:29:33</t>
        </is>
      </c>
      <c>
        <is>
          <t>03.11.2020 17:39:40</t>
        </is>
      </c>
      <c>
        <v>8.168611111</v>
      </c>
      <c>
        <v>0</v>
      </c>
      <c>
        <v>23</v>
      </c>
      <c>
        <v>0</v>
      </c>
      <c>
        <v>0</v>
      </c>
      <c>
        <v>0</v>
      </c>
      <c>
        <v>187.878056</v>
      </c>
      <c>
        <v>0</v>
      </c>
      <c>
        <v>0</v>
      </c>
    </row>
    <row>
      <c>
        <is>
          <t>1596565</t>
        </is>
      </c>
      <c>
        <v>1</v>
      </c>
      <c>
        <is>
          <t>İZMİR</t>
        </is>
      </c>
      <c>
        <v>ÇEŞME</v>
      </c>
      <c>
        <is>
          <t>GERMİYAN İM 35-18-A00004_ŞİFNE-2-L06 L06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26.11.2020 08:22:03</t>
        </is>
      </c>
      <c>
        <is>
          <t>26.11.2020 08:24:58</t>
        </is>
      </c>
      <c>
        <v>0.048611111</v>
      </c>
      <c>
        <v>47</v>
      </c>
      <c>
        <v>4133</v>
      </c>
      <c>
        <v>17</v>
      </c>
      <c>
        <v>25</v>
      </c>
      <c>
        <v>2.284722</v>
      </c>
      <c>
        <v>200.909722</v>
      </c>
      <c>
        <v>0.826389</v>
      </c>
      <c>
        <v>1.215278</v>
      </c>
    </row>
    <row>
      <c>
        <is>
          <t>1596576</t>
        </is>
      </c>
      <c>
        <v>1</v>
      </c>
      <c>
        <is>
          <t>İZMİR</t>
        </is>
      </c>
      <c>
        <v>ÇEŞME</v>
      </c>
      <c>
        <is>
          <t>GERMİYAN İM 35-18-A00004_ŞİFNE-2 L06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26.11.2020 08:35:06</t>
        </is>
      </c>
      <c>
        <is>
          <t>26.11.2020 09:16:00</t>
        </is>
      </c>
      <c>
        <v>0.681666666</v>
      </c>
      <c>
        <v>47</v>
      </c>
      <c>
        <v>4133</v>
      </c>
      <c>
        <v>17</v>
      </c>
      <c>
        <v>25</v>
      </c>
      <c>
        <v>32.038333</v>
      </c>
      <c>
        <v>2817.328331</v>
      </c>
      <c>
        <v>11.588333</v>
      </c>
      <c>
        <v>17.041667</v>
      </c>
    </row>
    <row>
      <c>
        <is>
          <t>1595174</t>
        </is>
      </c>
      <c>
        <v>1</v>
      </c>
      <c>
        <is>
          <t>İZMİR</t>
        </is>
      </c>
      <c>
        <v>ÇEŞME</v>
      </c>
      <c>
        <is>
          <t>L-353 İŞTUR 35-18-L00353_9144561</t>
        </is>
      </c>
      <c>
        <v>AG Hatta Ağaç Kesimi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23.11.2020 11:50:00</t>
        </is>
      </c>
      <c>
        <is>
          <t>23.11.2020 13:09:58</t>
        </is>
      </c>
      <c>
        <v>1.332777777</v>
      </c>
      <c>
        <v>0</v>
      </c>
      <c>
        <v>61</v>
      </c>
      <c>
        <v>0</v>
      </c>
      <c>
        <v>0</v>
      </c>
      <c>
        <v>0</v>
      </c>
      <c>
        <v>81.299444</v>
      </c>
      <c>
        <v>0</v>
      </c>
      <c>
        <v>0</v>
      </c>
    </row>
    <row>
      <c>
        <is>
          <t>1575590</t>
        </is>
      </c>
      <c>
        <v>1</v>
      </c>
      <c>
        <is>
          <t>İZMİR</t>
        </is>
      </c>
      <c>
        <v>ÇEŞME</v>
      </c>
      <c>
        <is>
          <t>M-11 GERMİYAN KÖYÜ 35-18-M00011_7820195</t>
        </is>
      </c>
      <c>
        <v>AG Atlama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05.11.2020 09:05:00</t>
        </is>
      </c>
      <c>
        <is>
          <t>05.11.2020 10:20:54</t>
        </is>
      </c>
      <c>
        <v>1.265</v>
      </c>
      <c>
        <v>0</v>
      </c>
      <c>
        <v>0</v>
      </c>
      <c>
        <v>0</v>
      </c>
      <c>
        <v>62</v>
      </c>
      <c>
        <v>0</v>
      </c>
      <c>
        <v>0</v>
      </c>
      <c>
        <v>0</v>
      </c>
      <c>
        <v>78.43</v>
      </c>
    </row>
    <row>
      <c>
        <is>
          <t>1575531</t>
        </is>
      </c>
      <c>
        <v>1</v>
      </c>
      <c>
        <is>
          <t>İZMİR</t>
        </is>
      </c>
      <c>
        <v>ÇEŞME</v>
      </c>
      <c>
        <is>
          <t>M-12 GERMİYAN (YATIRIM REZERVE) 35-18-M00183_966325509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05.11.2020 07:28:12</t>
        </is>
      </c>
      <c>
        <is>
          <t>05.11.2020 10:19:47</t>
        </is>
      </c>
      <c>
        <v>2.859722222</v>
      </c>
      <c>
        <v>0</v>
      </c>
      <c>
        <v>0</v>
      </c>
      <c>
        <v>1</v>
      </c>
      <c>
        <v>0</v>
      </c>
      <c>
        <v>0</v>
      </c>
      <c>
        <v>0</v>
      </c>
      <c>
        <v>2.859722</v>
      </c>
      <c>
        <v>0</v>
      </c>
    </row>
    <row>
      <c>
        <is>
          <t>1575333</t>
        </is>
      </c>
      <c>
        <v>1</v>
      </c>
      <c>
        <is>
          <t>İZMİR</t>
        </is>
      </c>
      <c>
        <v>ÇEŞME</v>
      </c>
      <c>
        <is>
          <t>M-11 GERMİYAN KÖYÜ 35-18-M00011_7293005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04.11.2020 16:37:36</t>
        </is>
      </c>
      <c>
        <is>
          <t>04.11.2020 19:40:07</t>
        </is>
      </c>
      <c>
        <v>3.041944444</v>
      </c>
      <c>
        <v>0</v>
      </c>
      <c>
        <v>0</v>
      </c>
      <c>
        <v>0</v>
      </c>
      <c>
        <v>30</v>
      </c>
      <c>
        <v>0</v>
      </c>
      <c>
        <v>0</v>
      </c>
      <c>
        <v>0</v>
      </c>
      <c>
        <v>91.258333</v>
      </c>
    </row>
    <row>
      <c>
        <is>
          <t>1575725</t>
        </is>
      </c>
      <c>
        <v>1</v>
      </c>
      <c>
        <is>
          <t>İZMİR</t>
        </is>
      </c>
      <c>
        <v>ÇEŞME</v>
      </c>
      <c>
        <is>
          <t>L-359 HAYAT SİTESİ 35-18-L00359_950455736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05.11.2020 11:46:44</t>
        </is>
      </c>
      <c>
        <is>
          <t>05.11.2020 14:30:52</t>
        </is>
      </c>
      <c>
        <v>2.735555555</v>
      </c>
      <c>
        <v>0</v>
      </c>
      <c>
        <v>1</v>
      </c>
      <c>
        <v>0</v>
      </c>
      <c>
        <v>0</v>
      </c>
      <c>
        <v>0</v>
      </c>
      <c>
        <v>2.735556</v>
      </c>
      <c>
        <v>0</v>
      </c>
      <c>
        <v>0</v>
      </c>
    </row>
    <row>
      <c>
        <is>
          <t>1578377</t>
        </is>
      </c>
      <c>
        <v>1</v>
      </c>
      <c>
        <is>
          <t>İZMİR</t>
        </is>
      </c>
      <c>
        <v>ÇEŞME</v>
      </c>
      <c>
        <is>
          <t>L-349 35-18-L00349_6259462</t>
        </is>
      </c>
      <c>
        <v>Ağaç Kesimi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10.11.2020 09:39:00</t>
        </is>
      </c>
      <c>
        <is>
          <t>10.11.2020 17:13:36</t>
        </is>
      </c>
      <c>
        <v>7.576666666</v>
      </c>
      <c>
        <v>0</v>
      </c>
      <c>
        <v>76</v>
      </c>
      <c>
        <v>0</v>
      </c>
      <c>
        <v>0</v>
      </c>
      <c>
        <v>0</v>
      </c>
      <c>
        <v>575.826667</v>
      </c>
      <c>
        <v>0</v>
      </c>
      <c>
        <v>0</v>
      </c>
    </row>
    <row>
      <c>
        <is>
          <t>1580425</t>
        </is>
      </c>
      <c>
        <v>1</v>
      </c>
      <c>
        <is>
          <t>İZMİR</t>
        </is>
      </c>
      <c>
        <v>ÇEŞME</v>
      </c>
      <c>
        <is>
          <t>M-13 GERMİYAN (YATIRIM REZERVE) 35-18-M00184_966325532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13.11.2020 21:08:48</t>
        </is>
      </c>
      <c>
        <is>
          <t>13.11.2020 23:04:58</t>
        </is>
      </c>
      <c>
        <v>1.936111111</v>
      </c>
      <c>
        <v>0</v>
      </c>
      <c>
        <v>0</v>
      </c>
      <c>
        <v>1</v>
      </c>
      <c>
        <v>0</v>
      </c>
      <c>
        <v>0</v>
      </c>
      <c>
        <v>0</v>
      </c>
      <c>
        <v>1.936111</v>
      </c>
      <c>
        <v>0</v>
      </c>
    </row>
    <row>
      <c>
        <is>
          <t>1574012</t>
        </is>
      </c>
      <c>
        <v>1</v>
      </c>
      <c>
        <is>
          <t>İZMİR</t>
        </is>
      </c>
      <c>
        <v>ÇEŞME</v>
      </c>
      <c>
        <is>
          <t>M-9 GERMİYAN 35-18-M00009_950441963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02.11.2020 10:04:33</t>
        </is>
      </c>
      <c>
        <is>
          <t>02.11.2020 13:59:14</t>
        </is>
      </c>
      <c>
        <v>3.911388888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3.911389</v>
      </c>
    </row>
    <row>
      <c>
        <is>
          <t>1578253</t>
        </is>
      </c>
      <c>
        <v>1</v>
      </c>
      <c>
        <is>
          <t>İZMİR</t>
        </is>
      </c>
      <c>
        <v>SEFERİHİSAR</v>
      </c>
      <c>
        <is>
          <t>L-106 İHSANİYE 35-14-L00106_956649845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09.11.2020 21:27:53</t>
        </is>
      </c>
      <c>
        <is>
          <t>09.11.2020 23:02:58</t>
        </is>
      </c>
      <c>
        <v>1.584722222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1.584722</v>
      </c>
    </row>
    <row>
      <c>
        <is>
          <t>1578126</t>
        </is>
      </c>
      <c>
        <v>1</v>
      </c>
      <c>
        <is>
          <t>İZMİR</t>
        </is>
      </c>
      <c>
        <v>SEFERİHİSAR</v>
      </c>
      <c>
        <is>
          <t>L-106 İHSANİYE 35-14-L00106_72372863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09.11.2020 15:27:42</t>
        </is>
      </c>
      <c>
        <is>
          <t>09.11.2020 16:54:23</t>
        </is>
      </c>
      <c>
        <v>1.444722222</v>
      </c>
      <c>
        <v>0</v>
      </c>
      <c>
        <v>0</v>
      </c>
      <c>
        <v>0</v>
      </c>
      <c>
        <v>50</v>
      </c>
      <c>
        <v>0</v>
      </c>
      <c>
        <v>0</v>
      </c>
      <c>
        <v>0</v>
      </c>
      <c>
        <v>72.236111</v>
      </c>
    </row>
    <row>
      <c>
        <is>
          <t>1574874</t>
        </is>
      </c>
      <c>
        <v>1</v>
      </c>
      <c>
        <is>
          <t>İZMİR</t>
        </is>
      </c>
      <c>
        <v>SEFERİHİSAR</v>
      </c>
      <c>
        <is>
          <t>TR-112 KAVAKDERE 35-14-M00112_956659767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03.11.2020 17:56:00</t>
        </is>
      </c>
      <c>
        <is>
          <t>03.11.2020 21:18:56</t>
        </is>
      </c>
      <c>
        <v>3.382222222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3.382222</v>
      </c>
    </row>
    <row>
      <c>
        <is>
          <t>1577460</t>
        </is>
      </c>
      <c>
        <v>1</v>
      </c>
      <c>
        <is>
          <t>İZMİR</t>
        </is>
      </c>
      <c>
        <v>SEFERİHİSAR</v>
      </c>
      <c>
        <is>
          <t>KAVAKDERE DM 35-14-M00339_KAVAKDERE KÖY-M08 M08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08.11.2020 08:21:05</t>
        </is>
      </c>
      <c>
        <is>
          <t>08.11.2020 09:10:30</t>
        </is>
      </c>
      <c>
        <v>0.823611111</v>
      </c>
      <c>
        <v>0</v>
      </c>
      <c>
        <v>27</v>
      </c>
      <c>
        <v>33</v>
      </c>
      <c>
        <v>1203</v>
      </c>
      <c>
        <v>0</v>
      </c>
      <c>
        <v>22.2375</v>
      </c>
      <c>
        <v>27.179167</v>
      </c>
      <c>
        <v>990.804167</v>
      </c>
    </row>
    <row>
      <c>
        <is>
          <t>1582831</t>
        </is>
      </c>
      <c>
        <v>1</v>
      </c>
      <c>
        <is>
          <t>İZMİR</t>
        </is>
      </c>
      <c>
        <v>SEFERİHİSAR</v>
      </c>
      <c>
        <is>
          <t>KAVAKDERE DM 35-14-M00339_KAVAKDERE KÖY M08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19.11.2020 01:30:00</t>
        </is>
      </c>
      <c>
        <is>
          <t>19.11.2020 03:05:00</t>
        </is>
      </c>
      <c>
        <v>1.583333333</v>
      </c>
      <c>
        <v>0</v>
      </c>
      <c>
        <v>27</v>
      </c>
      <c>
        <v>33</v>
      </c>
      <c>
        <v>1184</v>
      </c>
      <c>
        <v>0</v>
      </c>
      <c>
        <v>42.75</v>
      </c>
      <c>
        <v>52.25</v>
      </c>
      <c>
        <v>1874.666666</v>
      </c>
    </row>
    <row>
      <c>
        <is>
          <t>1577521</t>
        </is>
      </c>
      <c>
        <v>1</v>
      </c>
      <c>
        <is>
          <t>İZMİR</t>
        </is>
      </c>
      <c>
        <v>SEFERİHİSAR</v>
      </c>
      <c>
        <is>
          <t>M-51 DOĞAKENT SİTESİ 35-14-M00051_956645196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08.11.2020 09:40:40</t>
        </is>
      </c>
      <c>
        <is>
          <t>08.11.2020 11:24:36</t>
        </is>
      </c>
      <c>
        <v>1.732222222</v>
      </c>
      <c>
        <v>0</v>
      </c>
      <c>
        <v>1</v>
      </c>
      <c>
        <v>0</v>
      </c>
      <c>
        <v>0</v>
      </c>
      <c>
        <v>0</v>
      </c>
      <c>
        <v>1.732222</v>
      </c>
      <c>
        <v>0</v>
      </c>
      <c>
        <v>0</v>
      </c>
    </row>
    <row>
      <c>
        <is>
          <t>1573541</t>
        </is>
      </c>
      <c>
        <v>1</v>
      </c>
      <c>
        <is>
          <t>İZMİR</t>
        </is>
      </c>
      <c>
        <v>ÇEŞME</v>
      </c>
      <c>
        <is>
          <t>L-164 35-18-L00164_950444180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01.11.2020 09:44:42</t>
        </is>
      </c>
      <c>
        <is>
          <t>01.11.2020 12:24:13</t>
        </is>
      </c>
      <c>
        <v>2.658611111</v>
      </c>
      <c>
        <v>0</v>
      </c>
      <c>
        <v>1</v>
      </c>
      <c>
        <v>0</v>
      </c>
      <c>
        <v>0</v>
      </c>
      <c>
        <v>0</v>
      </c>
      <c>
        <v>2.658611</v>
      </c>
      <c>
        <v>0</v>
      </c>
      <c>
        <v>0</v>
      </c>
    </row>
    <row>
      <c>
        <is>
          <t>1596446</t>
        </is>
      </c>
      <c>
        <v>1</v>
      </c>
      <c>
        <is>
          <t>İZMİR</t>
        </is>
      </c>
      <c>
        <v>ÇEŞME</v>
      </c>
      <c>
        <is>
          <t>L-163 35-18-L00163_9762378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25.11.2020 17:33:37</t>
        </is>
      </c>
      <c>
        <is>
          <t>25.11.2020 21:28:24</t>
        </is>
      </c>
      <c>
        <v>3.913055555</v>
      </c>
      <c>
        <v>0</v>
      </c>
      <c>
        <v>36</v>
      </c>
      <c>
        <v>0</v>
      </c>
      <c>
        <v>0</v>
      </c>
      <c>
        <v>0</v>
      </c>
      <c>
        <v>140.87</v>
      </c>
      <c>
        <v>0</v>
      </c>
      <c>
        <v>0</v>
      </c>
    </row>
    <row>
      <c>
        <is>
          <t>1574698</t>
        </is>
      </c>
      <c>
        <v>1</v>
      </c>
      <c>
        <is>
          <t>İZMİR</t>
        </is>
      </c>
      <c>
        <v>ÇEŞME</v>
      </c>
      <c>
        <is>
          <t>L-290 35-18-L00290_72372510</t>
        </is>
      </c>
      <c>
        <v>Ağaç Kesimi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03.11.2020 13:36:00</t>
        </is>
      </c>
      <c>
        <is>
          <t>03.11.2020 15:04:29</t>
        </is>
      </c>
      <c>
        <v>1.474722222</v>
      </c>
      <c>
        <v>0</v>
      </c>
      <c>
        <v>141</v>
      </c>
      <c>
        <v>0</v>
      </c>
      <c>
        <v>0</v>
      </c>
      <c>
        <v>0</v>
      </c>
      <c>
        <v>207.935833</v>
      </c>
      <c>
        <v>0</v>
      </c>
      <c>
        <v>0</v>
      </c>
    </row>
    <row>
      <c>
        <is>
          <t>1574819</t>
        </is>
      </c>
      <c>
        <v>1</v>
      </c>
      <c>
        <is>
          <t>İZMİR</t>
        </is>
      </c>
      <c>
        <v>SEFERİHİSAR</v>
      </c>
      <c>
        <is>
          <t>DM-1/TR-17 SEFERİHİSAR 35-14-M00329_956634200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03.11.2020 16:25:18</t>
        </is>
      </c>
      <c>
        <is>
          <t>03.11.2020 18:03:01</t>
        </is>
      </c>
      <c>
        <v>1.628611111</v>
      </c>
      <c>
        <v>0</v>
      </c>
      <c>
        <v>2</v>
      </c>
      <c>
        <v>0</v>
      </c>
      <c>
        <v>0</v>
      </c>
      <c>
        <v>0</v>
      </c>
      <c>
        <v>3.257222</v>
      </c>
      <c>
        <v>0</v>
      </c>
      <c>
        <v>0</v>
      </c>
    </row>
    <row>
      <c>
        <is>
          <t>1583490</t>
        </is>
      </c>
      <c>
        <v>1</v>
      </c>
      <c>
        <is>
          <t>İZMİR</t>
        </is>
      </c>
      <c>
        <v>SEFERİHİSAR</v>
      </c>
      <c>
        <is>
          <t>DM-1/TR-17 SEFERİHİSAR 35-14-M00329_50049638 C01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19.11.2020 19:18:41</t>
        </is>
      </c>
      <c>
        <is>
          <t>19.11.2020 21:19:03</t>
        </is>
      </c>
      <c>
        <v>2.006111111</v>
      </c>
      <c>
        <v>0</v>
      </c>
      <c>
        <v>21</v>
      </c>
      <c>
        <v>0</v>
      </c>
      <c>
        <v>0</v>
      </c>
      <c>
        <v>0</v>
      </c>
      <c>
        <v>42.128333</v>
      </c>
      <c>
        <v>0</v>
      </c>
      <c>
        <v>0</v>
      </c>
    </row>
    <row>
      <c>
        <is>
          <t>1577933</t>
        </is>
      </c>
      <c>
        <v>1</v>
      </c>
      <c>
        <is>
          <t>İZMİR</t>
        </is>
      </c>
      <c>
        <v>SEFERİHİSAR</v>
      </c>
      <c>
        <is>
          <t>DM-1/TR-16 SEFERİHİSAR 35-14-M00328_956642717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09.11.2020 10:19:39</t>
        </is>
      </c>
      <c>
        <is>
          <t>09.11.2020 15:35:56</t>
        </is>
      </c>
      <c>
        <v>5.271388888</v>
      </c>
      <c>
        <v>0</v>
      </c>
      <c>
        <v>1</v>
      </c>
      <c>
        <v>0</v>
      </c>
      <c>
        <v>0</v>
      </c>
      <c>
        <v>0</v>
      </c>
      <c>
        <v>5.271389</v>
      </c>
      <c>
        <v>0</v>
      </c>
      <c>
        <v>0</v>
      </c>
    </row>
    <row>
      <c>
        <is>
          <t>1575769</t>
        </is>
      </c>
      <c>
        <v>1</v>
      </c>
      <c>
        <is>
          <t>İZMİR</t>
        </is>
      </c>
      <c>
        <v>SEFERİHİSAR</v>
      </c>
      <c>
        <is>
          <t>PAYAMLI M-21 35-25-M00171_35-25-M00171</t>
        </is>
      </c>
      <c>
        <v>Ağaç Kesimi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05.11.2020 12:58:00</t>
        </is>
      </c>
      <c>
        <is>
          <t>05.11.2020 14:41:20</t>
        </is>
      </c>
      <c>
        <v>1.722222222</v>
      </c>
      <c>
        <v>1</v>
      </c>
      <c>
        <v>557</v>
      </c>
      <c>
        <v>0</v>
      </c>
      <c>
        <v>7</v>
      </c>
      <c>
        <v>1.722222</v>
      </c>
      <c>
        <v>959.277778</v>
      </c>
      <c>
        <v>0</v>
      </c>
      <c>
        <v>12.055556</v>
      </c>
    </row>
    <row>
      <c>
        <is>
          <t>1580517</t>
        </is>
      </c>
      <c>
        <v>1</v>
      </c>
      <c>
        <is>
          <t>İZMİR</t>
        </is>
      </c>
      <c>
        <v>SEFERİHİSAR</v>
      </c>
      <c>
        <is>
          <t>PAYAMLI M-19 35-25-M00172_72374034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14.11.2020 09:04:28</t>
        </is>
      </c>
      <c>
        <is>
          <t>14.11.2020 15:49:23</t>
        </is>
      </c>
      <c>
        <v>6.74836</v>
      </c>
      <c>
        <v>0</v>
      </c>
      <c>
        <v>95</v>
      </c>
      <c>
        <v>0</v>
      </c>
      <c>
        <v>10</v>
      </c>
      <c>
        <v>0</v>
      </c>
      <c>
        <v>641.0942</v>
      </c>
      <c>
        <v>0</v>
      </c>
      <c>
        <v>67.4836</v>
      </c>
    </row>
    <row>
      <c>
        <is>
          <t>1582436</t>
        </is>
      </c>
      <c>
        <v>1</v>
      </c>
      <c>
        <is>
          <t>İZMİR</t>
        </is>
      </c>
      <c>
        <v>SEFERİHİSAR</v>
      </c>
      <c>
        <is>
          <t>PAYAMLI M-17 35-25-M00168_7336612</t>
        </is>
      </c>
      <c>
        <v>Ağaç Kesimi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18.11.2020 10:39:00</t>
        </is>
      </c>
      <c>
        <is>
          <t>18.11.2020 12:35:37</t>
        </is>
      </c>
      <c>
        <v>1.943611111</v>
      </c>
      <c>
        <v>0</v>
      </c>
      <c>
        <v>55</v>
      </c>
      <c>
        <v>0</v>
      </c>
      <c>
        <v>0</v>
      </c>
      <c>
        <v>0</v>
      </c>
      <c>
        <v>106.898611</v>
      </c>
      <c>
        <v>0</v>
      </c>
      <c>
        <v>0</v>
      </c>
    </row>
    <row>
      <c>
        <is>
          <t>1582415</t>
        </is>
      </c>
      <c>
        <v>1</v>
      </c>
      <c>
        <is>
          <t>İZMİR</t>
        </is>
      </c>
      <c>
        <v>SEFERİHİSAR</v>
      </c>
      <c>
        <is>
          <t>PAYAMLI M-19 35-25-M00172_72374034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18.11.2020 10:26:00</t>
        </is>
      </c>
      <c>
        <is>
          <t>18.11.2020 13:34:58</t>
        </is>
      </c>
      <c>
        <v>3.149444444</v>
      </c>
      <c>
        <v>0</v>
      </c>
      <c>
        <v>95</v>
      </c>
      <c>
        <v>0</v>
      </c>
      <c>
        <v>10</v>
      </c>
      <c>
        <v>0</v>
      </c>
      <c>
        <v>299.197222</v>
      </c>
      <c>
        <v>0</v>
      </c>
      <c>
        <v>31.494444</v>
      </c>
    </row>
    <row>
      <c>
        <is>
          <t>1580748</t>
        </is>
      </c>
      <c>
        <v>1</v>
      </c>
      <c>
        <is>
          <t>İZMİR</t>
        </is>
      </c>
      <c>
        <v>SEFERİHİSAR</v>
      </c>
      <c>
        <is>
          <t>PAYAMLI M-21 35-25-M00171_12351124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14.11.2020 15:50:24</t>
        </is>
      </c>
      <c>
        <is>
          <t>14.11.2020 17:10:35</t>
        </is>
      </c>
      <c>
        <v>1.336146111</v>
      </c>
      <c>
        <v>0</v>
      </c>
      <c>
        <v>197</v>
      </c>
      <c>
        <v>0</v>
      </c>
      <c>
        <v>7</v>
      </c>
      <c>
        <v>0</v>
      </c>
      <c>
        <v>263.220784</v>
      </c>
      <c>
        <v>0</v>
      </c>
      <c>
        <v>9.353023</v>
      </c>
    </row>
    <row>
      <c>
        <is>
          <t>1573954</t>
        </is>
      </c>
      <c>
        <v>1</v>
      </c>
      <c>
        <is>
          <t>İZMİR</t>
        </is>
      </c>
      <c>
        <v>SEFERİHİSAR</v>
      </c>
      <c>
        <is>
          <t>PAYAMLI M-17 35-25-M00168_956641528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02.11.2020 08:43:49</t>
        </is>
      </c>
      <c>
        <is>
          <t>02.11.2020 11:02:15</t>
        </is>
      </c>
      <c>
        <v>2.307222222</v>
      </c>
      <c>
        <v>0</v>
      </c>
      <c>
        <v>1</v>
      </c>
      <c>
        <v>0</v>
      </c>
      <c>
        <v>0</v>
      </c>
      <c>
        <v>0</v>
      </c>
      <c>
        <v>2.307222</v>
      </c>
      <c>
        <v>0</v>
      </c>
      <c>
        <v>0</v>
      </c>
    </row>
    <row>
      <c>
        <is>
          <t>1583173</t>
        </is>
      </c>
      <c>
        <v>1</v>
      </c>
      <c>
        <is>
          <t>İZMİR</t>
        </is>
      </c>
      <c>
        <v>SEFERİHİSAR</v>
      </c>
      <c>
        <is>
          <t>PAYAMLI M-14 35-25-M00182_B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19.11.2020 12:24:48</t>
        </is>
      </c>
      <c>
        <is>
          <t>19.11.2020 15:01:12</t>
        </is>
      </c>
      <c>
        <v>2.606666666</v>
      </c>
      <c>
        <v>0</v>
      </c>
      <c>
        <v>91</v>
      </c>
      <c>
        <v>0</v>
      </c>
      <c>
        <v>16</v>
      </c>
      <c>
        <v>0</v>
      </c>
      <c>
        <v>237.206667</v>
      </c>
      <c>
        <v>0</v>
      </c>
      <c>
        <v>41.706667</v>
      </c>
    </row>
    <row>
      <c>
        <is>
          <t>1581044</t>
        </is>
      </c>
      <c>
        <v>1</v>
      </c>
      <c>
        <is>
          <t>İZMİR</t>
        </is>
      </c>
      <c>
        <v>SEFERİHİSAR</v>
      </c>
      <c>
        <is>
          <t>PAYAMLI M-17 35-25-M00168_35-25-M00168</t>
        </is>
      </c>
      <c>
        <v>AG Hatta Ağaç Kesimi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15.11.2020 11:29:22</t>
        </is>
      </c>
      <c>
        <is>
          <t>15.11.2020 13:10:14</t>
        </is>
      </c>
      <c>
        <v>1.681111111</v>
      </c>
      <c>
        <v>1</v>
      </c>
      <c>
        <v>147</v>
      </c>
      <c>
        <v>0</v>
      </c>
      <c>
        <v>0</v>
      </c>
      <c>
        <v>1.681111</v>
      </c>
      <c>
        <v>247.123333</v>
      </c>
      <c>
        <v>0</v>
      </c>
      <c>
        <v>0</v>
      </c>
    </row>
    <row>
      <c>
        <is>
          <t>1581603</t>
        </is>
      </c>
      <c>
        <v>1</v>
      </c>
      <c>
        <is>
          <t>İZMİR</t>
        </is>
      </c>
      <c>
        <v>ÇEŞME</v>
      </c>
      <c>
        <is>
          <t>L-245 35-18-L00245_950445873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16.11.2020 16:27:03</t>
        </is>
      </c>
      <c>
        <is>
          <t>16.11.2020 17:51:55</t>
        </is>
      </c>
      <c>
        <v>1.414444444</v>
      </c>
      <c>
        <v>0</v>
      </c>
      <c>
        <v>1</v>
      </c>
      <c>
        <v>0</v>
      </c>
      <c>
        <v>0</v>
      </c>
      <c>
        <v>0</v>
      </c>
      <c>
        <v>1.414444</v>
      </c>
      <c>
        <v>0</v>
      </c>
      <c>
        <v>0</v>
      </c>
    </row>
    <row>
      <c>
        <is>
          <t>1583494</t>
        </is>
      </c>
      <c>
        <v>1</v>
      </c>
      <c>
        <is>
          <t>İZMİR</t>
        </is>
      </c>
      <c>
        <v>ÇEŞME</v>
      </c>
      <c>
        <is>
          <t>L-251 35-18-L00251_35-18-L00251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19.11.2020 19:09:52</t>
        </is>
      </c>
      <c>
        <is>
          <t>19.11.2020 20:15:36</t>
        </is>
      </c>
      <c>
        <v>1.095555555</v>
      </c>
      <c>
        <v>2</v>
      </c>
      <c>
        <v>300</v>
      </c>
      <c>
        <v>0</v>
      </c>
      <c>
        <v>0</v>
      </c>
      <c>
        <v>2.191111</v>
      </c>
      <c>
        <v>328.666667</v>
      </c>
      <c>
        <v>0</v>
      </c>
      <c>
        <v>0</v>
      </c>
    </row>
    <row>
      <c>
        <is>
          <t>1597522</t>
        </is>
      </c>
      <c>
        <v>1</v>
      </c>
      <c>
        <is>
          <t>İZMİR</t>
        </is>
      </c>
      <c>
        <v>ÇEŞME</v>
      </c>
      <c>
        <is>
          <t>L-260 35-18-L00260_C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27.11.2020 19:59:06</t>
        </is>
      </c>
      <c>
        <is>
          <t>27.11.2020 20:45:23</t>
        </is>
      </c>
      <c>
        <v>0.771388888</v>
      </c>
      <c>
        <v>0</v>
      </c>
      <c>
        <v>59</v>
      </c>
      <c>
        <v>0</v>
      </c>
      <c>
        <v>0</v>
      </c>
      <c>
        <v>0</v>
      </c>
      <c>
        <v>45.511944</v>
      </c>
      <c>
        <v>0</v>
      </c>
      <c>
        <v>0</v>
      </c>
    </row>
    <row>
      <c>
        <is>
          <t>1579028</t>
        </is>
      </c>
      <c>
        <v>1</v>
      </c>
      <c>
        <is>
          <t>İZMİR</t>
        </is>
      </c>
      <c>
        <v>TORBALI</v>
      </c>
      <c>
        <is>
          <t>AYRANCILAR DM-2 35-26-M00825_ÜÇPINAR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11.11.2020 11:16:42</t>
        </is>
      </c>
      <c>
        <is>
          <t>11.11.2020 11:38:36</t>
        </is>
      </c>
      <c>
        <v>0.365</v>
      </c>
      <c>
        <v>16</v>
      </c>
      <c>
        <v>2385</v>
      </c>
      <c>
        <v>17</v>
      </c>
      <c>
        <v>95</v>
      </c>
      <c>
        <v>5.84</v>
      </c>
      <c>
        <v>870.525</v>
      </c>
      <c>
        <v>6.205</v>
      </c>
      <c>
        <v>34.675</v>
      </c>
    </row>
    <row>
      <c>
        <is>
          <t>1581105</t>
        </is>
      </c>
      <c>
        <v>1</v>
      </c>
      <c>
        <is>
          <t>İZMİR</t>
        </is>
      </c>
      <c>
        <v>TORBALI</v>
      </c>
      <c>
        <is>
          <t>KIRBAŞI TR-1 35-26-L00319_12418981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15.11.2020 15:04:35</t>
        </is>
      </c>
      <c>
        <is>
          <t>15.11.2020 16:14:00</t>
        </is>
      </c>
      <c>
        <v>1.156944444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5.784722</v>
      </c>
    </row>
    <row>
      <c>
        <is>
          <t>1575478</t>
        </is>
      </c>
      <c>
        <v>1</v>
      </c>
      <c>
        <is>
          <t>İZMİR</t>
        </is>
      </c>
      <c>
        <v>TORBALI</v>
      </c>
      <c>
        <is>
          <t>ARİF DURSUN SLM TR 35-26-L00099_35-26-L00099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04.11.2020 22:21:30</t>
        </is>
      </c>
      <c>
        <is>
          <t>04.11.2020 23:03:50</t>
        </is>
      </c>
      <c>
        <v>0.705555555</v>
      </c>
      <c>
        <v>0</v>
      </c>
      <c>
        <v>0</v>
      </c>
      <c>
        <v>0</v>
      </c>
      <c>
        <v>7</v>
      </c>
      <c>
        <v>0</v>
      </c>
      <c>
        <v>0</v>
      </c>
      <c>
        <v>0</v>
      </c>
      <c>
        <v>4.938889</v>
      </c>
    </row>
    <row>
      <c>
        <is>
          <t>1575968</t>
        </is>
      </c>
      <c>
        <v>1</v>
      </c>
      <c>
        <is>
          <t>İZMİR</t>
        </is>
      </c>
      <c>
        <v>SEFERİHİSAR</v>
      </c>
      <c>
        <is>
          <t>M-50 DOĞANKENT SİTESİ 35-14-M00050_956646412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05.11.2020 18:07:23</t>
        </is>
      </c>
      <c>
        <is>
          <t>05.11.2020 19:25:32</t>
        </is>
      </c>
      <c>
        <v>1.3025</v>
      </c>
      <c>
        <v>0</v>
      </c>
      <c>
        <v>1</v>
      </c>
      <c>
        <v>0</v>
      </c>
      <c>
        <v>0</v>
      </c>
      <c>
        <v>0</v>
      </c>
      <c>
        <v>1.3025</v>
      </c>
      <c>
        <v>0</v>
      </c>
      <c>
        <v>0</v>
      </c>
    </row>
    <row>
      <c>
        <is>
          <t>1576555</t>
        </is>
      </c>
      <c>
        <v>1</v>
      </c>
      <c>
        <is>
          <t>İZMİR</t>
        </is>
      </c>
      <c>
        <v>SEFERİHİSAR</v>
      </c>
      <c>
        <is>
          <t>ÜRKMEZ M-19 35-25-M00152_Ayırıcı H01</t>
        </is>
      </c>
      <c>
        <v>OG Kademe Ayarı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06.11.2020 14:55:53</t>
        </is>
      </c>
      <c>
        <is>
          <t>06.11.2020 15:06:00</t>
        </is>
      </c>
      <c>
        <v>0.168611111</v>
      </c>
      <c>
        <v>0</v>
      </c>
      <c>
        <v>69</v>
      </c>
      <c>
        <v>1</v>
      </c>
      <c>
        <v>69</v>
      </c>
      <c>
        <v>0</v>
      </c>
      <c>
        <v>11.634167</v>
      </c>
      <c>
        <v>0.168611</v>
      </c>
      <c>
        <v>11.634167</v>
      </c>
    </row>
    <row>
      <c>
        <is>
          <t>1574655</t>
        </is>
      </c>
      <c>
        <v>1</v>
      </c>
      <c>
        <is>
          <t>İZMİR</t>
        </is>
      </c>
      <c>
        <v>ÇEŞME</v>
      </c>
      <c>
        <is>
          <t>L-425 BELLONA KABİN 35-18-L00425_950446911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03.11.2020 12:15:28</t>
        </is>
      </c>
      <c>
        <is>
          <t>03.11.2020 16:03:03</t>
        </is>
      </c>
      <c>
        <v>3.793055555</v>
      </c>
      <c>
        <v>0</v>
      </c>
      <c>
        <v>1</v>
      </c>
      <c>
        <v>0</v>
      </c>
      <c>
        <v>0</v>
      </c>
      <c>
        <v>0</v>
      </c>
      <c>
        <v>3.793056</v>
      </c>
      <c>
        <v>0</v>
      </c>
      <c>
        <v>0</v>
      </c>
    </row>
    <row>
      <c>
        <is>
          <t>1574768</t>
        </is>
      </c>
      <c>
        <v>1</v>
      </c>
      <c>
        <is>
          <t>İZMİR</t>
        </is>
      </c>
      <c>
        <v>ÇEŞME</v>
      </c>
      <c>
        <is>
          <t>L-308 35-18-L00308_950447478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03.11.2020 15:03:36</t>
        </is>
      </c>
      <c>
        <is>
          <t>03.11.2020 22:37:10</t>
        </is>
      </c>
      <c>
        <v>7.559444444</v>
      </c>
      <c>
        <v>0</v>
      </c>
      <c>
        <v>3</v>
      </c>
      <c>
        <v>0</v>
      </c>
      <c>
        <v>0</v>
      </c>
      <c>
        <v>0</v>
      </c>
      <c>
        <v>22.678333</v>
      </c>
      <c>
        <v>0</v>
      </c>
      <c>
        <v>0</v>
      </c>
    </row>
    <row>
      <c>
        <is>
          <t>1598527</t>
        </is>
      </c>
      <c>
        <v>1</v>
      </c>
      <c>
        <is>
          <t>İZMİR</t>
        </is>
      </c>
      <c>
        <v>ÇEŞME</v>
      </c>
      <c>
        <is>
          <t>GERMİYAN İM 35-18-A00004_HatBaşıAyırıcı_53138485 L02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30.11.2020 09:23:16</t>
        </is>
      </c>
      <c>
        <is>
          <t>30.11.2020 12:35:51</t>
        </is>
      </c>
      <c>
        <v>3.209722222</v>
      </c>
      <c>
        <v>2</v>
      </c>
      <c>
        <v>224</v>
      </c>
      <c>
        <v>0</v>
      </c>
      <c>
        <v>2</v>
      </c>
      <c>
        <v>6.419444</v>
      </c>
      <c>
        <v>718.977778</v>
      </c>
      <c>
        <v>0</v>
      </c>
      <c>
        <v>6.419444</v>
      </c>
    </row>
    <row>
      <c>
        <is>
          <t>1584033</t>
        </is>
      </c>
      <c>
        <v>1</v>
      </c>
      <c>
        <is>
          <t>İZMİR</t>
        </is>
      </c>
      <c>
        <v>ÖDEMİŞ</v>
      </c>
      <c>
        <is>
          <t>TR-134 35-15-M00134_95000014266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20.11.2020 18:13:32</t>
        </is>
      </c>
      <c>
        <is>
          <t>20.11.2020 21:36:01</t>
        </is>
      </c>
      <c>
        <v>3.374722222</v>
      </c>
      <c>
        <v>0</v>
      </c>
      <c>
        <v>9</v>
      </c>
      <c>
        <v>0</v>
      </c>
      <c>
        <v>0</v>
      </c>
      <c>
        <v>0</v>
      </c>
      <c>
        <v>30.3725</v>
      </c>
      <c>
        <v>0</v>
      </c>
      <c>
        <v>0</v>
      </c>
    </row>
    <row>
      <c>
        <is>
          <t>1595935</t>
        </is>
      </c>
      <c>
        <v>1</v>
      </c>
      <c>
        <is>
          <t>İZMİR</t>
        </is>
      </c>
      <c>
        <v>ÖDEMİŞ</v>
      </c>
      <c>
        <is>
          <t>TR-139 35-15-M00139_950349050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24.11.2020 18:05:41</t>
        </is>
      </c>
      <c>
        <is>
          <t>24.11.2020 19:54:06</t>
        </is>
      </c>
      <c>
        <v>1.806944444</v>
      </c>
      <c>
        <v>0</v>
      </c>
      <c>
        <v>4</v>
      </c>
      <c>
        <v>0</v>
      </c>
      <c>
        <v>0</v>
      </c>
      <c>
        <v>0</v>
      </c>
      <c>
        <v>7.227778</v>
      </c>
      <c>
        <v>0</v>
      </c>
      <c>
        <v>0</v>
      </c>
    </row>
    <row>
      <c>
        <is>
          <t>1595978</t>
        </is>
      </c>
      <c>
        <v>1</v>
      </c>
      <c>
        <is>
          <t>İZMİR</t>
        </is>
      </c>
      <c>
        <v>ÖDEMİŞ</v>
      </c>
      <c>
        <is>
          <t>TR-139 35-15-M00139_950374151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24.11.2020 19:56:03</t>
        </is>
      </c>
      <c>
        <is>
          <t>24.11.2020 21:46:46</t>
        </is>
      </c>
      <c>
        <v>1.845277777</v>
      </c>
      <c>
        <v>0</v>
      </c>
      <c>
        <v>1</v>
      </c>
      <c>
        <v>0</v>
      </c>
      <c>
        <v>0</v>
      </c>
      <c>
        <v>0</v>
      </c>
      <c>
        <v>1.845278</v>
      </c>
      <c>
        <v>0</v>
      </c>
      <c>
        <v>0</v>
      </c>
    </row>
    <row>
      <c>
        <is>
          <t>1583150</t>
        </is>
      </c>
      <c>
        <v>1</v>
      </c>
      <c>
        <is>
          <t>İZMİR</t>
        </is>
      </c>
      <c>
        <v>TORBALI</v>
      </c>
      <c>
        <is>
          <t>SUBAŞI-4 35-26-L00331_956611591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19.11.2020 12:48:14</t>
        </is>
      </c>
      <c>
        <is>
          <t>19.11.2020 13:53:40</t>
        </is>
      </c>
      <c>
        <v>1.090555555</v>
      </c>
      <c>
        <v>0</v>
      </c>
      <c>
        <v>1</v>
      </c>
      <c>
        <v>0</v>
      </c>
      <c>
        <v>0</v>
      </c>
      <c>
        <v>0</v>
      </c>
      <c>
        <v>1.090556</v>
      </c>
      <c>
        <v>0</v>
      </c>
      <c>
        <v>0</v>
      </c>
    </row>
    <row>
      <c>
        <is>
          <t>1596863</t>
        </is>
      </c>
      <c>
        <v>1</v>
      </c>
      <c>
        <is>
          <t>İZMİR</t>
        </is>
      </c>
      <c>
        <v>TORBALI</v>
      </c>
      <c>
        <is>
          <t>ÇAPAK ORTA KÖY 35-26-M00412_35-26-M00412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26.11.2020 15:08:40</t>
        </is>
      </c>
      <c>
        <is>
          <t>26.11.2020 16:13:17</t>
        </is>
      </c>
      <c>
        <v>1.076944444</v>
      </c>
      <c>
        <v>0</v>
      </c>
      <c>
        <v>0</v>
      </c>
      <c>
        <v>1</v>
      </c>
      <c>
        <v>89</v>
      </c>
      <c>
        <v>0</v>
      </c>
      <c>
        <v>0</v>
      </c>
      <c>
        <v>1.076944</v>
      </c>
      <c>
        <v>95.848056</v>
      </c>
    </row>
    <row>
      <c>
        <is>
          <t>1594781</t>
        </is>
      </c>
      <c>
        <v>1</v>
      </c>
      <c>
        <is>
          <t>İZMİR</t>
        </is>
      </c>
      <c>
        <v>TORBALI</v>
      </c>
      <c>
        <is>
          <t>YAŞAR SUHAN 35-26-L00073_12420307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22.11.2020 12:02:56</t>
        </is>
      </c>
      <c>
        <is>
          <t>22.11.2020 13:16:40</t>
        </is>
      </c>
      <c>
        <v>1.228888888</v>
      </c>
      <c>
        <v>0</v>
      </c>
      <c>
        <v>0</v>
      </c>
      <c>
        <v>0</v>
      </c>
      <c>
        <v>6</v>
      </c>
      <c>
        <v>0</v>
      </c>
      <c>
        <v>0</v>
      </c>
      <c>
        <v>0</v>
      </c>
      <c>
        <v>7.373333</v>
      </c>
    </row>
    <row>
      <c>
        <is>
          <t>1574047</t>
        </is>
      </c>
      <c>
        <v>1</v>
      </c>
      <c>
        <is>
          <t>İZMİR</t>
        </is>
      </c>
      <c>
        <v>TORBALI</v>
      </c>
      <c>
        <is>
          <t>ÖZBEY İM 35-26-A00005_TR-1-M06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02.11.2020 10:57:10</t>
        </is>
      </c>
      <c>
        <is>
          <t>02.11.2020 11:12:39</t>
        </is>
      </c>
      <c>
        <v>0.258055555</v>
      </c>
      <c>
        <v>0</v>
      </c>
      <c>
        <v>8</v>
      </c>
      <c>
        <v>175</v>
      </c>
      <c>
        <v>2414</v>
      </c>
      <c>
        <v>0</v>
      </c>
      <c>
        <v>2.064444</v>
      </c>
      <c>
        <v>45.159722</v>
      </c>
      <c>
        <v>622.94611</v>
      </c>
    </row>
    <row>
      <c>
        <is>
          <t>1597049</t>
        </is>
      </c>
      <c>
        <v>1</v>
      </c>
      <c>
        <is>
          <t>İZMİR</t>
        </is>
      </c>
      <c>
        <v>TORBALI</v>
      </c>
      <c>
        <is>
          <t>ÇAYBAŞI DM-1/19 35-26-M00182_ M12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27.11.2020 01:09:56</t>
        </is>
      </c>
      <c>
        <is>
          <t>27.11.2020 01:54:00</t>
        </is>
      </c>
      <c>
        <v>0.734444444</v>
      </c>
      <c>
        <v>4</v>
      </c>
      <c>
        <v>17</v>
      </c>
      <c>
        <v>2</v>
      </c>
      <c>
        <v>19</v>
      </c>
      <c>
        <v>2.937778</v>
      </c>
      <c>
        <v>12.485556</v>
      </c>
      <c>
        <v>1.468889</v>
      </c>
      <c>
        <v>13.954444</v>
      </c>
    </row>
    <row>
      <c>
        <is>
          <t>1574549</t>
        </is>
      </c>
      <c>
        <v>1</v>
      </c>
      <c>
        <is>
          <t>İZMİR</t>
        </is>
      </c>
      <c>
        <v>SEFERİHİSAR</v>
      </c>
      <c>
        <is>
          <t>M-50 DOĞANKENT SİTESİ 35-14-M00050_956645121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03.11.2020 09:39:20</t>
        </is>
      </c>
      <c>
        <is>
          <t>03.11.2020 12:47:41</t>
        </is>
      </c>
      <c>
        <v>3.139166666</v>
      </c>
      <c>
        <v>0</v>
      </c>
      <c>
        <v>1</v>
      </c>
      <c>
        <v>0</v>
      </c>
      <c>
        <v>0</v>
      </c>
      <c>
        <v>0</v>
      </c>
      <c>
        <v>3.139167</v>
      </c>
      <c>
        <v>0</v>
      </c>
      <c>
        <v>0</v>
      </c>
    </row>
    <row>
      <c>
        <is>
          <t>1574369</t>
        </is>
      </c>
      <c>
        <v>1</v>
      </c>
      <c>
        <is>
          <t>İZMİR</t>
        </is>
      </c>
      <c>
        <v>SEFERİHİSAR</v>
      </c>
      <c>
        <is>
          <t>DOĞANBEY M-101 35-25-M00197_956645070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02.11.2020 19:02:22</t>
        </is>
      </c>
      <c>
        <is>
          <t>02.11.2020 22:56:04</t>
        </is>
      </c>
      <c>
        <v>3.895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7.79</v>
      </c>
    </row>
    <row>
      <c>
        <is>
          <t>1576439</t>
        </is>
      </c>
      <c>
        <v>1</v>
      </c>
      <c>
        <is>
          <t>İZMİR</t>
        </is>
      </c>
      <c>
        <v>SEFERİHİSAR</v>
      </c>
      <c>
        <is>
          <t>M-50 DOĞANKENT SİTESİ 35-14-M00050_956645135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06.11.2020 12:54:07</t>
        </is>
      </c>
      <c>
        <is>
          <t>06.11.2020 18:00:24</t>
        </is>
      </c>
      <c>
        <v>5.104722222</v>
      </c>
      <c>
        <v>0</v>
      </c>
      <c>
        <v>1</v>
      </c>
      <c>
        <v>0</v>
      </c>
      <c>
        <v>0</v>
      </c>
      <c>
        <v>0</v>
      </c>
      <c>
        <v>5.104722</v>
      </c>
      <c>
        <v>0</v>
      </c>
      <c>
        <v>0</v>
      </c>
    </row>
    <row>
      <c>
        <is>
          <t>1578116</t>
        </is>
      </c>
      <c>
        <v>1</v>
      </c>
      <c>
        <is>
          <t>İZMİR</t>
        </is>
      </c>
      <c>
        <v>ÇEŞME</v>
      </c>
      <c>
        <is>
          <t>L-274 35-18-L00274_5719475</t>
        </is>
      </c>
      <c>
        <v>Ağaç Kesimi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09.11.2020 15:08:00</t>
        </is>
      </c>
      <c>
        <is>
          <t>09.11.2020 17:16:35</t>
        </is>
      </c>
      <c>
        <v>2.143055555</v>
      </c>
      <c>
        <v>0</v>
      </c>
      <c>
        <v>6</v>
      </c>
      <c>
        <v>0</v>
      </c>
      <c>
        <v>0</v>
      </c>
      <c>
        <v>0</v>
      </c>
      <c>
        <v>12.858333</v>
      </c>
      <c>
        <v>0</v>
      </c>
      <c>
        <v>0</v>
      </c>
    </row>
    <row>
      <c>
        <is>
          <t>1578077</t>
        </is>
      </c>
      <c>
        <v>1</v>
      </c>
      <c>
        <is>
          <t>İZMİR</t>
        </is>
      </c>
      <c>
        <v>ÇEŞME</v>
      </c>
      <c>
        <is>
          <t>L-272 35-18-L00272_9583828</t>
        </is>
      </c>
      <c>
        <v>Ağaç Kesimi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09.11.2020 14:11:00</t>
        </is>
      </c>
      <c>
        <is>
          <t>09.11.2020 15:16:13</t>
        </is>
      </c>
      <c>
        <v>1.086944444</v>
      </c>
      <c>
        <v>0</v>
      </c>
      <c>
        <v>30</v>
      </c>
      <c>
        <v>0</v>
      </c>
      <c>
        <v>0</v>
      </c>
      <c>
        <v>0</v>
      </c>
      <c>
        <v>32.608333</v>
      </c>
      <c>
        <v>0</v>
      </c>
      <c>
        <v>0</v>
      </c>
    </row>
    <row>
      <c>
        <is>
          <t>1574396</t>
        </is>
      </c>
      <c>
        <v>1</v>
      </c>
      <c>
        <is>
          <t>İZMİR</t>
        </is>
      </c>
      <c>
        <v>ÇEŞME</v>
      </c>
      <c>
        <is>
          <t>L-118 OVACIK 35-18-L00118_950464293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02.11.2020 19:55:48</t>
        </is>
      </c>
      <c>
        <is>
          <t>03.11.2020 17:21:44</t>
        </is>
      </c>
      <c>
        <v>21.432222222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21.432222</v>
      </c>
    </row>
    <row>
      <c>
        <is>
          <t>1598117</t>
        </is>
      </c>
      <c>
        <v>1</v>
      </c>
      <c>
        <is>
          <t>İZMİR</t>
        </is>
      </c>
      <c>
        <v>ÇEŞME</v>
      </c>
      <c>
        <is>
          <t>L-254 35-18-L00254_950458160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29.11.2020 11:30:13</t>
        </is>
      </c>
      <c>
        <is>
          <t>29.11.2020 17:39:33</t>
        </is>
      </c>
      <c>
        <v>6.155555555</v>
      </c>
      <c>
        <v>0</v>
      </c>
      <c>
        <v>1</v>
      </c>
      <c>
        <v>0</v>
      </c>
      <c>
        <v>0</v>
      </c>
      <c>
        <v>0</v>
      </c>
      <c>
        <v>6.155556</v>
      </c>
      <c>
        <v>0</v>
      </c>
      <c>
        <v>0</v>
      </c>
    </row>
    <row>
      <c>
        <is>
          <t>1578567</t>
        </is>
      </c>
      <c>
        <v>1</v>
      </c>
      <c>
        <is>
          <t>İZMİR</t>
        </is>
      </c>
      <c>
        <v>ÇEŞME</v>
      </c>
      <c>
        <is>
          <t>L-476 MAMURBABA YENİ KABİN 35-18-L00476_8263990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10.11.2020 13:58:29</t>
        </is>
      </c>
      <c>
        <is>
          <t>10.11.2020 15:32:27</t>
        </is>
      </c>
      <c>
        <v>1.566111111</v>
      </c>
      <c>
        <v>0</v>
      </c>
      <c>
        <v>44</v>
      </c>
      <c>
        <v>0</v>
      </c>
      <c>
        <v>4</v>
      </c>
      <c>
        <v>0</v>
      </c>
      <c>
        <v>68.908889</v>
      </c>
      <c>
        <v>0</v>
      </c>
      <c>
        <v>6.264444</v>
      </c>
    </row>
    <row>
      <c>
        <is>
          <t>1578452</t>
        </is>
      </c>
      <c>
        <v>1</v>
      </c>
      <c>
        <is>
          <t>İZMİR</t>
        </is>
      </c>
      <c>
        <v>ÇEŞME</v>
      </c>
      <c>
        <is>
          <t>L-476 MAMURBABA YENİ KABİN 35-18-L00476_950451134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10.11.2020 11:02:29</t>
        </is>
      </c>
      <c>
        <is>
          <t>10.11.2020 15:06:26</t>
        </is>
      </c>
      <c>
        <v>4.065833333</v>
      </c>
      <c>
        <v>0</v>
      </c>
      <c>
        <v>1</v>
      </c>
      <c>
        <v>0</v>
      </c>
      <c>
        <v>0</v>
      </c>
      <c>
        <v>0</v>
      </c>
      <c>
        <v>4.065833</v>
      </c>
      <c>
        <v>0</v>
      </c>
      <c>
        <v>0</v>
      </c>
    </row>
    <row>
      <c>
        <is>
          <t>1597784</t>
        </is>
      </c>
      <c>
        <v>1</v>
      </c>
      <c>
        <is>
          <t>İZMİR</t>
        </is>
      </c>
      <c>
        <v>ÇEŞME</v>
      </c>
      <c>
        <is>
          <t>L-416 KAPALI SPOR SALONU 35-18-L00416_950451155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28.11.2020 13:03:22</t>
        </is>
      </c>
      <c>
        <is>
          <t>28.11.2020 18:45:51</t>
        </is>
      </c>
      <c>
        <v>5.708055555</v>
      </c>
      <c>
        <v>0</v>
      </c>
      <c>
        <v>1</v>
      </c>
      <c>
        <v>0</v>
      </c>
      <c>
        <v>0</v>
      </c>
      <c>
        <v>0</v>
      </c>
      <c>
        <v>5.708056</v>
      </c>
      <c>
        <v>0</v>
      </c>
      <c>
        <v>0</v>
      </c>
    </row>
    <row>
      <c>
        <is>
          <t>1598611</t>
        </is>
      </c>
      <c>
        <v>1</v>
      </c>
      <c>
        <is>
          <t>İZMİR</t>
        </is>
      </c>
      <c>
        <v>TORBALI</v>
      </c>
      <c>
        <is>
          <t>TR-32 35-26-M00032_956614717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30.11.2020 12:09:20</t>
        </is>
      </c>
      <c>
        <is>
          <t>30.11.2020 13:09:45</t>
        </is>
      </c>
      <c>
        <v>1.006944444</v>
      </c>
      <c>
        <v>0</v>
      </c>
      <c>
        <v>1</v>
      </c>
      <c>
        <v>0</v>
      </c>
      <c>
        <v>0</v>
      </c>
      <c>
        <v>0</v>
      </c>
      <c>
        <v>1.006944</v>
      </c>
      <c>
        <v>0</v>
      </c>
      <c>
        <v>0</v>
      </c>
    </row>
    <row>
      <c>
        <is>
          <t>1578739</t>
        </is>
      </c>
      <c>
        <v>1</v>
      </c>
      <c>
        <is>
          <t>İZMİR</t>
        </is>
      </c>
      <c>
        <v>TORBALI</v>
      </c>
      <c>
        <is>
          <t>TR-46 35-26-M00046_956617285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10.11.2020 18:43:11</t>
        </is>
      </c>
      <c>
        <is>
          <t>10.11.2020 19:16:10</t>
        </is>
      </c>
      <c>
        <v>0.549722222</v>
      </c>
      <c>
        <v>0</v>
      </c>
      <c>
        <v>9</v>
      </c>
      <c>
        <v>0</v>
      </c>
      <c>
        <v>0</v>
      </c>
      <c>
        <v>0</v>
      </c>
      <c>
        <v>4.9475</v>
      </c>
      <c>
        <v>0</v>
      </c>
      <c>
        <v>0</v>
      </c>
    </row>
    <row>
      <c>
        <is>
          <t>1579455</t>
        </is>
      </c>
      <c>
        <v>1</v>
      </c>
      <c>
        <is>
          <t>İZMİR</t>
        </is>
      </c>
      <c>
        <v>TORBALI</v>
      </c>
      <c>
        <is>
          <t>TR-48 35-26-M00048_60982473</t>
        </is>
      </c>
      <c>
        <v>Ağaç Kesimi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12.11.2020 09:13:00</t>
        </is>
      </c>
      <c>
        <is>
          <t>12.11.2020 12:03:30</t>
        </is>
      </c>
      <c>
        <v>2.841666666</v>
      </c>
      <c>
        <v>0</v>
      </c>
      <c>
        <v>176</v>
      </c>
      <c>
        <v>0</v>
      </c>
      <c>
        <v>0</v>
      </c>
      <c>
        <v>0</v>
      </c>
      <c>
        <v>500.133333</v>
      </c>
      <c>
        <v>0</v>
      </c>
      <c>
        <v>0</v>
      </c>
    </row>
    <row>
      <c>
        <is>
          <t>1580948</t>
        </is>
      </c>
      <c>
        <v>1</v>
      </c>
      <c>
        <is>
          <t>İZMİR</t>
        </is>
      </c>
      <c>
        <v>TORBALI</v>
      </c>
      <c>
        <is>
          <t>TORBALI İM 35-26-A00001_İZMİR YOLU-L02 L02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15.11.2020 07:30:27</t>
        </is>
      </c>
      <c>
        <is>
          <t>15.11.2020 08:11:51</t>
        </is>
      </c>
      <c>
        <v>0.689788888</v>
      </c>
      <c>
        <v>12</v>
      </c>
      <c>
        <v>1</v>
      </c>
      <c>
        <v>3</v>
      </c>
      <c>
        <v>0</v>
      </c>
      <c>
        <v>8.277467</v>
      </c>
      <c>
        <v>0.689789</v>
      </c>
      <c>
        <v>2.069367</v>
      </c>
      <c>
        <v>0</v>
      </c>
    </row>
    <row>
      <c>
        <is>
          <t>1583587</t>
        </is>
      </c>
      <c>
        <v>1</v>
      </c>
      <c>
        <is>
          <t>İZMİR</t>
        </is>
      </c>
      <c>
        <v>TORBALI</v>
      </c>
      <c>
        <is>
          <t>TORBALI İM 35-26-A00001_6 MVA ÇIKIŞ-M06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20.11.2020 05:18:26</t>
        </is>
      </c>
      <c>
        <is>
          <t>20.11.2020 05:29:00</t>
        </is>
      </c>
      <c>
        <v>0.176111111</v>
      </c>
      <c>
        <v>36</v>
      </c>
      <c>
        <v>403</v>
      </c>
      <c>
        <v>37</v>
      </c>
      <c>
        <v>13</v>
      </c>
      <c>
        <v>6.34</v>
      </c>
      <c>
        <v>70.972778</v>
      </c>
      <c>
        <v>6.516111</v>
      </c>
      <c>
        <v>2.289444</v>
      </c>
    </row>
    <row>
      <c>
        <is>
          <t>1582822</t>
        </is>
      </c>
      <c>
        <v>1</v>
      </c>
      <c>
        <is>
          <t>İZMİR</t>
        </is>
      </c>
      <c>
        <v>TORBALI</v>
      </c>
      <c>
        <is>
          <t>DM-5/TR-5 35-26-M00774_956629833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19.11.2020 01:13:26</t>
        </is>
      </c>
      <c>
        <is>
          <t>19.11.2020 02:40:39</t>
        </is>
      </c>
      <c>
        <v>1.453611111</v>
      </c>
      <c>
        <v>0</v>
      </c>
      <c>
        <v>1</v>
      </c>
      <c>
        <v>0</v>
      </c>
      <c>
        <v>0</v>
      </c>
      <c>
        <v>0</v>
      </c>
      <c>
        <v>1.453611</v>
      </c>
      <c>
        <v>0</v>
      </c>
      <c>
        <v>0</v>
      </c>
    </row>
    <row>
      <c>
        <is>
          <t>1584545</t>
        </is>
      </c>
      <c>
        <v>1</v>
      </c>
      <c>
        <is>
          <t>İZMİR</t>
        </is>
      </c>
      <c>
        <v>TORBALI</v>
      </c>
      <c>
        <is>
          <t>PANCAR KÖK 35-26-M00891_KARAKUYU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21.11.2020 19:12:12</t>
        </is>
      </c>
      <c>
        <is>
          <t>21.11.2020 20:23:41</t>
        </is>
      </c>
      <c>
        <v>1.191388888</v>
      </c>
      <c>
        <v>0</v>
      </c>
      <c>
        <v>0</v>
      </c>
      <c>
        <v>30</v>
      </c>
      <c>
        <v>630</v>
      </c>
      <c>
        <v>0</v>
      </c>
      <c>
        <v>0</v>
      </c>
      <c>
        <v>35.741667</v>
      </c>
      <c>
        <v>750.574999</v>
      </c>
    </row>
    <row>
      <c>
        <is>
          <t>1582502</t>
        </is>
      </c>
      <c>
        <v>1</v>
      </c>
      <c>
        <is>
          <t>İZMİR</t>
        </is>
      </c>
      <c>
        <v>TORBALI</v>
      </c>
      <c>
        <is>
          <t>AYRANCILAR DM-2/18 35-26-M00821_DM-3/19-M01 M01</t>
        </is>
      </c>
      <c>
        <v>Üçüncü Şahısların Vermiş Olduğu Hasarlar</v>
      </c>
      <c>
        <is>
          <t>Dağıtım-OG</t>
        </is>
      </c>
      <c>
        <v>Uzun</v>
      </c>
      <c>
        <v>Dışsal</v>
      </c>
      <c>
        <v>Bildirimsiz</v>
      </c>
      <c>
        <is>
          <t>18.11.2020 12:11:20</t>
        </is>
      </c>
      <c>
        <is>
          <t>18.11.2020 12:36:49</t>
        </is>
      </c>
      <c>
        <v>0.424722222</v>
      </c>
      <c>
        <v>74</v>
      </c>
      <c>
        <v>12013</v>
      </c>
      <c>
        <v>17</v>
      </c>
      <c>
        <v>95</v>
      </c>
      <c>
        <v>31.429444</v>
      </c>
      <c>
        <v>5102.188053</v>
      </c>
      <c>
        <v>7.220278</v>
      </c>
      <c>
        <v>40.348611</v>
      </c>
    </row>
    <row>
      <c>
        <is>
          <t>1580522</t>
        </is>
      </c>
      <c>
        <v>1</v>
      </c>
      <c>
        <is>
          <t>İZMİR</t>
        </is>
      </c>
      <c>
        <v>ÇEŞME</v>
      </c>
      <c>
        <is>
          <t>L-201 METAŞ 35-18-L00201_950452042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14.11.2020 08:47:08</t>
        </is>
      </c>
      <c>
        <is>
          <t>14.11.2020 12:11:58</t>
        </is>
      </c>
      <c>
        <v>3.413888888</v>
      </c>
      <c>
        <v>0</v>
      </c>
      <c>
        <v>1</v>
      </c>
      <c>
        <v>0</v>
      </c>
      <c>
        <v>0</v>
      </c>
      <c>
        <v>0</v>
      </c>
      <c>
        <v>3.413889</v>
      </c>
      <c>
        <v>0</v>
      </c>
      <c>
        <v>0</v>
      </c>
    </row>
    <row>
      <c>
        <is>
          <t>1573836</t>
        </is>
      </c>
      <c>
        <v>1</v>
      </c>
      <c>
        <is>
          <t>İZMİR</t>
        </is>
      </c>
      <c>
        <v>ÇEŞME</v>
      </c>
      <c>
        <is>
          <t>DM-2/3 ESKİ ANIT YANI 35-18-L00581_950454011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01.11.2020 20:31:51</t>
        </is>
      </c>
      <c>
        <is>
          <t>01.11.2020 22:06:43</t>
        </is>
      </c>
      <c>
        <v>1.581111111</v>
      </c>
      <c>
        <v>0</v>
      </c>
      <c>
        <v>1</v>
      </c>
      <c>
        <v>0</v>
      </c>
      <c>
        <v>0</v>
      </c>
      <c>
        <v>0</v>
      </c>
      <c>
        <v>1.581111</v>
      </c>
      <c>
        <v>0</v>
      </c>
      <c>
        <v>0</v>
      </c>
    </row>
    <row>
      <c>
        <is>
          <t>1581535</t>
        </is>
      </c>
      <c>
        <v>1</v>
      </c>
      <c>
        <is>
          <t>İZMİR</t>
        </is>
      </c>
      <c>
        <v>ÇEŞME</v>
      </c>
      <c>
        <is>
          <t>L-27 İZMİRLİ LİMANLAR 35-18-L00027_950454625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16.11.2020 14:40:29</t>
        </is>
      </c>
      <c>
        <is>
          <t>16.11.2020 15:42:50</t>
        </is>
      </c>
      <c>
        <v>1.039166666</v>
      </c>
      <c>
        <v>0</v>
      </c>
      <c>
        <v>1</v>
      </c>
      <c>
        <v>0</v>
      </c>
      <c>
        <v>0</v>
      </c>
      <c>
        <v>0</v>
      </c>
      <c>
        <v>1.039167</v>
      </c>
      <c>
        <v>0</v>
      </c>
      <c>
        <v>0</v>
      </c>
    </row>
    <row>
      <c>
        <is>
          <t>1595576</t>
        </is>
      </c>
      <c>
        <v>1</v>
      </c>
      <c>
        <is>
          <t>İZMİR</t>
        </is>
      </c>
      <c>
        <v>NARLIDERE</v>
      </c>
      <c>
        <is>
          <t>K-2846 35-07-K02846_35-07-K02846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24.11.2020 09:35:19</t>
        </is>
      </c>
      <c>
        <is>
          <t>24.11.2020 15:12:00</t>
        </is>
      </c>
      <c>
        <v>5.611388888</v>
      </c>
      <c>
        <v>2</v>
      </c>
      <c>
        <v>461</v>
      </c>
      <c>
        <v>0</v>
      </c>
      <c>
        <v>0</v>
      </c>
      <c>
        <v>11.222778</v>
      </c>
      <c>
        <v>2586.850277</v>
      </c>
      <c>
        <v>0</v>
      </c>
      <c>
        <v>0</v>
      </c>
    </row>
    <row>
      <c>
        <is>
          <t>1595628</t>
        </is>
      </c>
      <c>
        <v>1</v>
      </c>
      <c>
        <is>
          <t>İZMİR</t>
        </is>
      </c>
      <c>
        <v>NARLIDERE</v>
      </c>
      <c>
        <is>
          <t>K-2413 35-07-K02413_35-07-K02413</t>
        </is>
      </c>
      <c>
        <v>AG Hatta Ağaç Kesimi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24.11.2020 10:30:57</t>
        </is>
      </c>
      <c>
        <is>
          <t>24.11.2020 11:19:08</t>
        </is>
      </c>
      <c>
        <v>0.803055555</v>
      </c>
      <c>
        <v>1</v>
      </c>
      <c>
        <v>458</v>
      </c>
      <c>
        <v>0</v>
      </c>
      <c>
        <v>0</v>
      </c>
      <c>
        <v>0.803056</v>
      </c>
      <c>
        <v>367.799444</v>
      </c>
      <c>
        <v>0</v>
      </c>
      <c>
        <v>0</v>
      </c>
    </row>
    <row>
      <c>
        <is>
          <t>1573784</t>
        </is>
      </c>
      <c>
        <v>1</v>
      </c>
      <c>
        <is>
          <t>İZMİR</t>
        </is>
      </c>
      <c>
        <v>NARLIDERE</v>
      </c>
      <c>
        <is>
          <t>K-4732 35-07-K04732_35-07-K04732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01.11.2020 18:24:58</t>
        </is>
      </c>
      <c>
        <is>
          <t>01.11.2020 19:59:01</t>
        </is>
      </c>
      <c>
        <v>1.5675</v>
      </c>
      <c>
        <v>1</v>
      </c>
      <c>
        <v>23</v>
      </c>
      <c>
        <v>0</v>
      </c>
      <c>
        <v>1</v>
      </c>
      <c>
        <v>1.5675</v>
      </c>
      <c>
        <v>36.0525</v>
      </c>
      <c>
        <v>0</v>
      </c>
      <c>
        <v>1.5675</v>
      </c>
    </row>
    <row>
      <c>
        <is>
          <t>1596252</t>
        </is>
      </c>
      <c>
        <v>1</v>
      </c>
      <c>
        <is>
          <t>İZMİR</t>
        </is>
      </c>
      <c>
        <v>NARLIDERE</v>
      </c>
      <c>
        <is>
          <t>K-997 35-07-K00997_964071835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25.11.2020 11:41:55</t>
        </is>
      </c>
      <c>
        <is>
          <t>25.11.2020 12:56:34</t>
        </is>
      </c>
      <c>
        <v>1.244166666</v>
      </c>
      <c>
        <v>0</v>
      </c>
      <c>
        <v>1</v>
      </c>
      <c>
        <v>0</v>
      </c>
      <c>
        <v>0</v>
      </c>
      <c>
        <v>0</v>
      </c>
      <c>
        <v>1.244167</v>
      </c>
      <c>
        <v>0</v>
      </c>
      <c>
        <v>0</v>
      </c>
    </row>
    <row>
      <c>
        <is>
          <t>1579227</t>
        </is>
      </c>
      <c>
        <v>1</v>
      </c>
      <c>
        <is>
          <t>İZMİR</t>
        </is>
      </c>
      <c>
        <v>NARLIDERE</v>
      </c>
      <c>
        <is>
          <t>K-1854 35-07-K01854_99458172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11.11.2020 16:28:01</t>
        </is>
      </c>
      <c>
        <is>
          <t>11.11.2020 20:17:08</t>
        </is>
      </c>
      <c>
        <v>3.818611111</v>
      </c>
      <c>
        <v>0</v>
      </c>
      <c>
        <v>1</v>
      </c>
      <c>
        <v>0</v>
      </c>
      <c>
        <v>0</v>
      </c>
      <c>
        <v>0</v>
      </c>
      <c>
        <v>3.818611</v>
      </c>
      <c>
        <v>0</v>
      </c>
      <c>
        <v>0</v>
      </c>
    </row>
    <row>
      <c>
        <is>
          <t>1577740</t>
        </is>
      </c>
      <c>
        <v>1</v>
      </c>
      <c>
        <is>
          <t>İZMİR</t>
        </is>
      </c>
      <c>
        <v>TORBALI</v>
      </c>
      <c>
        <is>
          <t>DM-5/11 35-26-M00804_948480150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08.11.2020 18:19:24</t>
        </is>
      </c>
      <c>
        <is>
          <t>08.11.2020 18:47:02</t>
        </is>
      </c>
      <c>
        <v>0.460555555</v>
      </c>
      <c>
        <v>0</v>
      </c>
      <c>
        <v>1</v>
      </c>
      <c>
        <v>0</v>
      </c>
      <c>
        <v>0</v>
      </c>
      <c>
        <v>0</v>
      </c>
      <c>
        <v>0.460556</v>
      </c>
      <c>
        <v>0</v>
      </c>
      <c>
        <v>0</v>
      </c>
    </row>
    <row>
      <c>
        <is>
          <t>1577399</t>
        </is>
      </c>
      <c>
        <v>1</v>
      </c>
      <c>
        <is>
          <t>İZMİR</t>
        </is>
      </c>
      <c>
        <v>TORBALI</v>
      </c>
      <c>
        <is>
          <t>DM-4/11 35-26-M00835_956629458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07.11.2020 21:32:58</t>
        </is>
      </c>
      <c>
        <is>
          <t>08.11.2020 09:25:19</t>
        </is>
      </c>
      <c>
        <v>11.8725</v>
      </c>
      <c>
        <v>0</v>
      </c>
      <c>
        <v>11</v>
      </c>
      <c>
        <v>0</v>
      </c>
      <c>
        <v>0</v>
      </c>
      <c>
        <v>0</v>
      </c>
      <c>
        <v>130.5975</v>
      </c>
      <c>
        <v>0</v>
      </c>
      <c>
        <v>0</v>
      </c>
    </row>
    <row>
      <c>
        <is>
          <t>1577368</t>
        </is>
      </c>
      <c>
        <v>1</v>
      </c>
      <c>
        <is>
          <t>İZMİR</t>
        </is>
      </c>
      <c>
        <v>TORBALI</v>
      </c>
      <c>
        <is>
          <t>DM-4/11 35-26-M00835_56360404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07.11.2020 20:22:50</t>
        </is>
      </c>
      <c>
        <is>
          <t>07.11.2020 21:17:41</t>
        </is>
      </c>
      <c>
        <v>0.914166666</v>
      </c>
      <c>
        <v>0</v>
      </c>
      <c>
        <v>39</v>
      </c>
      <c>
        <v>0</v>
      </c>
      <c>
        <v>0</v>
      </c>
      <c>
        <v>0</v>
      </c>
      <c>
        <v>35.6525</v>
      </c>
      <c>
        <v>0</v>
      </c>
      <c>
        <v>0</v>
      </c>
    </row>
    <row>
      <c>
        <is>
          <t>1581965</t>
        </is>
      </c>
      <c>
        <v>1</v>
      </c>
      <c>
        <is>
          <t>İZMİR</t>
        </is>
      </c>
      <c>
        <v>TORBALI</v>
      </c>
      <c>
        <is>
          <t>DM-4/18 35-26-M00803_956629769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17.11.2020 12:11:35</t>
        </is>
      </c>
      <c>
        <is>
          <t>17.11.2020 15:51:30</t>
        </is>
      </c>
      <c>
        <v>3.665277777</v>
      </c>
      <c>
        <v>0</v>
      </c>
      <c>
        <v>1</v>
      </c>
      <c>
        <v>0</v>
      </c>
      <c>
        <v>0</v>
      </c>
      <c>
        <v>0</v>
      </c>
      <c>
        <v>3.665278</v>
      </c>
      <c>
        <v>0</v>
      </c>
      <c>
        <v>0</v>
      </c>
    </row>
    <row>
      <c>
        <is>
          <t>1581657</t>
        </is>
      </c>
      <c>
        <v>1</v>
      </c>
      <c>
        <is>
          <t>İZMİR</t>
        </is>
      </c>
      <c>
        <v>TORBALI</v>
      </c>
      <c>
        <is>
          <t>DM-5/8 35-26-M00806_7100543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16.11.2020 18:36:58</t>
        </is>
      </c>
      <c>
        <is>
          <t>16.11.2020 19:53:45</t>
        </is>
      </c>
      <c>
        <v>1.279722222</v>
      </c>
      <c>
        <v>0</v>
      </c>
      <c>
        <v>97</v>
      </c>
      <c>
        <v>0</v>
      </c>
      <c>
        <v>0</v>
      </c>
      <c>
        <v>0</v>
      </c>
      <c>
        <v>124.133056</v>
      </c>
      <c>
        <v>0</v>
      </c>
      <c>
        <v>0</v>
      </c>
    </row>
    <row>
      <c>
        <is>
          <t>1598807</t>
        </is>
      </c>
      <c>
        <v>1</v>
      </c>
      <c>
        <is>
          <t>İZMİR</t>
        </is>
      </c>
      <c>
        <v>TORBALI</v>
      </c>
      <c>
        <is>
          <t>DM-4/TR-15 (ESKİ TR-14) 35-26-M00014_A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30.11.2020 17:53:05</t>
        </is>
      </c>
      <c>
        <is>
          <t>30.11.2020 18:39:31</t>
        </is>
      </c>
      <c>
        <v>0.773888888</v>
      </c>
      <c>
        <v>0</v>
      </c>
      <c>
        <v>70</v>
      </c>
      <c>
        <v>0</v>
      </c>
      <c>
        <v>0</v>
      </c>
      <c>
        <v>0</v>
      </c>
      <c>
        <v>54.172222</v>
      </c>
      <c>
        <v>0</v>
      </c>
      <c>
        <v>0</v>
      </c>
    </row>
    <row>
      <c>
        <is>
          <t>1583506</t>
        </is>
      </c>
      <c>
        <v>1</v>
      </c>
      <c>
        <is>
          <t>İZMİR</t>
        </is>
      </c>
      <c>
        <v>TORBALI</v>
      </c>
      <c>
        <is>
          <t>ÇAYBAŞI DM-1/TR-9 35-26-L00211_956603138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19.11.2020 19:31:21</t>
        </is>
      </c>
      <c>
        <is>
          <t>19.11.2020 20:19:00</t>
        </is>
      </c>
      <c>
        <v>0.794166666</v>
      </c>
      <c>
        <v>0</v>
      </c>
      <c>
        <v>1</v>
      </c>
      <c>
        <v>0</v>
      </c>
      <c>
        <v>0</v>
      </c>
      <c>
        <v>0</v>
      </c>
      <c>
        <v>0.794167</v>
      </c>
      <c>
        <v>0</v>
      </c>
      <c>
        <v>0</v>
      </c>
    </row>
    <row>
      <c>
        <is>
          <t>1574439</t>
        </is>
      </c>
      <c>
        <v>1</v>
      </c>
      <c>
        <is>
          <t>İZMİR</t>
        </is>
      </c>
      <c>
        <v>TORBALI</v>
      </c>
      <c>
        <is>
          <t>YAZIBAŞI TOKİ TR-2 35-26-M00768_35-26-M00768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02.11.2020 23:03:04</t>
        </is>
      </c>
      <c>
        <is>
          <t>02.11.2020 23:56:29</t>
        </is>
      </c>
      <c>
        <v>0.890277777</v>
      </c>
      <c>
        <v>2</v>
      </c>
      <c>
        <v>493</v>
      </c>
      <c>
        <v>0</v>
      </c>
      <c>
        <v>0</v>
      </c>
      <c>
        <v>1.780556</v>
      </c>
      <c>
        <v>438.906944</v>
      </c>
      <c>
        <v>0</v>
      </c>
      <c>
        <v>0</v>
      </c>
    </row>
    <row>
      <c>
        <is>
          <t>1582977</t>
        </is>
      </c>
      <c>
        <v>1</v>
      </c>
      <c>
        <is>
          <t>İZMİR</t>
        </is>
      </c>
      <c>
        <v>TORBALI</v>
      </c>
      <c>
        <is>
          <t>ÖZBEY İM 35-26-A00005_AHMETLİ-L09 L09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19.11.2020 10:36:31</t>
        </is>
      </c>
      <c>
        <is>
          <t>19.11.2020 11:04:53</t>
        </is>
      </c>
      <c>
        <v>0.472777777</v>
      </c>
      <c>
        <v>0</v>
      </c>
      <c>
        <v>0</v>
      </c>
      <c>
        <v>86</v>
      </c>
      <c>
        <v>497</v>
      </c>
      <c>
        <v>0</v>
      </c>
      <c>
        <v>0</v>
      </c>
      <c>
        <v>40.658889</v>
      </c>
      <c>
        <v>234.970555</v>
      </c>
    </row>
    <row>
      <c>
        <is>
          <t>1579962</t>
        </is>
      </c>
      <c>
        <v>1</v>
      </c>
      <c>
        <is>
          <t>İZMİR</t>
        </is>
      </c>
      <c>
        <v>ÇEŞME</v>
      </c>
      <c>
        <is>
          <t>L-210 35-18-L00210_950446176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13.11.2020 08:42:47</t>
        </is>
      </c>
      <c>
        <is>
          <t>13.11.2020 13:40:05</t>
        </is>
      </c>
      <c>
        <v>4.955</v>
      </c>
      <c>
        <v>0</v>
      </c>
      <c>
        <v>1</v>
      </c>
      <c>
        <v>0</v>
      </c>
      <c>
        <v>0</v>
      </c>
      <c>
        <v>0</v>
      </c>
      <c>
        <v>4.955</v>
      </c>
      <c>
        <v>0</v>
      </c>
      <c>
        <v>0</v>
      </c>
    </row>
    <row>
      <c>
        <is>
          <t>1578544</t>
        </is>
      </c>
      <c>
        <v>1</v>
      </c>
      <c>
        <is>
          <t>İZMİR</t>
        </is>
      </c>
      <c>
        <v>ÇEŞME</v>
      </c>
      <c>
        <is>
          <t>L-245 35-18-L00245_D D29/1</t>
        </is>
      </c>
      <c>
        <v>Ağaç Kesimi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10.11.2020 13:40:00</t>
        </is>
      </c>
      <c>
        <is>
          <t>10.11.2020 14:55:05</t>
        </is>
      </c>
      <c>
        <v>1.251388888</v>
      </c>
      <c>
        <v>0</v>
      </c>
      <c>
        <v>17</v>
      </c>
      <c>
        <v>0</v>
      </c>
      <c>
        <v>0</v>
      </c>
      <c>
        <v>0</v>
      </c>
      <c>
        <v>21.273611</v>
      </c>
      <c>
        <v>0</v>
      </c>
      <c>
        <v>0</v>
      </c>
    </row>
    <row>
      <c>
        <is>
          <t>1578332</t>
        </is>
      </c>
      <c>
        <v>1</v>
      </c>
      <c>
        <is>
          <t>İZMİR</t>
        </is>
      </c>
      <c>
        <v>ÇEŞME</v>
      </c>
      <c>
        <is>
          <t>L-244 35-18-L00244_10029629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10.11.2020 09:04:00</t>
        </is>
      </c>
      <c>
        <is>
          <t>10.11.2020 11:17:09</t>
        </is>
      </c>
      <c>
        <v>2.219166666</v>
      </c>
      <c>
        <v>0</v>
      </c>
      <c>
        <v>30</v>
      </c>
      <c>
        <v>0</v>
      </c>
      <c>
        <v>0</v>
      </c>
      <c>
        <v>0</v>
      </c>
      <c>
        <v>66.575</v>
      </c>
      <c>
        <v>0</v>
      </c>
      <c>
        <v>0</v>
      </c>
    </row>
    <row>
      <c>
        <is>
          <t>1579407</t>
        </is>
      </c>
      <c>
        <v>1</v>
      </c>
      <c>
        <is>
          <t>İZMİR</t>
        </is>
      </c>
      <c>
        <v>ÇEŞME</v>
      </c>
      <c>
        <is>
          <t>L-210 35-18-L00210_950451489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12.11.2020 08:28:13</t>
        </is>
      </c>
      <c>
        <is>
          <t>13.11.2020 14:47:26</t>
        </is>
      </c>
      <c>
        <v>30.320277777</v>
      </c>
      <c>
        <v>0</v>
      </c>
      <c>
        <v>1</v>
      </c>
      <c>
        <v>0</v>
      </c>
      <c>
        <v>0</v>
      </c>
      <c>
        <v>0</v>
      </c>
      <c>
        <v>30.320278</v>
      </c>
      <c>
        <v>0</v>
      </c>
      <c>
        <v>0</v>
      </c>
    </row>
    <row>
      <c>
        <is>
          <t>1580936</t>
        </is>
      </c>
      <c>
        <v>1</v>
      </c>
      <c>
        <is>
          <t>İZMİR</t>
        </is>
      </c>
      <c>
        <v>ÇEŞME</v>
      </c>
      <c>
        <is>
          <t>L-243 35-18-L00243_-L01 L01</t>
        </is>
      </c>
      <c>
        <v>OG Kademe Ayarı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15.11.2020 03:07:00</t>
        </is>
      </c>
      <c>
        <is>
          <t>15.11.2020 03:35:10</t>
        </is>
      </c>
      <c>
        <v>0.469444444</v>
      </c>
      <c>
        <v>7</v>
      </c>
      <c>
        <v>358</v>
      </c>
      <c>
        <v>0</v>
      </c>
      <c>
        <v>8</v>
      </c>
      <c>
        <v>3.286111</v>
      </c>
      <c>
        <v>168.061111</v>
      </c>
      <c>
        <v>0</v>
      </c>
      <c>
        <v>3.755556</v>
      </c>
    </row>
    <row>
      <c>
        <is>
          <t>1582829</t>
        </is>
      </c>
      <c>
        <v>1</v>
      </c>
      <c>
        <is>
          <t>İZMİR</t>
        </is>
      </c>
      <c>
        <v>ÇEŞME</v>
      </c>
      <c>
        <is>
          <t>L-245 35-18-L00245_L-251 L02</t>
        </is>
      </c>
      <c>
        <v>Ağaç Kesimi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19.11.2020 02:20:00</t>
        </is>
      </c>
      <c>
        <is>
          <t>19.11.2020 03:20:07</t>
        </is>
      </c>
      <c>
        <v>1.001944444</v>
      </c>
      <c>
        <v>3</v>
      </c>
      <c>
        <v>330</v>
      </c>
      <c>
        <v>0</v>
      </c>
      <c>
        <v>0</v>
      </c>
      <c>
        <v>3.005833</v>
      </c>
      <c>
        <v>330.641667</v>
      </c>
      <c>
        <v>0</v>
      </c>
      <c>
        <v>0</v>
      </c>
    </row>
    <row>
      <c>
        <is>
          <t>1582901</t>
        </is>
      </c>
      <c>
        <v>1</v>
      </c>
      <c>
        <is>
          <t>İZMİR</t>
        </is>
      </c>
      <c>
        <v>ÇEŞME</v>
      </c>
      <c>
        <is>
          <t>L-278 35-18-L00278_35-18-L00278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19.11.2020 09:53:39</t>
        </is>
      </c>
      <c>
        <is>
          <t>19.11.2020 13:34:46</t>
        </is>
      </c>
      <c>
        <v>3.685277777</v>
      </c>
      <c>
        <v>2</v>
      </c>
      <c>
        <v>48</v>
      </c>
      <c>
        <v>0</v>
      </c>
      <c>
        <v>0</v>
      </c>
      <c>
        <v>7.370556</v>
      </c>
      <c>
        <v>176.893333</v>
      </c>
      <c>
        <v>0</v>
      </c>
      <c>
        <v>0</v>
      </c>
    </row>
    <row>
      <c>
        <is>
          <t>1597247</t>
        </is>
      </c>
      <c>
        <v>1</v>
      </c>
      <c>
        <is>
          <t>İZMİR</t>
        </is>
      </c>
      <c>
        <v>ÇEŞME</v>
      </c>
      <c>
        <is>
          <t>L-226 ARITMA 35-18-L00226_5719771 b1b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27.11.2020 10:53:46</t>
        </is>
      </c>
      <c>
        <is>
          <t>27.11.2020 15:08:14</t>
        </is>
      </c>
      <c>
        <v>4.241111111</v>
      </c>
      <c>
        <v>0</v>
      </c>
      <c>
        <v>11</v>
      </c>
      <c>
        <v>0</v>
      </c>
      <c>
        <v>0</v>
      </c>
      <c>
        <v>0</v>
      </c>
      <c>
        <v>46.652222</v>
      </c>
      <c>
        <v>0</v>
      </c>
      <c>
        <v>0</v>
      </c>
    </row>
    <row>
      <c>
        <is>
          <t>1580839</t>
        </is>
      </c>
      <c>
        <v>1</v>
      </c>
      <c>
        <is>
          <t>İZMİR</t>
        </is>
      </c>
      <c>
        <v>SEFERİHİSAR</v>
      </c>
      <c>
        <is>
          <t>L-14 BALLIKUYU 35-14-L00014_956658884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14.11.2020 18:20:19</t>
        </is>
      </c>
      <c>
        <is>
          <t>14.11.2020 20:22:52</t>
        </is>
      </c>
      <c>
        <v>2.0425</v>
      </c>
      <c>
        <v>0</v>
      </c>
      <c>
        <v>1</v>
      </c>
      <c>
        <v>0</v>
      </c>
      <c>
        <v>0</v>
      </c>
      <c>
        <v>0</v>
      </c>
      <c>
        <v>2.0425</v>
      </c>
      <c>
        <v>0</v>
      </c>
      <c>
        <v>0</v>
      </c>
    </row>
    <row>
      <c>
        <is>
          <t>1573641</t>
        </is>
      </c>
      <c>
        <v>1</v>
      </c>
      <c>
        <is>
          <t>İZMİR</t>
        </is>
      </c>
      <c>
        <v>SEFERİHİSAR</v>
      </c>
      <c>
        <is>
          <t>DM-1/TR-21 35-14-M00303_956297108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01.11.2020 12:57:14</t>
        </is>
      </c>
      <c>
        <is>
          <t>01.11.2020 18:32:54</t>
        </is>
      </c>
      <c>
        <v>5.594444444</v>
      </c>
      <c>
        <v>0</v>
      </c>
      <c>
        <v>1</v>
      </c>
      <c>
        <v>0</v>
      </c>
      <c>
        <v>0</v>
      </c>
      <c>
        <v>0</v>
      </c>
      <c>
        <v>5.594444</v>
      </c>
      <c>
        <v>0</v>
      </c>
      <c>
        <v>0</v>
      </c>
    </row>
    <row>
      <c>
        <is>
          <t>1578034</t>
        </is>
      </c>
      <c>
        <v>1</v>
      </c>
      <c>
        <is>
          <t>İZMİR</t>
        </is>
      </c>
      <c>
        <v>ÇEŞME</v>
      </c>
      <c>
        <is>
          <t>L-217 35-18-L00217_950451731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09.11.2020 12:53:00</t>
        </is>
      </c>
      <c>
        <is>
          <t>09.11.2020 14:31:43</t>
        </is>
      </c>
      <c>
        <v>1.645277777</v>
      </c>
      <c>
        <v>0</v>
      </c>
      <c>
        <v>1</v>
      </c>
      <c>
        <v>0</v>
      </c>
      <c>
        <v>0</v>
      </c>
      <c>
        <v>0</v>
      </c>
      <c>
        <v>1.645278</v>
      </c>
      <c>
        <v>0</v>
      </c>
      <c>
        <v>0</v>
      </c>
    </row>
    <row>
      <c>
        <is>
          <t>1598169</t>
        </is>
      </c>
      <c>
        <v>1</v>
      </c>
      <c>
        <is>
          <t>İZMİR</t>
        </is>
      </c>
      <c>
        <v>ÇEŞME</v>
      </c>
      <c>
        <is>
          <t>L-217 35-18-L00217_950451710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29.11.2020 13:35:35</t>
        </is>
      </c>
      <c>
        <is>
          <t>29.11.2020 18:30:38</t>
        </is>
      </c>
      <c>
        <v>4.9175</v>
      </c>
      <c>
        <v>0</v>
      </c>
      <c>
        <v>1</v>
      </c>
      <c>
        <v>0</v>
      </c>
      <c>
        <v>0</v>
      </c>
      <c>
        <v>0</v>
      </c>
      <c>
        <v>4.9175</v>
      </c>
      <c>
        <v>0</v>
      </c>
      <c>
        <v>0</v>
      </c>
    </row>
    <row>
      <c>
        <is>
          <t>1581558</t>
        </is>
      </c>
      <c>
        <v>1</v>
      </c>
      <c>
        <is>
          <t>İZMİR</t>
        </is>
      </c>
      <c>
        <v>ÇEŞME</v>
      </c>
      <c>
        <is>
          <t>L-215 35-18-L00215_6936017</t>
        </is>
      </c>
      <c>
        <v>Ağaç Kesimi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16.11.2020 15:17:00</t>
        </is>
      </c>
      <c>
        <is>
          <t>16.11.2020 16:55:04</t>
        </is>
      </c>
      <c>
        <v>1.634444444</v>
      </c>
      <c>
        <v>0</v>
      </c>
      <c>
        <v>35</v>
      </c>
      <c>
        <v>0</v>
      </c>
      <c>
        <v>0</v>
      </c>
      <c>
        <v>0</v>
      </c>
      <c>
        <v>57.205556</v>
      </c>
      <c>
        <v>0</v>
      </c>
      <c>
        <v>0</v>
      </c>
    </row>
    <row>
      <c>
        <is>
          <t>1574921</t>
        </is>
      </c>
      <c>
        <v>1</v>
      </c>
      <c>
        <is>
          <t>İZMİR</t>
        </is>
      </c>
      <c>
        <v>ÇEŞME</v>
      </c>
      <c>
        <is>
          <t>L-164 35-18-L00164_8873232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03.11.2020 18:45:53</t>
        </is>
      </c>
      <c>
        <is>
          <t>03.11.2020 23:27:42</t>
        </is>
      </c>
      <c>
        <v>4.696944444</v>
      </c>
      <c>
        <v>0</v>
      </c>
      <c>
        <v>76</v>
      </c>
      <c>
        <v>0</v>
      </c>
      <c>
        <v>0</v>
      </c>
      <c>
        <v>0</v>
      </c>
      <c>
        <v>356.967778</v>
      </c>
      <c>
        <v>0</v>
      </c>
      <c>
        <v>0</v>
      </c>
    </row>
    <row>
      <c>
        <is>
          <t>1580258</t>
        </is>
      </c>
      <c>
        <v>1</v>
      </c>
      <c>
        <is>
          <t>İZMİR</t>
        </is>
      </c>
      <c>
        <v>SEFERİHİSAR</v>
      </c>
      <c>
        <is>
          <t>L-23 ESKİ POSTANE ÖNÜ 35-14-L00023_942038894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13.11.2020 14:57:43</t>
        </is>
      </c>
      <c>
        <is>
          <t>13.11.2020 17:37:11</t>
        </is>
      </c>
      <c>
        <v>2.657777777</v>
      </c>
      <c>
        <v>0</v>
      </c>
      <c>
        <v>1</v>
      </c>
      <c>
        <v>0</v>
      </c>
      <c>
        <v>0</v>
      </c>
      <c>
        <v>0</v>
      </c>
      <c>
        <v>2.657778</v>
      </c>
      <c>
        <v>0</v>
      </c>
      <c>
        <v>0</v>
      </c>
    </row>
    <row>
      <c>
        <is>
          <t>1595848</t>
        </is>
      </c>
      <c>
        <v>1</v>
      </c>
      <c>
        <is>
          <t>İZMİR</t>
        </is>
      </c>
      <c>
        <v>SEFERİHİSAR</v>
      </c>
      <c>
        <is>
          <t>İM-3/TR-2 HIDIRLIK 35-14-L00289_956640758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24.11.2020 15:37:50</t>
        </is>
      </c>
      <c>
        <is>
          <t>24.11.2020 22:56:45</t>
        </is>
      </c>
      <c>
        <v>7.315277777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7.315278</v>
      </c>
    </row>
    <row>
      <c>
        <is>
          <t>1573726</t>
        </is>
      </c>
      <c>
        <v>1</v>
      </c>
      <c>
        <is>
          <t>İZMİR</t>
        </is>
      </c>
      <c>
        <v>TORBALI</v>
      </c>
      <c>
        <is>
          <t>DM-5/11 35-26-M00804_60982692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01.11.2020 16:16:59</t>
        </is>
      </c>
      <c>
        <is>
          <t>01.11.2020 17:31:47</t>
        </is>
      </c>
      <c>
        <v>1.246666666</v>
      </c>
      <c>
        <v>0</v>
      </c>
      <c>
        <v>105</v>
      </c>
      <c>
        <v>0</v>
      </c>
      <c>
        <v>0</v>
      </c>
      <c>
        <v>0</v>
      </c>
      <c>
        <v>130.9</v>
      </c>
      <c>
        <v>0</v>
      </c>
      <c>
        <v>0</v>
      </c>
    </row>
    <row>
      <c>
        <is>
          <t>1595350</t>
        </is>
      </c>
      <c>
        <v>1</v>
      </c>
      <c>
        <is>
          <t>İZMİR</t>
        </is>
      </c>
      <c>
        <v>TORBALI</v>
      </c>
      <c>
        <is>
          <t>AYRANCILAR DM-5 35-26-M00807_C C02b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23.11.2020 16:11:26</t>
        </is>
      </c>
      <c>
        <is>
          <t>23.11.2020 18:23:32</t>
        </is>
      </c>
      <c>
        <v>2.201666666</v>
      </c>
      <c>
        <v>0</v>
      </c>
      <c>
        <v>56</v>
      </c>
      <c>
        <v>0</v>
      </c>
      <c>
        <v>0</v>
      </c>
      <c>
        <v>0</v>
      </c>
      <c>
        <v>123.293333</v>
      </c>
      <c>
        <v>0</v>
      </c>
      <c>
        <v>0</v>
      </c>
    </row>
    <row>
      <c>
        <is>
          <t>1596540</t>
        </is>
      </c>
      <c>
        <v>1</v>
      </c>
      <c>
        <is>
          <t>İZMİR</t>
        </is>
      </c>
      <c>
        <v>TORBALI</v>
      </c>
      <c>
        <is>
          <t>DM-6/10 35-26-M00659_956615695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25.11.2020 23:14:03</t>
        </is>
      </c>
      <c>
        <is>
          <t>25.11.2020 23:51:58</t>
        </is>
      </c>
      <c>
        <v>0.631944444</v>
      </c>
      <c>
        <v>0</v>
      </c>
      <c>
        <v>1</v>
      </c>
      <c>
        <v>0</v>
      </c>
      <c>
        <v>0</v>
      </c>
      <c>
        <v>0</v>
      </c>
      <c>
        <v>0.631944</v>
      </c>
      <c>
        <v>0</v>
      </c>
      <c>
        <v>0</v>
      </c>
    </row>
    <row>
      <c>
        <is>
          <t>1584622</t>
        </is>
      </c>
      <c>
        <v>1</v>
      </c>
      <c>
        <is>
          <t>İZMİR</t>
        </is>
      </c>
      <c>
        <v>TORBALI</v>
      </c>
      <c>
        <is>
          <t>ÇAYBAŞI DM-1/TR-9 35-26-L00211_35-26-L00211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21.11.2020 23:15:14</t>
        </is>
      </c>
      <c>
        <is>
          <t>21.11.2020 23:48:09</t>
        </is>
      </c>
      <c>
        <v>0.548611111</v>
      </c>
      <c>
        <v>1</v>
      </c>
      <c>
        <v>176</v>
      </c>
      <c>
        <v>0</v>
      </c>
      <c>
        <v>2</v>
      </c>
      <c>
        <v>0.548611</v>
      </c>
      <c>
        <v>96.555556</v>
      </c>
      <c>
        <v>0</v>
      </c>
      <c>
        <v>1.097222</v>
      </c>
    </row>
    <row>
      <c>
        <is>
          <t>1579338</t>
        </is>
      </c>
      <c>
        <v>1</v>
      </c>
      <c>
        <is>
          <t>İZMİR</t>
        </is>
      </c>
      <c>
        <v>ÇEŞME</v>
      </c>
      <c>
        <is>
          <t>M-180 DALYAN ARITMA DM 35-18-M00180_L-177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11.11.2020 21:14:15</t>
        </is>
      </c>
      <c>
        <is>
          <t>11.11.2020 21:45:39</t>
        </is>
      </c>
      <c>
        <v>0.523333333</v>
      </c>
      <c>
        <v>14</v>
      </c>
      <c>
        <v>1125</v>
      </c>
      <c>
        <v>0</v>
      </c>
      <c>
        <v>0</v>
      </c>
      <c>
        <v>7.326667</v>
      </c>
      <c>
        <v>588.75</v>
      </c>
      <c>
        <v>0</v>
      </c>
      <c>
        <v>0</v>
      </c>
    </row>
    <row>
      <c>
        <is>
          <t>1576862</t>
        </is>
      </c>
      <c>
        <v>1</v>
      </c>
      <c>
        <is>
          <t>İZMİR</t>
        </is>
      </c>
      <c>
        <v>ÇEŞME</v>
      </c>
      <c>
        <is>
          <t>M-180 DALYAN ARITMA DM 35-18-M00180_L-193-M07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07.11.2020 02:12:03</t>
        </is>
      </c>
      <c>
        <is>
          <t>07.11.2020 03:32:00</t>
        </is>
      </c>
      <c>
        <v>1.3325</v>
      </c>
      <c>
        <v>11</v>
      </c>
      <c>
        <v>234</v>
      </c>
      <c>
        <v>0</v>
      </c>
      <c>
        <v>0</v>
      </c>
      <c>
        <v>14.6575</v>
      </c>
      <c>
        <v>311.805</v>
      </c>
      <c>
        <v>0</v>
      </c>
      <c>
        <v>0</v>
      </c>
    </row>
    <row>
      <c>
        <is>
          <t>1582320</t>
        </is>
      </c>
      <c>
        <v>1</v>
      </c>
      <c>
        <is>
          <t>İZMİR</t>
        </is>
      </c>
      <c>
        <v>ÇEŞME</v>
      </c>
      <c>
        <is>
          <t>M-180 DALYAN ARITMA DM 35-18-M00180_ÇEŞME İM-M03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18.11.2020 09:06:13</t>
        </is>
      </c>
      <c>
        <is>
          <t>18.11.2020 09:30:00</t>
        </is>
      </c>
      <c>
        <v>0.396388888</v>
      </c>
      <c>
        <v>37</v>
      </c>
      <c>
        <v>1940</v>
      </c>
      <c>
        <v>0</v>
      </c>
      <c>
        <v>0</v>
      </c>
      <c>
        <v>14.666389</v>
      </c>
      <c>
        <v>768.994443</v>
      </c>
      <c>
        <v>0</v>
      </c>
      <c>
        <v>0</v>
      </c>
    </row>
    <row>
      <c>
        <is>
          <t>1573680</t>
        </is>
      </c>
      <c>
        <v>1</v>
      </c>
      <c>
        <is>
          <t>İZMİR</t>
        </is>
      </c>
      <c>
        <v>ÖDEMİŞ</v>
      </c>
      <c>
        <is>
          <t>ÖDEMİŞ İM 35-15-A00001_TR-110-M17 M17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01.11.2020 14:15:37</t>
        </is>
      </c>
      <c>
        <is>
          <t>01.11.2020 14:55:00</t>
        </is>
      </c>
      <c>
        <v>0.656388888</v>
      </c>
      <c>
        <v>38</v>
      </c>
      <c>
        <v>2788</v>
      </c>
      <c>
        <v>0</v>
      </c>
      <c>
        <v>89</v>
      </c>
      <c>
        <v>24.942778</v>
      </c>
      <c>
        <v>1830.01222</v>
      </c>
      <c>
        <v>0</v>
      </c>
      <c>
        <v>58.418611</v>
      </c>
    </row>
    <row>
      <c>
        <is>
          <t>1578314</t>
        </is>
      </c>
      <c>
        <v>1</v>
      </c>
      <c>
        <is>
          <t>İZMİR</t>
        </is>
      </c>
      <c>
        <v>ÖDEMİŞ</v>
      </c>
      <c>
        <is>
          <t>ÖDEMİŞ İM 35-15-A00001_YENİCEKÖY L24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10.11.2020 08:38:59</t>
        </is>
      </c>
      <c>
        <is>
          <t>10.11.2020 08:51:40</t>
        </is>
      </c>
      <c>
        <v>0.211388888</v>
      </c>
      <c>
        <v>0</v>
      </c>
      <c>
        <v>0</v>
      </c>
      <c>
        <v>54</v>
      </c>
      <c>
        <v>455</v>
      </c>
      <c>
        <v>0</v>
      </c>
      <c>
        <v>0</v>
      </c>
      <c>
        <v>11.415</v>
      </c>
      <c>
        <v>96.181944</v>
      </c>
    </row>
    <row>
      <c>
        <is>
          <t>1579824</t>
        </is>
      </c>
      <c>
        <v>1</v>
      </c>
      <c>
        <is>
          <t>MANİSA</t>
        </is>
      </c>
      <c>
        <v>AKHİSAR</v>
      </c>
      <c>
        <is>
          <t>BEYOBA TR-9 45-72-M00427_45-72-M00427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12.11.2020 18:41:12</t>
        </is>
      </c>
      <c>
        <is>
          <t>12.11.2020 19:04:00</t>
        </is>
      </c>
      <c>
        <v>0.38</v>
      </c>
      <c>
        <v>1</v>
      </c>
      <c>
        <v>28</v>
      </c>
      <c>
        <v>0</v>
      </c>
      <c>
        <v>0</v>
      </c>
      <c>
        <v>0.38</v>
      </c>
      <c>
        <v>10.64</v>
      </c>
      <c>
        <v>0</v>
      </c>
      <c>
        <v>0</v>
      </c>
    </row>
    <row>
      <c>
        <is>
          <t>1575413</t>
        </is>
      </c>
      <c>
        <v>1</v>
      </c>
      <c>
        <is>
          <t>MANİSA</t>
        </is>
      </c>
      <c>
        <v>AKHİSAR</v>
      </c>
      <c>
        <is>
          <t>BEYOBA TR-15 45-72-M00418_45-72-M00418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04.11.2020 18:38:31</t>
        </is>
      </c>
      <c>
        <is>
          <t>04.11.2020 19:43:59</t>
        </is>
      </c>
      <c>
        <v>1.091111111</v>
      </c>
      <c>
        <v>1</v>
      </c>
      <c>
        <v>178</v>
      </c>
      <c>
        <v>0</v>
      </c>
      <c>
        <v>0</v>
      </c>
      <c>
        <v>1.091111</v>
      </c>
      <c>
        <v>194.217778</v>
      </c>
      <c>
        <v>0</v>
      </c>
      <c>
        <v>0</v>
      </c>
    </row>
    <row>
      <c>
        <is>
          <t>1595893</t>
        </is>
      </c>
      <c>
        <v>1</v>
      </c>
      <c>
        <is>
          <t>MANİSA</t>
        </is>
      </c>
      <c>
        <v>AKHİSAR</v>
      </c>
      <c>
        <is>
          <t>BEYOBA TR-5 45-72-M00423_956491352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24.11.2020 16:59:42</t>
        </is>
      </c>
      <c>
        <is>
          <t>24.11.2020 21:31:51</t>
        </is>
      </c>
      <c>
        <v>4.535833333</v>
      </c>
      <c>
        <v>0</v>
      </c>
      <c>
        <v>1</v>
      </c>
      <c>
        <v>0</v>
      </c>
      <c>
        <v>0</v>
      </c>
      <c>
        <v>0</v>
      </c>
      <c>
        <v>4.535833</v>
      </c>
      <c>
        <v>0</v>
      </c>
      <c>
        <v>0</v>
      </c>
    </row>
    <row>
      <c>
        <is>
          <t>1598235</t>
        </is>
      </c>
      <c>
        <v>1</v>
      </c>
      <c>
        <is>
          <t>MANİSA</t>
        </is>
      </c>
      <c>
        <v>AKHİSAR</v>
      </c>
      <c>
        <is>
          <t>BEYOBA TR-9 45-72-M00427_49625073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29.11.2020 16:34:49</t>
        </is>
      </c>
      <c>
        <is>
          <t>29.11.2020 17:50:25</t>
        </is>
      </c>
      <c>
        <v>1.26</v>
      </c>
      <c>
        <v>0</v>
      </c>
      <c>
        <v>1</v>
      </c>
      <c>
        <v>0</v>
      </c>
      <c>
        <v>0</v>
      </c>
      <c>
        <v>0</v>
      </c>
      <c>
        <v>1.26</v>
      </c>
      <c>
        <v>0</v>
      </c>
      <c>
        <v>0</v>
      </c>
    </row>
    <row>
      <c>
        <is>
          <t>1576558</t>
        </is>
      </c>
      <c>
        <v>1</v>
      </c>
      <c>
        <is>
          <t>MANİSA</t>
        </is>
      </c>
      <c>
        <v>AKHİSAR</v>
      </c>
      <c>
        <is>
          <t>BEYOBA TR-10 45-72-M00425_49625233</t>
        </is>
      </c>
      <c>
        <v>AG Klemens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06.11.2020 14:50:16</t>
        </is>
      </c>
      <c>
        <is>
          <t>06.11.2020 21:33:20</t>
        </is>
      </c>
      <c>
        <v>6.717777777</v>
      </c>
      <c>
        <v>0</v>
      </c>
      <c>
        <v>24</v>
      </c>
      <c>
        <v>0</v>
      </c>
      <c>
        <v>0</v>
      </c>
      <c>
        <v>0</v>
      </c>
      <c>
        <v>161.226667</v>
      </c>
      <c>
        <v>0</v>
      </c>
      <c>
        <v>0</v>
      </c>
    </row>
    <row>
      <c>
        <is>
          <t>1598641</t>
        </is>
      </c>
      <c>
        <v>1</v>
      </c>
      <c>
        <is>
          <t>İZMİR</t>
        </is>
      </c>
      <c>
        <v>SEFERİHİSAR</v>
      </c>
      <c>
        <is>
          <t>ÜRKMEZ M-18 35-25-M00151_956644182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30.11.2020 11:55:52</t>
        </is>
      </c>
      <c>
        <is>
          <t>30.11.2020 14:29:34</t>
        </is>
      </c>
      <c>
        <v>2.561666666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2.561667</v>
      </c>
    </row>
    <row>
      <c>
        <is>
          <t>1574201</t>
        </is>
      </c>
      <c>
        <v>1</v>
      </c>
      <c>
        <is>
          <t>İZMİR</t>
        </is>
      </c>
      <c>
        <v>SEFERİHİSAR</v>
      </c>
      <c>
        <is>
          <t>ÜRKMEZ M-25 35-25-M00159_11750724 c6b</t>
        </is>
      </c>
      <c>
        <v>NH Altlık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02.11.2020 14:12:42</t>
        </is>
      </c>
      <c>
        <is>
          <t>02.11.2020 17:11:48</t>
        </is>
      </c>
      <c>
        <v>2.985</v>
      </c>
      <c>
        <v>0</v>
      </c>
      <c>
        <v>11</v>
      </c>
      <c>
        <v>0</v>
      </c>
      <c>
        <v>0</v>
      </c>
      <c>
        <v>0</v>
      </c>
      <c>
        <v>32.835</v>
      </c>
      <c>
        <v>0</v>
      </c>
      <c>
        <v>0</v>
      </c>
    </row>
    <row>
      <c>
        <is>
          <t>1575127</t>
        </is>
      </c>
      <c>
        <v>1</v>
      </c>
      <c>
        <is>
          <t>İZMİR</t>
        </is>
      </c>
      <c>
        <v>SEFERİHİSAR</v>
      </c>
      <c>
        <is>
          <t>SEFERİHİSAR İM 35-14-A00002_KÖYLER L09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04.11.2020 11:14:44</t>
        </is>
      </c>
      <c>
        <is>
          <t>04.11.2020 11:31:00</t>
        </is>
      </c>
      <c>
        <v>0.271111111</v>
      </c>
      <c>
        <v>1</v>
      </c>
      <c>
        <v>177</v>
      </c>
      <c>
        <v>112</v>
      </c>
      <c>
        <v>4001</v>
      </c>
      <c>
        <v>0.271111</v>
      </c>
      <c>
        <v>47.986667</v>
      </c>
      <c>
        <v>30.364444</v>
      </c>
      <c>
        <v>1084.715555</v>
      </c>
    </row>
    <row>
      <c>
        <is>
          <t>1597566</t>
        </is>
      </c>
      <c>
        <v>1</v>
      </c>
      <c>
        <is>
          <t>İZMİR</t>
        </is>
      </c>
      <c>
        <v>SEFERİHİSAR</v>
      </c>
      <c>
        <is>
          <t>M-271 KARAKAYALAR DM 35-14-M00271_TR-7 (MİMOZA)-M15 M15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28.11.2020 00:32:40</t>
        </is>
      </c>
      <c>
        <is>
          <t>28.11.2020 01:14:11</t>
        </is>
      </c>
      <c>
        <v>0.691944444</v>
      </c>
      <c>
        <v>9</v>
      </c>
      <c>
        <v>1378</v>
      </c>
      <c>
        <v>0</v>
      </c>
      <c>
        <v>0</v>
      </c>
      <c>
        <v>6.2275</v>
      </c>
      <c>
        <v>953.499444</v>
      </c>
      <c>
        <v>0</v>
      </c>
      <c>
        <v>0</v>
      </c>
    </row>
    <row>
      <c>
        <is>
          <t>1575117</t>
        </is>
      </c>
      <c>
        <v>1</v>
      </c>
      <c>
        <is>
          <t>İZMİR</t>
        </is>
      </c>
      <c>
        <v>SEFERİHİSAR</v>
      </c>
      <c>
        <is>
          <t>SEFERİHİSAR İM 35-14-A00002_HatBaşıAyırıcı_53138824 L09</t>
        </is>
      </c>
      <c>
        <v>Yabani Hayvan Teması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04.11.2020 10:58:24</t>
        </is>
      </c>
      <c>
        <is>
          <t>04.11.2020 11:31:00</t>
        </is>
      </c>
      <c>
        <v>0.543333333</v>
      </c>
      <c>
        <v>0</v>
      </c>
      <c>
        <v>0</v>
      </c>
      <c>
        <v>25</v>
      </c>
      <c>
        <v>828</v>
      </c>
      <c>
        <v>0</v>
      </c>
      <c>
        <v>0</v>
      </c>
      <c>
        <v>13.583333</v>
      </c>
      <c>
        <v>449.88</v>
      </c>
    </row>
    <row>
      <c>
        <is>
          <t>1574127</t>
        </is>
      </c>
      <c>
        <v>1</v>
      </c>
      <c>
        <is>
          <t>İZMİR</t>
        </is>
      </c>
      <c>
        <v>SEFERİHİSAR</v>
      </c>
      <c>
        <is>
          <t>L-25 35-14-L00025_956643117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02.11.2020 12:23:34</t>
        </is>
      </c>
      <c>
        <is>
          <t>02.11.2020 15:52:24</t>
        </is>
      </c>
      <c>
        <v>3.480555555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3.480556</v>
      </c>
    </row>
    <row>
      <c>
        <is>
          <t>1574082</t>
        </is>
      </c>
      <c>
        <v>1</v>
      </c>
      <c>
        <is>
          <t>İZMİR</t>
        </is>
      </c>
      <c>
        <v>SEFERİHİSAR</v>
      </c>
      <c>
        <is>
          <t>DM-1/TR-26 35-14-M00302_956646209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02.11.2020 11:46:53</t>
        </is>
      </c>
      <c>
        <is>
          <t>02.11.2020 17:26:23</t>
        </is>
      </c>
      <c>
        <v>5.658333333</v>
      </c>
      <c>
        <v>0</v>
      </c>
      <c>
        <v>2</v>
      </c>
      <c>
        <v>0</v>
      </c>
      <c>
        <v>0</v>
      </c>
      <c>
        <v>0</v>
      </c>
      <c>
        <v>11.316667</v>
      </c>
      <c>
        <v>0</v>
      </c>
      <c>
        <v>0</v>
      </c>
    </row>
    <row>
      <c>
        <is>
          <t>1582531</t>
        </is>
      </c>
      <c>
        <v>1</v>
      </c>
      <c>
        <is>
          <t>İZMİR</t>
        </is>
      </c>
      <c>
        <v>SEFERİHİSAR</v>
      </c>
      <c>
        <is>
          <t>M-271 KARAKAYALAR DM 35-14-M00271_956658096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18.11.2020 12:41:17</t>
        </is>
      </c>
      <c>
        <is>
          <t>18.11.2020 14:59:15</t>
        </is>
      </c>
      <c>
        <v>2.299444444</v>
      </c>
      <c>
        <v>0</v>
      </c>
      <c>
        <v>1</v>
      </c>
      <c>
        <v>0</v>
      </c>
      <c>
        <v>0</v>
      </c>
      <c>
        <v>0</v>
      </c>
      <c>
        <v>2.299444</v>
      </c>
      <c>
        <v>0</v>
      </c>
      <c>
        <v>0</v>
      </c>
    </row>
    <row>
      <c>
        <is>
          <t>1582590</t>
        </is>
      </c>
      <c>
        <v>1</v>
      </c>
      <c>
        <is>
          <t>İZMİR</t>
        </is>
      </c>
      <c>
        <v>SEFERİHİSAR</v>
      </c>
      <c>
        <is>
          <t>İM-1/TR-8 35-14-M00301_C C03b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18.11.2020 14:07:29</t>
        </is>
      </c>
      <c>
        <is>
          <t>18.11.2020 18:19:04</t>
        </is>
      </c>
      <c>
        <v>4.193055555</v>
      </c>
      <c>
        <v>0</v>
      </c>
      <c>
        <v>6</v>
      </c>
      <c>
        <v>0</v>
      </c>
      <c>
        <v>0</v>
      </c>
      <c>
        <v>0</v>
      </c>
      <c>
        <v>25.158333</v>
      </c>
      <c>
        <v>0</v>
      </c>
      <c>
        <v>0</v>
      </c>
    </row>
    <row>
      <c>
        <is>
          <t>1582629</t>
        </is>
      </c>
      <c>
        <v>1</v>
      </c>
      <c>
        <is>
          <t>İZMİR</t>
        </is>
      </c>
      <c>
        <v>SEFERİHİSAR</v>
      </c>
      <c>
        <is>
          <t>M-271 KARAKAYALAR DM 35-14-M00271_48526364  </t>
        </is>
      </c>
      <c>
        <v>AG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18.11.2020 15:14:55</t>
        </is>
      </c>
      <c>
        <is>
          <t>19.11.2020 00:34:59</t>
        </is>
      </c>
      <c>
        <v>9.334444444</v>
      </c>
      <c>
        <v>0</v>
      </c>
      <c>
        <v>49</v>
      </c>
      <c>
        <v>0</v>
      </c>
      <c>
        <v>0</v>
      </c>
      <c>
        <v>0</v>
      </c>
      <c>
        <v>457.387778</v>
      </c>
      <c>
        <v>0</v>
      </c>
      <c>
        <v>0</v>
      </c>
    </row>
    <row>
      <c>
        <is>
          <t>1583384</t>
        </is>
      </c>
      <c>
        <v>1</v>
      </c>
      <c>
        <is>
          <t>İZMİR</t>
        </is>
      </c>
      <c>
        <v>SEFERİHİSAR</v>
      </c>
      <c>
        <is>
          <t>İM-1/TR-7 (MİMOZA) 35-14-M00311_956643476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19.11.2020 16:57:27</t>
        </is>
      </c>
      <c>
        <is>
          <t>19.11.2020 18:42:01</t>
        </is>
      </c>
      <c>
        <v>1.742777777</v>
      </c>
      <c>
        <v>0</v>
      </c>
      <c>
        <v>3</v>
      </c>
      <c>
        <v>0</v>
      </c>
      <c>
        <v>0</v>
      </c>
      <c>
        <v>0</v>
      </c>
      <c>
        <v>5.228333</v>
      </c>
      <c>
        <v>0</v>
      </c>
      <c>
        <v>0</v>
      </c>
    </row>
    <row>
      <c>
        <is>
          <t>1584215</t>
        </is>
      </c>
      <c>
        <v>1</v>
      </c>
      <c>
        <is>
          <t>İZMİR</t>
        </is>
      </c>
      <c>
        <v>SEFERİHİSAR</v>
      </c>
      <c>
        <is>
          <t>DM-1/TR-26 35-14-M00302_35-14-M00302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21.11.2020 09:13:49</t>
        </is>
      </c>
      <c>
        <is>
          <t>21.11.2020 10:52:00</t>
        </is>
      </c>
      <c>
        <v>1.636388888</v>
      </c>
      <c>
        <v>2</v>
      </c>
      <c>
        <v>212</v>
      </c>
      <c>
        <v>0</v>
      </c>
      <c>
        <v>0</v>
      </c>
      <c>
        <v>3.272778</v>
      </c>
      <c>
        <v>346.914444</v>
      </c>
      <c>
        <v>0</v>
      </c>
      <c>
        <v>0</v>
      </c>
    </row>
    <row>
      <c>
        <is>
          <t>1577446</t>
        </is>
      </c>
      <c>
        <v>1</v>
      </c>
      <c>
        <is>
          <t>İZMİR</t>
        </is>
      </c>
      <c>
        <v>SEFERİHİSAR</v>
      </c>
      <c>
        <is>
          <t>ÖZİMAR-ETKİNKENT SİTESİ 35-25-M00284_956653106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08.11.2020 05:20:59</t>
        </is>
      </c>
      <c>
        <is>
          <t>08.11.2020 07:35:47</t>
        </is>
      </c>
      <c>
        <v>2.246666666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2.246667</v>
      </c>
    </row>
    <row>
      <c>
        <is>
          <t>1597262</t>
        </is>
      </c>
      <c>
        <v>1</v>
      </c>
      <c>
        <is>
          <t>İZMİR</t>
        </is>
      </c>
      <c>
        <v>ÇEŞME</v>
      </c>
      <c>
        <is>
          <t>L-193 ESENEVLER 35-18-L00193_B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27.11.2020 11:36:09</t>
        </is>
      </c>
      <c>
        <is>
          <t>27.11.2020 15:48:06</t>
        </is>
      </c>
      <c>
        <v>4.199166666</v>
      </c>
      <c>
        <v>0</v>
      </c>
      <c>
        <v>13</v>
      </c>
      <c>
        <v>0</v>
      </c>
      <c>
        <v>0</v>
      </c>
      <c>
        <v>0</v>
      </c>
      <c>
        <v>54.589167</v>
      </c>
      <c>
        <v>0</v>
      </c>
      <c>
        <v>0</v>
      </c>
    </row>
    <row>
      <c>
        <is>
          <t>1577053</t>
        </is>
      </c>
      <c>
        <v>1</v>
      </c>
      <c>
        <is>
          <t>İZMİR</t>
        </is>
      </c>
      <c>
        <v>TORBALI</v>
      </c>
      <c>
        <is>
          <t>BÜLBÜLDERE TR-1 35-26-L00288_6195109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07.11.2020 10:51:58</t>
        </is>
      </c>
      <c>
        <is>
          <t>07.11.2020 12:34:41</t>
        </is>
      </c>
      <c>
        <v>1.711944444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8.559722</v>
      </c>
    </row>
    <row>
      <c>
        <is>
          <t>1574486</t>
        </is>
      </c>
      <c>
        <v>1</v>
      </c>
      <c>
        <is>
          <t>İZMİR</t>
        </is>
      </c>
      <c>
        <v>TORBALI</v>
      </c>
      <c>
        <is>
          <t>BÜLBÜLDERE TR-1 35-26-L00288_956610858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03.11.2020 08:12:26</t>
        </is>
      </c>
      <c>
        <is>
          <t>03.11.2020 10:23:16</t>
        </is>
      </c>
      <c>
        <v>2.180555555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2.180556</v>
      </c>
    </row>
    <row>
      <c>
        <is>
          <t>1581528</t>
        </is>
      </c>
      <c>
        <v>1</v>
      </c>
      <c>
        <is>
          <t>MANİSA</t>
        </is>
      </c>
      <c>
        <v>AKHİSAR</v>
      </c>
      <c>
        <is>
          <t>BEYOBA TR-15 45-72-M00418_956491422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16.11.2020 14:31:57</t>
        </is>
      </c>
      <c>
        <is>
          <t>16.11.2020 17:16:26</t>
        </is>
      </c>
      <c>
        <v>2.741388888</v>
      </c>
      <c>
        <v>0</v>
      </c>
      <c>
        <v>2</v>
      </c>
      <c>
        <v>0</v>
      </c>
      <c>
        <v>0</v>
      </c>
      <c>
        <v>0</v>
      </c>
      <c>
        <v>5.482778</v>
      </c>
      <c>
        <v>0</v>
      </c>
      <c>
        <v>0</v>
      </c>
    </row>
    <row>
      <c>
        <is>
          <t>1581997</t>
        </is>
      </c>
      <c>
        <v>1</v>
      </c>
      <c>
        <is>
          <t>MANİSA</t>
        </is>
      </c>
      <c>
        <v>AKHİSAR</v>
      </c>
      <c>
        <is>
          <t>KAYALIOĞLU TR-4 45-72-L00075_956489510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17.11.2020 13:04:51</t>
        </is>
      </c>
      <c>
        <is>
          <t>17.11.2020 15:36:13</t>
        </is>
      </c>
      <c>
        <v>2.522777777</v>
      </c>
      <c>
        <v>0</v>
      </c>
      <c>
        <v>1</v>
      </c>
      <c>
        <v>0</v>
      </c>
      <c>
        <v>0</v>
      </c>
      <c>
        <v>0</v>
      </c>
      <c>
        <v>2.522778</v>
      </c>
      <c>
        <v>0</v>
      </c>
      <c>
        <v>0</v>
      </c>
    </row>
    <row>
      <c>
        <is>
          <t>1574000</t>
        </is>
      </c>
      <c>
        <v>1</v>
      </c>
      <c>
        <is>
          <t>İZMİR</t>
        </is>
      </c>
      <c>
        <v>KİRAZ</v>
      </c>
      <c>
        <is>
          <t>BAHÇEARASI KÖYÜ TR-2 35-31-L00318_47798165</t>
        </is>
      </c>
      <c>
        <v>AG Travers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02.11.2020 09:57:00</t>
        </is>
      </c>
      <c>
        <is>
          <t>02.11.2020 11:53:45</t>
        </is>
      </c>
      <c>
        <v>1.945833333</v>
      </c>
      <c>
        <v>0</v>
      </c>
      <c>
        <v>0</v>
      </c>
      <c>
        <v>0</v>
      </c>
      <c>
        <v>22</v>
      </c>
      <c>
        <v>0</v>
      </c>
      <c>
        <v>0</v>
      </c>
      <c>
        <v>0</v>
      </c>
      <c>
        <v>42.808333</v>
      </c>
    </row>
    <row>
      <c>
        <is>
          <t>1577052</t>
        </is>
      </c>
      <c>
        <v>1</v>
      </c>
      <c>
        <is>
          <t>İZMİR</t>
        </is>
      </c>
      <c>
        <v>KİRAZ</v>
      </c>
      <c>
        <is>
          <t>BAŞARAN TR-6 35-31-L00075_35-31-L00075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07.11.2020 10:55:58</t>
        </is>
      </c>
      <c>
        <is>
          <t>07.11.2020 14:11:58</t>
        </is>
      </c>
      <c>
        <v>3.266666666</v>
      </c>
      <c>
        <v>0</v>
      </c>
      <c>
        <v>0</v>
      </c>
      <c>
        <v>1</v>
      </c>
      <c>
        <v>24</v>
      </c>
      <c>
        <v>0</v>
      </c>
      <c>
        <v>0</v>
      </c>
      <c>
        <v>3.266667</v>
      </c>
      <c>
        <v>78.4</v>
      </c>
    </row>
    <row>
      <c>
        <is>
          <t>1576788</t>
        </is>
      </c>
      <c>
        <v>1</v>
      </c>
      <c>
        <is>
          <t>İZMİR</t>
        </is>
      </c>
      <c>
        <v>KİRAZ</v>
      </c>
      <c>
        <is>
          <t>BAŞARAN TR-3 35-31-L00072_47943192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06.11.2020 20:11:20</t>
        </is>
      </c>
      <c>
        <is>
          <t>06.11.2020 21:42:08</t>
        </is>
      </c>
      <c>
        <v>1.513333333</v>
      </c>
      <c>
        <v>0</v>
      </c>
      <c>
        <v>0</v>
      </c>
      <c>
        <v>0</v>
      </c>
      <c>
        <v>19</v>
      </c>
      <c>
        <v>0</v>
      </c>
      <c>
        <v>0</v>
      </c>
      <c>
        <v>0</v>
      </c>
      <c>
        <v>28.753333</v>
      </c>
    </row>
    <row>
      <c>
        <is>
          <t>1577421</t>
        </is>
      </c>
      <c>
        <v>1</v>
      </c>
      <c>
        <is>
          <t>İZMİR</t>
        </is>
      </c>
      <c>
        <v>KİRAZ</v>
      </c>
      <c>
        <is>
          <t>BAŞARAN TR-3 35-31-L00072_47943191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07.11.2020 23:25:55</t>
        </is>
      </c>
      <c>
        <is>
          <t>08.11.2020 01:22:52</t>
        </is>
      </c>
      <c>
        <v>1.949166666</v>
      </c>
      <c>
        <v>0</v>
      </c>
      <c>
        <v>0</v>
      </c>
      <c>
        <v>0</v>
      </c>
      <c>
        <v>8</v>
      </c>
      <c>
        <v>0</v>
      </c>
      <c>
        <v>0</v>
      </c>
      <c>
        <v>0</v>
      </c>
      <c>
        <v>15.593333</v>
      </c>
    </row>
    <row>
      <c>
        <is>
          <t>1577325</t>
        </is>
      </c>
      <c>
        <v>1</v>
      </c>
      <c>
        <is>
          <t>İZMİR</t>
        </is>
      </c>
      <c>
        <v>KİRAZ</v>
      </c>
      <c>
        <is>
          <t>BAŞARAN TR-4 35-31-L00073_47942825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07.11.2020 18:57:00</t>
        </is>
      </c>
      <c>
        <is>
          <t>08.11.2020 00:12:13</t>
        </is>
      </c>
      <c>
        <v>5.253611111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15.760833</v>
      </c>
    </row>
    <row>
      <c>
        <is>
          <t>1577226</t>
        </is>
      </c>
      <c>
        <v>1</v>
      </c>
      <c>
        <is>
          <t>İZMİR</t>
        </is>
      </c>
      <c>
        <v>KİRAZ</v>
      </c>
      <c>
        <is>
          <t>BAŞARAN TR-6 35-31-L00075_35-31-L00075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07.11.2020 15:56:48</t>
        </is>
      </c>
      <c>
        <is>
          <t>07.11.2020 19:51:26</t>
        </is>
      </c>
      <c>
        <v>3.910555555</v>
      </c>
      <c>
        <v>0</v>
      </c>
      <c>
        <v>0</v>
      </c>
      <c>
        <v>1</v>
      </c>
      <c>
        <v>24</v>
      </c>
      <c>
        <v>0</v>
      </c>
      <c>
        <v>0</v>
      </c>
      <c>
        <v>3.910556</v>
      </c>
      <c>
        <v>93.853333</v>
      </c>
    </row>
    <row>
      <c>
        <is>
          <t>1577263</t>
        </is>
      </c>
      <c>
        <v>1</v>
      </c>
      <c>
        <is>
          <t>İZMİR</t>
        </is>
      </c>
      <c>
        <v>KİRAZ</v>
      </c>
      <c>
        <is>
          <t>BAŞARAN TR-4 35-31-L00073_35-31-L00073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07.11.2020 17:16:19</t>
        </is>
      </c>
      <c>
        <is>
          <t>07.11.2020 19:39:17</t>
        </is>
      </c>
      <c>
        <v>2.382777777</v>
      </c>
      <c>
        <v>0</v>
      </c>
      <c>
        <v>0</v>
      </c>
      <c>
        <v>1</v>
      </c>
      <c>
        <v>24</v>
      </c>
      <c>
        <v>0</v>
      </c>
      <c>
        <v>0</v>
      </c>
      <c>
        <v>2.382778</v>
      </c>
      <c>
        <v>57.186667</v>
      </c>
    </row>
    <row>
      <c>
        <is>
          <t>1576686</t>
        </is>
      </c>
      <c>
        <v>1</v>
      </c>
      <c>
        <is>
          <t>İZMİR</t>
        </is>
      </c>
      <c>
        <v>KİRAZ</v>
      </c>
      <c>
        <is>
          <t>BAŞARAN TR-2 35-31-L00071_47943279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06.11.2020 17:13:11</t>
        </is>
      </c>
      <c>
        <is>
          <t>06.11.2020 19:21:45</t>
        </is>
      </c>
      <c>
        <v>2.142777777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4.285556</v>
      </c>
    </row>
    <row>
      <c>
        <is>
          <t>1576359</t>
        </is>
      </c>
      <c>
        <v>1</v>
      </c>
      <c>
        <is>
          <t>İZMİR</t>
        </is>
      </c>
      <c>
        <v>KİRAZ</v>
      </c>
      <c>
        <is>
          <t>BAŞARAN TR-4 35-31-L00073_35-31-L00073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06.11.2020 11:39:27</t>
        </is>
      </c>
      <c>
        <is>
          <t>06.11.2020 15:34:50</t>
        </is>
      </c>
      <c>
        <v>3.923055555</v>
      </c>
      <c>
        <v>0</v>
      </c>
      <c>
        <v>0</v>
      </c>
      <c>
        <v>1</v>
      </c>
      <c>
        <v>24</v>
      </c>
      <c>
        <v>0</v>
      </c>
      <c>
        <v>0</v>
      </c>
      <c>
        <v>3.923056</v>
      </c>
      <c>
        <v>94.153333</v>
      </c>
    </row>
    <row>
      <c>
        <is>
          <t>1583231</t>
        </is>
      </c>
      <c>
        <v>1</v>
      </c>
      <c>
        <is>
          <t>İZMİR</t>
        </is>
      </c>
      <c>
        <v>KİRAZ</v>
      </c>
      <c>
        <is>
          <t>BAŞARAN TR-4 35-31-L00073_35-31-L00073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19.11.2020 13:49:01</t>
        </is>
      </c>
      <c>
        <is>
          <t>19.11.2020 17:25:55</t>
        </is>
      </c>
      <c>
        <v>3.615</v>
      </c>
      <c>
        <v>0</v>
      </c>
      <c>
        <v>0</v>
      </c>
      <c>
        <v>1</v>
      </c>
      <c>
        <v>24</v>
      </c>
      <c>
        <v>0</v>
      </c>
      <c>
        <v>0</v>
      </c>
      <c>
        <v>3.615</v>
      </c>
      <c>
        <v>86.76</v>
      </c>
    </row>
    <row>
      <c>
        <is>
          <t>1595079</t>
        </is>
      </c>
      <c>
        <v>1</v>
      </c>
      <c>
        <is>
          <t>İZMİR</t>
        </is>
      </c>
      <c>
        <v>KİRAZ</v>
      </c>
      <c>
        <is>
          <t>BAŞARAN TR-1 35-31-L00070_956582815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23.11.2020 08:51:02</t>
        </is>
      </c>
      <c>
        <is>
          <t>23.11.2020 14:01:33</t>
        </is>
      </c>
      <c>
        <v>5.175277777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5.175278</v>
      </c>
    </row>
    <row>
      <c>
        <is>
          <t>1596835</t>
        </is>
      </c>
      <c>
        <v>1</v>
      </c>
      <c>
        <is>
          <t>İZMİR</t>
        </is>
      </c>
      <c>
        <v>KİRAZ</v>
      </c>
      <c>
        <is>
          <t>BAŞARAN TR-6 35-31-L00075_35-31-L00075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26.11.2020 14:15:59</t>
        </is>
      </c>
      <c>
        <is>
          <t>26.11.2020 14:56:45</t>
        </is>
      </c>
      <c>
        <v>0.679444444</v>
      </c>
      <c>
        <v>0</v>
      </c>
      <c>
        <v>0</v>
      </c>
      <c>
        <v>1</v>
      </c>
      <c>
        <v>24</v>
      </c>
      <c>
        <v>0</v>
      </c>
      <c>
        <v>0</v>
      </c>
      <c>
        <v>0.679444</v>
      </c>
      <c>
        <v>16.306667</v>
      </c>
    </row>
    <row>
      <c>
        <is>
          <t>1583228</t>
        </is>
      </c>
      <c>
        <v>1</v>
      </c>
      <c>
        <is>
          <t>İZMİR</t>
        </is>
      </c>
      <c>
        <v>KİRAZ</v>
      </c>
      <c>
        <is>
          <t>ÇATAK TR-3 35-31-L00173_Ayırıcı H01</t>
        </is>
      </c>
      <c>
        <v>OG Atlama(Jumper)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19.11.2020 13:57:54</t>
        </is>
      </c>
      <c>
        <is>
          <t>19.11.2020 16:36:01</t>
        </is>
      </c>
      <c>
        <v>2.635277777</v>
      </c>
      <c>
        <v>0</v>
      </c>
      <c>
        <v>0</v>
      </c>
      <c>
        <v>1</v>
      </c>
      <c>
        <v>31</v>
      </c>
      <c>
        <v>0</v>
      </c>
      <c>
        <v>0</v>
      </c>
      <c>
        <v>2.635278</v>
      </c>
      <c>
        <v>81.693611</v>
      </c>
    </row>
    <row>
      <c>
        <is>
          <t>1573948</t>
        </is>
      </c>
      <c>
        <v>1</v>
      </c>
      <c>
        <is>
          <t>İZMİR</t>
        </is>
      </c>
      <c>
        <v>KİRAZ</v>
      </c>
      <c>
        <is>
          <t>ÇATAK TR-5 35-31-L00175_47835178</t>
        </is>
      </c>
      <c>
        <v>AG Atlama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02.11.2020 08:44:00</t>
        </is>
      </c>
      <c>
        <is>
          <t>02.11.2020 11:19:26</t>
        </is>
      </c>
      <c>
        <v>2.590555555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7.771667</v>
      </c>
    </row>
    <row>
      <c>
        <is>
          <t>1580902</t>
        </is>
      </c>
      <c>
        <v>1</v>
      </c>
      <c>
        <is>
          <t>İZMİR</t>
        </is>
      </c>
      <c>
        <v>SEFERİHİSAR</v>
      </c>
      <c>
        <is>
          <t>L-24 SIĞACIK YOLU 35-14-L00024_72371786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14.11.2020 23:14:28</t>
        </is>
      </c>
      <c>
        <is>
          <t>15.11.2020 01:38:57</t>
        </is>
      </c>
      <c>
        <v>2.408055555</v>
      </c>
      <c>
        <v>0</v>
      </c>
      <c>
        <v>0</v>
      </c>
      <c>
        <v>0</v>
      </c>
      <c>
        <v>8</v>
      </c>
      <c>
        <v>0</v>
      </c>
      <c>
        <v>0</v>
      </c>
      <c>
        <v>0</v>
      </c>
      <c>
        <v>19.264444</v>
      </c>
    </row>
    <row>
      <c>
        <is>
          <t>1573586</t>
        </is>
      </c>
      <c>
        <v>1</v>
      </c>
      <c>
        <is>
          <t>İZMİR</t>
        </is>
      </c>
      <c>
        <v>ÇEŞME</v>
      </c>
      <c>
        <is>
          <t>L-97 35-18-L00097_950439711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01.11.2020 10:48:23</t>
        </is>
      </c>
      <c>
        <is>
          <t>01.11.2020 15:38:11</t>
        </is>
      </c>
      <c>
        <v>4.83</v>
      </c>
      <c>
        <v>0</v>
      </c>
      <c>
        <v>7</v>
      </c>
      <c>
        <v>0</v>
      </c>
      <c>
        <v>0</v>
      </c>
      <c>
        <v>0</v>
      </c>
      <c>
        <v>33.81</v>
      </c>
      <c>
        <v>0</v>
      </c>
      <c>
        <v>0</v>
      </c>
    </row>
    <row>
      <c>
        <is>
          <t>1579606</t>
        </is>
      </c>
      <c>
        <v>1</v>
      </c>
      <c>
        <is>
          <t>İZMİR</t>
        </is>
      </c>
      <c>
        <v>ÇEŞME</v>
      </c>
      <c>
        <is>
          <t>L-264 ŞİFNE CAD. SONU 35-18-L00264_7172952 d1b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12.11.2020 12:06:10</t>
        </is>
      </c>
      <c>
        <is>
          <t>12.11.2020 14:36:34</t>
        </is>
      </c>
      <c>
        <v>2.506666666</v>
      </c>
      <c>
        <v>0</v>
      </c>
      <c>
        <v>11</v>
      </c>
      <c>
        <v>0</v>
      </c>
      <c>
        <v>0</v>
      </c>
      <c>
        <v>0</v>
      </c>
      <c>
        <v>27.573333</v>
      </c>
      <c>
        <v>0</v>
      </c>
      <c>
        <v>0</v>
      </c>
    </row>
    <row>
      <c>
        <is>
          <t>1578061</t>
        </is>
      </c>
      <c>
        <v>1</v>
      </c>
      <c>
        <is>
          <t>İZMİR</t>
        </is>
      </c>
      <c>
        <v>ÇEŞME</v>
      </c>
      <c>
        <is>
          <t>L-337 35-18-L00337_950461389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09.11.2020 13:46:10</t>
        </is>
      </c>
      <c>
        <is>
          <t>09.11.2020 14:58:33</t>
        </is>
      </c>
      <c>
        <v>1.206388888</v>
      </c>
      <c>
        <v>0</v>
      </c>
      <c>
        <v>1</v>
      </c>
      <c>
        <v>0</v>
      </c>
      <c>
        <v>0</v>
      </c>
      <c>
        <v>0</v>
      </c>
      <c>
        <v>1.206389</v>
      </c>
      <c>
        <v>0</v>
      </c>
      <c>
        <v>0</v>
      </c>
    </row>
    <row>
      <c>
        <is>
          <t>1577907</t>
        </is>
      </c>
      <c>
        <v>1</v>
      </c>
      <c>
        <is>
          <t>İZMİR</t>
        </is>
      </c>
      <c>
        <v>ÇEŞME</v>
      </c>
      <c>
        <is>
          <t>L-337 35-18-L00337_72410507</t>
        </is>
      </c>
      <c>
        <v>Ağaç Kesimi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09.11.2020 09:57:00</t>
        </is>
      </c>
      <c>
        <is>
          <t>09.11.2020 12:03:02</t>
        </is>
      </c>
      <c>
        <v>2.100555555</v>
      </c>
      <c>
        <v>0</v>
      </c>
      <c>
        <v>100</v>
      </c>
      <c>
        <v>0</v>
      </c>
      <c>
        <v>0</v>
      </c>
      <c>
        <v>0</v>
      </c>
      <c>
        <v>210.055556</v>
      </c>
      <c>
        <v>0</v>
      </c>
      <c>
        <v>0</v>
      </c>
    </row>
    <row>
      <c>
        <is>
          <t>1574020</t>
        </is>
      </c>
      <c>
        <v>1</v>
      </c>
      <c>
        <is>
          <t>İZMİR</t>
        </is>
      </c>
      <c>
        <v>ÇEŞME</v>
      </c>
      <c>
        <is>
          <t>L-266 35-18-L00266_950450451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02.11.2020 10:13:05</t>
        </is>
      </c>
      <c>
        <is>
          <t>02.11.2020 18:20:18</t>
        </is>
      </c>
      <c>
        <v>8.120277777</v>
      </c>
      <c>
        <v>0</v>
      </c>
      <c>
        <v>1</v>
      </c>
      <c>
        <v>0</v>
      </c>
      <c>
        <v>0</v>
      </c>
      <c>
        <v>0</v>
      </c>
      <c>
        <v>8.120278</v>
      </c>
      <c>
        <v>0</v>
      </c>
      <c>
        <v>0</v>
      </c>
    </row>
    <row>
      <c>
        <is>
          <t>1576036</t>
        </is>
      </c>
      <c>
        <v>1</v>
      </c>
      <c>
        <is>
          <t>İZMİR</t>
        </is>
      </c>
      <c>
        <v>ÇEŞME</v>
      </c>
      <c>
        <is>
          <t>L-308 35-18-L00308_950456797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05.11.2020 19:04:51</t>
        </is>
      </c>
      <c>
        <is>
          <t>05.11.2020 21:13:02</t>
        </is>
      </c>
      <c>
        <v>2.136388888</v>
      </c>
      <c>
        <v>0</v>
      </c>
      <c>
        <v>1</v>
      </c>
      <c>
        <v>0</v>
      </c>
      <c>
        <v>0</v>
      </c>
      <c>
        <v>0</v>
      </c>
      <c>
        <v>2.136389</v>
      </c>
      <c>
        <v>0</v>
      </c>
      <c>
        <v>0</v>
      </c>
    </row>
    <row>
      <c>
        <is>
          <t>1577258</t>
        </is>
      </c>
      <c>
        <v>1</v>
      </c>
      <c>
        <is>
          <t>İZMİR</t>
        </is>
      </c>
      <c>
        <v>ÇEŞME</v>
      </c>
      <c>
        <is>
          <t>L-353 İŞTUR 35-18-L00353_950455410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07.11.2020 16:09:04</t>
        </is>
      </c>
      <c>
        <is>
          <t>07.11.2020 19:52:46</t>
        </is>
      </c>
      <c>
        <v>3.728333333</v>
      </c>
      <c>
        <v>0</v>
      </c>
      <c>
        <v>1</v>
      </c>
      <c>
        <v>0</v>
      </c>
      <c>
        <v>0</v>
      </c>
      <c>
        <v>0</v>
      </c>
      <c>
        <v>3.728333</v>
      </c>
      <c>
        <v>0</v>
      </c>
      <c>
        <v>0</v>
      </c>
    </row>
    <row>
      <c>
        <is>
          <t>1596572</t>
        </is>
      </c>
      <c>
        <v>1</v>
      </c>
      <c>
        <is>
          <t>İZMİR</t>
        </is>
      </c>
      <c>
        <v>NARLIDERE</v>
      </c>
      <c>
        <is>
          <t>K-986 35-07-K00986_35-07-K00986</t>
        </is>
      </c>
      <c>
        <v>AG Hatta Ağaç Kesimi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26.11.2020 08:28:23</t>
        </is>
      </c>
      <c>
        <is>
          <t>26.11.2020 13:20:48</t>
        </is>
      </c>
      <c>
        <v>4.873611111</v>
      </c>
      <c>
        <v>1</v>
      </c>
      <c>
        <v>41</v>
      </c>
      <c>
        <v>0</v>
      </c>
      <c>
        <v>0</v>
      </c>
      <c>
        <v>4.873611</v>
      </c>
      <c>
        <v>199.818056</v>
      </c>
      <c>
        <v>0</v>
      </c>
      <c>
        <v>0</v>
      </c>
    </row>
    <row>
      <c>
        <is>
          <t>1596654</t>
        </is>
      </c>
      <c>
        <v>1</v>
      </c>
      <c>
        <is>
          <t>İZMİR</t>
        </is>
      </c>
      <c>
        <v>NARLIDERE</v>
      </c>
      <c>
        <is>
          <t>K-2483 35-07-K02483_D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26.11.2020 09:57:09</t>
        </is>
      </c>
      <c>
        <is>
          <t>26.11.2020 15:11:21</t>
        </is>
      </c>
      <c>
        <v>5.236666666</v>
      </c>
      <c>
        <v>0</v>
      </c>
      <c>
        <v>166</v>
      </c>
      <c>
        <v>0</v>
      </c>
      <c>
        <v>0</v>
      </c>
      <c>
        <v>0</v>
      </c>
      <c>
        <v>869.286667</v>
      </c>
      <c>
        <v>0</v>
      </c>
      <c>
        <v>0</v>
      </c>
    </row>
    <row>
      <c>
        <is>
          <t>1597307</t>
        </is>
      </c>
      <c>
        <v>1</v>
      </c>
      <c>
        <is>
          <t>İZMİR</t>
        </is>
      </c>
      <c>
        <v>TİRE</v>
      </c>
      <c>
        <is>
          <t>ŞEVKİ ÖKTEN SULAMA GRUBU 35-29-M00324_A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27.11.2020 13:13:55</t>
        </is>
      </c>
      <c>
        <is>
          <t>27.11.2020 14:40:09</t>
        </is>
      </c>
      <c>
        <v>1.437222222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7.186111</v>
      </c>
    </row>
    <row>
      <c>
        <is>
          <t>1595095</t>
        </is>
      </c>
      <c>
        <v>1</v>
      </c>
      <c>
        <is>
          <t>İZMİR</t>
        </is>
      </c>
      <c>
        <v>TİRE</v>
      </c>
      <c>
        <is>
          <t>GÖKÇEN DM 35-29-M00123_ASMALIK M12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23.11.2020 09:53:21</t>
        </is>
      </c>
      <c>
        <is>
          <t>23.11.2020 10:14:39</t>
        </is>
      </c>
      <c>
        <v>0.355</v>
      </c>
      <c>
        <v>0</v>
      </c>
      <c>
        <v>0</v>
      </c>
      <c>
        <v>41</v>
      </c>
      <c>
        <v>355</v>
      </c>
      <c>
        <v>0</v>
      </c>
      <c>
        <v>0</v>
      </c>
      <c>
        <v>14.555</v>
      </c>
      <c>
        <v>126.025</v>
      </c>
    </row>
    <row>
      <c>
        <is>
          <t>1581873</t>
        </is>
      </c>
      <c>
        <v>1</v>
      </c>
      <c>
        <is>
          <t>İZMİR</t>
        </is>
      </c>
      <c>
        <v>TORBALI</v>
      </c>
      <c>
        <is>
          <t>DM-2/13 35-26-M00833_56369741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17.11.2020 10:30:33</t>
        </is>
      </c>
      <c>
        <is>
          <t>17.11.2020 14:57:00</t>
        </is>
      </c>
      <c>
        <v>4.440833333</v>
      </c>
      <c>
        <v>0</v>
      </c>
      <c>
        <v>27</v>
      </c>
      <c>
        <v>0</v>
      </c>
      <c>
        <v>0</v>
      </c>
      <c>
        <v>0</v>
      </c>
      <c>
        <v>119.9025</v>
      </c>
      <c>
        <v>0</v>
      </c>
      <c>
        <v>0</v>
      </c>
    </row>
    <row>
      <c>
        <is>
          <t>1581744</t>
        </is>
      </c>
      <c>
        <v>1</v>
      </c>
      <c>
        <is>
          <t>İZMİR</t>
        </is>
      </c>
      <c>
        <v>ÇEŞME</v>
      </c>
      <c>
        <is>
          <t>KARAREİS KÖK 35-19-M00442_KARAREİS M02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17.11.2020 08:26:45</t>
        </is>
      </c>
      <c>
        <is>
          <t>17.11.2020 12:33:21</t>
        </is>
      </c>
      <c>
        <v>4.109895277</v>
      </c>
      <c>
        <v>0</v>
      </c>
      <c>
        <v>0</v>
      </c>
      <c>
        <v>23</v>
      </c>
      <c>
        <v>699</v>
      </c>
      <c>
        <v>0</v>
      </c>
      <c>
        <v>0</v>
      </c>
      <c>
        <v>94.527591</v>
      </c>
      <c>
        <v>2872.816799</v>
      </c>
    </row>
    <row>
      <c>
        <is>
          <t>1578383</t>
        </is>
      </c>
      <c>
        <v>1</v>
      </c>
      <c>
        <is>
          <t>İZMİR</t>
        </is>
      </c>
      <c>
        <v>ÇEŞME</v>
      </c>
      <c>
        <is>
          <t>KARAREİS KÖK 35-19-M00442_KARAREİS M02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10.11.2020 09:47:00</t>
        </is>
      </c>
      <c>
        <is>
          <t>10.11.2020 12:54:05</t>
        </is>
      </c>
      <c>
        <v>3.118055555</v>
      </c>
      <c>
        <v>0</v>
      </c>
      <c>
        <v>0</v>
      </c>
      <c>
        <v>23</v>
      </c>
      <c>
        <v>699</v>
      </c>
      <c>
        <v>0</v>
      </c>
      <c>
        <v>0</v>
      </c>
      <c>
        <v>71.715278</v>
      </c>
      <c>
        <v>2179.520833</v>
      </c>
    </row>
    <row>
      <c>
        <is>
          <t>1576353</t>
        </is>
      </c>
      <c>
        <v>1</v>
      </c>
      <c>
        <is>
          <t>İZMİR</t>
        </is>
      </c>
      <c>
        <v>ÇEŞME</v>
      </c>
      <c>
        <is>
          <t>L-367 ERBAY SİTESİ 35-18-L00367_35-18-L00367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06.11.2020 11:39:27</t>
        </is>
      </c>
      <c>
        <is>
          <t>06.11.2020 15:05:00</t>
        </is>
      </c>
      <c>
        <v>3.425833333</v>
      </c>
      <c>
        <v>2</v>
      </c>
      <c>
        <v>84</v>
      </c>
      <c>
        <v>0</v>
      </c>
      <c>
        <v>0</v>
      </c>
      <c>
        <v>6.851667</v>
      </c>
      <c>
        <v>287.77</v>
      </c>
      <c>
        <v>0</v>
      </c>
      <c>
        <v>0</v>
      </c>
    </row>
    <row>
      <c>
        <is>
          <t>1577231</t>
        </is>
      </c>
      <c>
        <v>1</v>
      </c>
      <c>
        <is>
          <t>İZMİR</t>
        </is>
      </c>
      <c>
        <v>KİRAZ</v>
      </c>
      <c>
        <is>
          <t>AVUNDURUK TR-1 35-31-L00179_47918758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07.11.2020 16:02:55</t>
        </is>
      </c>
      <c>
        <is>
          <t>07.11.2020 20:32:35</t>
        </is>
      </c>
      <c>
        <v>4.494444444</v>
      </c>
      <c>
        <v>0</v>
      </c>
      <c>
        <v>0</v>
      </c>
      <c>
        <v>0</v>
      </c>
      <c>
        <v>26</v>
      </c>
      <c>
        <v>0</v>
      </c>
      <c>
        <v>0</v>
      </c>
      <c>
        <v>0</v>
      </c>
      <c>
        <v>116.855556</v>
      </c>
    </row>
    <row>
      <c>
        <is>
          <t>1576434</t>
        </is>
      </c>
      <c>
        <v>1</v>
      </c>
      <c>
        <is>
          <t>İZMİR</t>
        </is>
      </c>
      <c>
        <v>KİRAZ</v>
      </c>
      <c>
        <is>
          <t>DOĞANCI HACILAR TR-9 35-31-L00329_35-31-L00329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06.11.2020 12:41:53</t>
        </is>
      </c>
      <c>
        <is>
          <t>06.11.2020 18:12:19</t>
        </is>
      </c>
      <c>
        <v>5.507222222</v>
      </c>
      <c>
        <v>0</v>
      </c>
      <c>
        <v>0</v>
      </c>
      <c>
        <v>1</v>
      </c>
      <c>
        <v>31</v>
      </c>
      <c>
        <v>0</v>
      </c>
      <c>
        <v>0</v>
      </c>
      <c>
        <v>5.507222</v>
      </c>
      <c>
        <v>170.723889</v>
      </c>
    </row>
    <row>
      <c>
        <is>
          <t>1576231</t>
        </is>
      </c>
      <c>
        <v>1</v>
      </c>
      <c>
        <is>
          <t>İZMİR</t>
        </is>
      </c>
      <c>
        <v>KİRAZ</v>
      </c>
      <c>
        <is>
          <t>DOĞANCI TR-12 35-31-L00339_35-31-L00339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06.11.2020 09:08:21</t>
        </is>
      </c>
      <c>
        <is>
          <t>06.11.2020 11:08:16</t>
        </is>
      </c>
      <c>
        <v>1.998611111</v>
      </c>
      <c>
        <v>0</v>
      </c>
      <c>
        <v>0</v>
      </c>
      <c>
        <v>1</v>
      </c>
      <c>
        <v>43</v>
      </c>
      <c>
        <v>0</v>
      </c>
      <c>
        <v>0</v>
      </c>
      <c>
        <v>1.998611</v>
      </c>
      <c>
        <v>85.940278</v>
      </c>
    </row>
    <row>
      <c>
        <is>
          <t>1575663</t>
        </is>
      </c>
      <c>
        <v>1</v>
      </c>
      <c>
        <is>
          <t>İZMİR</t>
        </is>
      </c>
      <c>
        <v>KİRAZ</v>
      </c>
      <c>
        <is>
          <t>DOĞANCI TR-3 35-31-L00336_47796965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05.11.2020 09:57:25</t>
        </is>
      </c>
      <c>
        <is>
          <t>05.11.2020 13:43:22</t>
        </is>
      </c>
      <c>
        <v>3.765833333</v>
      </c>
      <c>
        <v>0</v>
      </c>
      <c>
        <v>0</v>
      </c>
      <c>
        <v>0</v>
      </c>
      <c>
        <v>34</v>
      </c>
      <c>
        <v>0</v>
      </c>
      <c>
        <v>0</v>
      </c>
      <c>
        <v>0</v>
      </c>
      <c>
        <v>128.038333</v>
      </c>
    </row>
    <row>
      <c>
        <is>
          <t>1575520</t>
        </is>
      </c>
      <c>
        <v>1</v>
      </c>
      <c>
        <is>
          <t>İZMİR</t>
        </is>
      </c>
      <c>
        <v>KİRAZ</v>
      </c>
      <c>
        <is>
          <t>ÇAYAĞZI TEKKE TR-6 35-31-L00287_Ayırıcı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05.11.2020 06:40:23</t>
        </is>
      </c>
      <c>
        <is>
          <t>05.11.2020 08:06:00</t>
        </is>
      </c>
      <c>
        <v>1.426944444</v>
      </c>
      <c>
        <v>0</v>
      </c>
      <c>
        <v>0</v>
      </c>
      <c>
        <v>1</v>
      </c>
      <c>
        <v>40</v>
      </c>
      <c>
        <v>0</v>
      </c>
      <c>
        <v>0</v>
      </c>
      <c>
        <v>1.426944</v>
      </c>
      <c>
        <v>57.077778</v>
      </c>
    </row>
    <row>
      <c>
        <is>
          <t>1575554</t>
        </is>
      </c>
      <c>
        <v>1</v>
      </c>
      <c>
        <is>
          <t>İZMİR</t>
        </is>
      </c>
      <c>
        <v>KİRAZ</v>
      </c>
      <c>
        <is>
          <t>ÇAYAĞZI TEKKE TR-6 35-31-L00287_Ayırıcı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05.11.2020 08:14:23</t>
        </is>
      </c>
      <c>
        <is>
          <t>05.11.2020 10:22:00</t>
        </is>
      </c>
      <c>
        <v>2.126944444</v>
      </c>
      <c>
        <v>0</v>
      </c>
      <c>
        <v>0</v>
      </c>
      <c>
        <v>1</v>
      </c>
      <c>
        <v>40</v>
      </c>
      <c>
        <v>0</v>
      </c>
      <c>
        <v>0</v>
      </c>
      <c>
        <v>2.126944</v>
      </c>
      <c>
        <v>85.077778</v>
      </c>
    </row>
    <row>
      <c>
        <is>
          <t>1581209</t>
        </is>
      </c>
      <c>
        <v>1</v>
      </c>
      <c>
        <is>
          <t>İZMİR</t>
        </is>
      </c>
      <c>
        <v>KİRAZ</v>
      </c>
      <c>
        <is>
          <t>ÇAYAĞZI TR-19 35-31-L00445_956579663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15.11.2020 20:16:00</t>
        </is>
      </c>
      <c>
        <is>
          <t>15.11.2020 21:57:22</t>
        </is>
      </c>
      <c>
        <v>1.689444444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1.689444</v>
      </c>
    </row>
    <row>
      <c>
        <is>
          <t>1597721</t>
        </is>
      </c>
      <c>
        <v>1</v>
      </c>
      <c>
        <is>
          <t>İZMİR</t>
        </is>
      </c>
      <c>
        <v>KİRAZ</v>
      </c>
      <c>
        <is>
          <t>CERİTLER SÜLÜKLÜYOLU TR-2 35-31-L00120_956588424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28.11.2020 11:05:30</t>
        </is>
      </c>
      <c>
        <is>
          <t>28.11.2020 14:01:23</t>
        </is>
      </c>
      <c>
        <v>2.931388888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2.931389</v>
      </c>
    </row>
    <row>
      <c>
        <is>
          <t>1583135</t>
        </is>
      </c>
      <c>
        <v>1</v>
      </c>
      <c>
        <is>
          <t>İZMİR</t>
        </is>
      </c>
      <c>
        <v>KİRAZ</v>
      </c>
      <c>
        <is>
          <t>CERİTLER SÜLÜKLÜYOLU TR-2 35-31-L00120_35-31-L00120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19.11.2020 10:00:00</t>
        </is>
      </c>
      <c>
        <is>
          <t>19.11.2020 14:07:00</t>
        </is>
      </c>
      <c>
        <v>4.116666666</v>
      </c>
      <c>
        <v>0</v>
      </c>
      <c>
        <v>0</v>
      </c>
      <c>
        <v>2</v>
      </c>
      <c>
        <v>64</v>
      </c>
      <c>
        <v>0</v>
      </c>
      <c>
        <v>0</v>
      </c>
      <c>
        <v>8.233333</v>
      </c>
      <c>
        <v>263.466667</v>
      </c>
    </row>
    <row>
      <c>
        <is>
          <t>1575866</t>
        </is>
      </c>
      <c>
        <v>1</v>
      </c>
      <c>
        <is>
          <t>İZMİR</t>
        </is>
      </c>
      <c>
        <v>KİRAZ</v>
      </c>
      <c>
        <is>
          <t>CEVİZLİ BOSTANYERİ TR-2 35-31-L00322_47798314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05.11.2020 15:19:18</t>
        </is>
      </c>
      <c>
        <is>
          <t>05.11.2020 18:16:33</t>
        </is>
      </c>
      <c>
        <v>2.954166666</v>
      </c>
      <c>
        <v>0</v>
      </c>
      <c>
        <v>0</v>
      </c>
      <c>
        <v>0</v>
      </c>
      <c>
        <v>19</v>
      </c>
      <c>
        <v>0</v>
      </c>
      <c>
        <v>0</v>
      </c>
      <c>
        <v>0</v>
      </c>
      <c>
        <v>56.129167</v>
      </c>
    </row>
    <row>
      <c>
        <is>
          <t>1576390</t>
        </is>
      </c>
      <c>
        <v>1</v>
      </c>
      <c>
        <is>
          <t>İZMİR</t>
        </is>
      </c>
      <c>
        <v>KİRAZ</v>
      </c>
      <c>
        <is>
          <t>EMENLER TR-1 35-31-L00139_47841240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06.11.2020 11:56:28</t>
        </is>
      </c>
      <c>
        <is>
          <t>06.11.2020 12:36:32</t>
        </is>
      </c>
      <c>
        <v>0.667777777</v>
      </c>
      <c>
        <v>0</v>
      </c>
      <c>
        <v>0</v>
      </c>
      <c>
        <v>0</v>
      </c>
      <c>
        <v>19</v>
      </c>
      <c>
        <v>0</v>
      </c>
      <c>
        <v>0</v>
      </c>
      <c>
        <v>0</v>
      </c>
      <c>
        <v>12.687778</v>
      </c>
    </row>
    <row>
      <c>
        <is>
          <t>1576427</t>
        </is>
      </c>
      <c>
        <v>1</v>
      </c>
      <c>
        <is>
          <t>İZMİR</t>
        </is>
      </c>
      <c>
        <v>KİRAZ</v>
      </c>
      <c>
        <is>
          <t>EMENLER TR-2 35-31-L00138_35-31-L00138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06.11.2020 12:41:53</t>
        </is>
      </c>
      <c>
        <is>
          <t>06.11.2020 14:42:00</t>
        </is>
      </c>
      <c>
        <v>2.001944444</v>
      </c>
      <c>
        <v>0</v>
      </c>
      <c>
        <v>0</v>
      </c>
      <c>
        <v>1</v>
      </c>
      <c>
        <v>60</v>
      </c>
      <c>
        <v>0</v>
      </c>
      <c>
        <v>0</v>
      </c>
      <c>
        <v>2.001944</v>
      </c>
      <c>
        <v>120.116667</v>
      </c>
    </row>
    <row>
      <c>
        <is>
          <t>1578049</t>
        </is>
      </c>
      <c>
        <v>1</v>
      </c>
      <c>
        <is>
          <t>İZMİR</t>
        </is>
      </c>
      <c>
        <v>KİRAZ</v>
      </c>
      <c>
        <is>
          <t>EMENLER TR-1 35-31-L00139_956587570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09.11.2020 13:16:54</t>
        </is>
      </c>
      <c>
        <is>
          <t>09.11.2020 17:15:07</t>
        </is>
      </c>
      <c>
        <v>3.970277777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3.970278</v>
      </c>
    </row>
    <row>
      <c>
        <is>
          <t>1583366</t>
        </is>
      </c>
      <c>
        <v>1</v>
      </c>
      <c>
        <is>
          <t>İZMİR</t>
        </is>
      </c>
      <c>
        <v>KİRAZ</v>
      </c>
      <c>
        <is>
          <t>EMENLER TR-2 35-31-L00138_47840968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19.11.2020 16:36:50</t>
        </is>
      </c>
      <c>
        <is>
          <t>19.11.2020 20:33:33</t>
        </is>
      </c>
      <c>
        <v>3.945277777</v>
      </c>
      <c>
        <v>0</v>
      </c>
      <c>
        <v>0</v>
      </c>
      <c>
        <v>0</v>
      </c>
      <c>
        <v>26</v>
      </c>
      <c>
        <v>0</v>
      </c>
      <c>
        <v>0</v>
      </c>
      <c>
        <v>0</v>
      </c>
      <c>
        <v>102.577222</v>
      </c>
    </row>
    <row>
      <c>
        <is>
          <t>1582697</t>
        </is>
      </c>
      <c>
        <v>1</v>
      </c>
      <c>
        <is>
          <t>İZMİR</t>
        </is>
      </c>
      <c>
        <v>NARLIDERE</v>
      </c>
      <c>
        <is>
          <t>K-3942 35-07-K03942_35-07-K03942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18.11.2020 17:12:44</t>
        </is>
      </c>
      <c>
        <is>
          <t>18.11.2020 18:39:38</t>
        </is>
      </c>
      <c>
        <v>1.448333333</v>
      </c>
      <c>
        <v>1</v>
      </c>
      <c>
        <v>261</v>
      </c>
      <c>
        <v>0</v>
      </c>
      <c>
        <v>0</v>
      </c>
      <c>
        <v>1.448333</v>
      </c>
      <c>
        <v>378.015</v>
      </c>
      <c>
        <v>0</v>
      </c>
      <c>
        <v>0</v>
      </c>
    </row>
    <row>
      <c>
        <is>
          <t>1577086</t>
        </is>
      </c>
      <c>
        <v>1</v>
      </c>
      <c>
        <is>
          <t>İZMİR</t>
        </is>
      </c>
      <c>
        <v>NARLIDERE</v>
      </c>
      <c>
        <is>
          <t>K-978 35-07-K00978_35-07-K00978</t>
        </is>
      </c>
      <c>
        <v>AG Pano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07.11.2020 11:52:43</t>
        </is>
      </c>
      <c>
        <is>
          <t>07.11.2020 18:22:20</t>
        </is>
      </c>
      <c>
        <v>6.493611111</v>
      </c>
      <c>
        <v>2</v>
      </c>
      <c>
        <v>289</v>
      </c>
      <c>
        <v>0</v>
      </c>
      <c>
        <v>0</v>
      </c>
      <c>
        <v>12.987222</v>
      </c>
      <c>
        <v>1876.653611</v>
      </c>
      <c>
        <v>0</v>
      </c>
      <c>
        <v>0</v>
      </c>
    </row>
    <row>
      <c>
        <is>
          <t>1584312</t>
        </is>
      </c>
      <c>
        <v>1</v>
      </c>
      <c>
        <is>
          <t>İZMİR</t>
        </is>
      </c>
      <c>
        <v>ÇEŞME</v>
      </c>
      <c>
        <is>
          <t>L-140 35-18-L00140_950436493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21.11.2020 11:13:17</t>
        </is>
      </c>
      <c>
        <is>
          <t>21.11.2020 13:07:21</t>
        </is>
      </c>
      <c>
        <v>1.901111111</v>
      </c>
      <c>
        <v>0</v>
      </c>
      <c>
        <v>1</v>
      </c>
      <c>
        <v>0</v>
      </c>
      <c>
        <v>0</v>
      </c>
      <c>
        <v>0</v>
      </c>
      <c>
        <v>1.901111</v>
      </c>
      <c>
        <v>0</v>
      </c>
      <c>
        <v>0</v>
      </c>
    </row>
    <row>
      <c>
        <is>
          <t>1595877</t>
        </is>
      </c>
      <c>
        <v>1</v>
      </c>
      <c>
        <is>
          <t>İZMİR</t>
        </is>
      </c>
      <c>
        <v>ÇEŞME</v>
      </c>
      <c>
        <is>
          <t>L-208 35-18-L00208_L-207 MERKEZTUR - L-205 BOYALIK APART OTEL-L01 L01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24.11.2020 16:25:00</t>
        </is>
      </c>
      <c>
        <is>
          <t>24.11.2020 16:54:00</t>
        </is>
      </c>
      <c>
        <v>0.483333333</v>
      </c>
      <c>
        <v>3</v>
      </c>
      <c>
        <v>142</v>
      </c>
      <c>
        <v>0</v>
      </c>
      <c>
        <v>0</v>
      </c>
      <c>
        <v>1.45</v>
      </c>
      <c>
        <v>68.633333</v>
      </c>
      <c>
        <v>0</v>
      </c>
      <c>
        <v>0</v>
      </c>
    </row>
    <row>
      <c>
        <is>
          <t>1595527</t>
        </is>
      </c>
      <c>
        <v>1</v>
      </c>
      <c>
        <is>
          <t>İZMİR</t>
        </is>
      </c>
      <c>
        <v>ÇEŞME</v>
      </c>
      <c>
        <is>
          <t>L-208 35-18-L00208_L-207 MERKEZTUR - L-205 BOYALIK APART OTEL-L01 L01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24.11.2020 09:01:00</t>
        </is>
      </c>
      <c>
        <is>
          <t>24.11.2020 09:28:00</t>
        </is>
      </c>
      <c>
        <v>0.45</v>
      </c>
      <c>
        <v>3</v>
      </c>
      <c>
        <v>220</v>
      </c>
      <c>
        <v>0</v>
      </c>
      <c>
        <v>0</v>
      </c>
      <c>
        <v>1.35</v>
      </c>
      <c>
        <v>99</v>
      </c>
      <c>
        <v>0</v>
      </c>
      <c>
        <v>0</v>
      </c>
    </row>
    <row>
      <c>
        <is>
          <t>1595017</t>
        </is>
      </c>
      <c>
        <v>1</v>
      </c>
      <c>
        <is>
          <t>İZMİR</t>
        </is>
      </c>
      <c>
        <v>TORBALI</v>
      </c>
      <c>
        <is>
          <t>ÖZGÖRKEY KÖK 35-26-M00256_ÇAPAK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23.11.2020 08:29:37</t>
        </is>
      </c>
      <c>
        <is>
          <t>23.11.2020 09:02:51</t>
        </is>
      </c>
      <c>
        <v>0.553888888</v>
      </c>
      <c>
        <v>0</v>
      </c>
      <c>
        <v>4</v>
      </c>
      <c>
        <v>7</v>
      </c>
      <c>
        <v>380</v>
      </c>
      <c>
        <v>0</v>
      </c>
      <c>
        <v>2.215556</v>
      </c>
      <c>
        <v>3.877222</v>
      </c>
      <c>
        <v>210.477777</v>
      </c>
    </row>
    <row>
      <c>
        <is>
          <t>1573778</t>
        </is>
      </c>
      <c>
        <v>1</v>
      </c>
      <c>
        <is>
          <t>İZMİR</t>
        </is>
      </c>
      <c>
        <v>TORBALI</v>
      </c>
      <c>
        <is>
          <t>DM-5/11 35-26-M00804_60982692</t>
        </is>
      </c>
      <c>
        <v>AG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01.11.2020 18:21:22</t>
        </is>
      </c>
      <c>
        <is>
          <t>02.11.2020 01:36:40</t>
        </is>
      </c>
      <c>
        <v>7.255</v>
      </c>
      <c>
        <v>0</v>
      </c>
      <c>
        <v>105</v>
      </c>
      <c>
        <v>0</v>
      </c>
      <c>
        <v>0</v>
      </c>
      <c>
        <v>0</v>
      </c>
      <c>
        <v>761.775</v>
      </c>
      <c>
        <v>0</v>
      </c>
      <c>
        <v>0</v>
      </c>
    </row>
    <row>
      <c>
        <is>
          <t>1595787</t>
        </is>
      </c>
      <c>
        <v>1</v>
      </c>
      <c>
        <is>
          <t>İZMİR</t>
        </is>
      </c>
      <c>
        <v>TORBALI</v>
      </c>
      <c>
        <is>
          <t>DM-5/10 35-26-M00805_956629433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24.11.2020 14:02:05</t>
        </is>
      </c>
      <c>
        <is>
          <t>24.11.2020 16:58:59</t>
        </is>
      </c>
      <c>
        <v>2.948333333</v>
      </c>
      <c>
        <v>0</v>
      </c>
      <c>
        <v>1</v>
      </c>
      <c>
        <v>0</v>
      </c>
      <c>
        <v>0</v>
      </c>
      <c>
        <v>0</v>
      </c>
      <c>
        <v>2.948333</v>
      </c>
      <c>
        <v>0</v>
      </c>
      <c>
        <v>0</v>
      </c>
    </row>
    <row>
      <c>
        <is>
          <t>1577885</t>
        </is>
      </c>
      <c>
        <v>1</v>
      </c>
      <c>
        <is>
          <t>İZMİR</t>
        </is>
      </c>
      <c>
        <v>TORBALI</v>
      </c>
      <c>
        <is>
          <t>KARAKUYU KÖK 35-26-M00437_KÖYLER KORUCUK-M06 M06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09.11.2020 09:35:46</t>
        </is>
      </c>
      <c>
        <is>
          <t>09.11.2020 09:51:00</t>
        </is>
      </c>
      <c>
        <v>0.253888888</v>
      </c>
      <c>
        <v>0</v>
      </c>
      <c>
        <v>956</v>
      </c>
      <c>
        <v>98</v>
      </c>
      <c>
        <v>1911</v>
      </c>
      <c>
        <v>0</v>
      </c>
      <c>
        <v>242.717777</v>
      </c>
      <c>
        <v>24.881111</v>
      </c>
      <c>
        <v>485.181665</v>
      </c>
    </row>
    <row>
      <c>
        <is>
          <t>1584237</t>
        </is>
      </c>
      <c>
        <v>1</v>
      </c>
      <c>
        <is>
          <t>İZMİR</t>
        </is>
      </c>
      <c>
        <v>TORBALI</v>
      </c>
      <c>
        <is>
          <t>KARAKUYU KÖK 35-26-M00437_KÖYLER KORUCUK M06</t>
        </is>
      </c>
      <c>
        <v>Manevra</v>
      </c>
      <c>
        <is>
          <t>Dağıtım-OG</t>
        </is>
      </c>
      <c>
        <v>Kısa</v>
      </c>
      <c>
        <v>Şebeke işletmecisi</v>
      </c>
      <c>
        <v>Bildirimsiz</v>
      </c>
      <c>
        <is>
          <t>21.11.2020 09:45:43</t>
        </is>
      </c>
      <c>
        <is>
          <t>21.11.2020 09:48:00</t>
        </is>
      </c>
      <c>
        <v>0.038055555</v>
      </c>
      <c>
        <v>0</v>
      </c>
      <c>
        <v>956</v>
      </c>
      <c>
        <v>99</v>
      </c>
      <c>
        <v>1911</v>
      </c>
      <c>
        <v>0</v>
      </c>
      <c>
        <v>36.381111</v>
      </c>
      <c>
        <v>3.7675</v>
      </c>
      <c>
        <v>72.724166</v>
      </c>
    </row>
    <row>
      <c>
        <is>
          <t>1584502</t>
        </is>
      </c>
      <c>
        <v>1</v>
      </c>
      <c>
        <is>
          <t>İZMİR</t>
        </is>
      </c>
      <c>
        <v>KİRAZ</v>
      </c>
      <c>
        <is>
          <t>KALEKÖY TR-2 35-31-L00235_35-31-L00235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21.11.2020 17:12:44</t>
        </is>
      </c>
      <c>
        <is>
          <t>21.11.2020 17:41:00</t>
        </is>
      </c>
      <c>
        <v>0.471111111</v>
      </c>
      <c>
        <v>0</v>
      </c>
      <c>
        <v>0</v>
      </c>
      <c>
        <v>1</v>
      </c>
      <c>
        <v>41</v>
      </c>
      <c>
        <v>0</v>
      </c>
      <c>
        <v>0</v>
      </c>
      <c>
        <v>0.471111</v>
      </c>
      <c>
        <v>19.315556</v>
      </c>
    </row>
    <row>
      <c>
        <is>
          <t>1596641</t>
        </is>
      </c>
      <c>
        <v>1</v>
      </c>
      <c>
        <is>
          <t>İZMİR</t>
        </is>
      </c>
      <c>
        <v>KİRAZ</v>
      </c>
      <c>
        <is>
          <t>KARABULU TR-2 35-31-L00349_Ayırıcı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26.11.2020 09:35:21</t>
        </is>
      </c>
      <c>
        <is>
          <t>26.11.2020 13:16:13</t>
        </is>
      </c>
      <c>
        <v>3.681111111</v>
      </c>
      <c>
        <v>0</v>
      </c>
      <c>
        <v>0</v>
      </c>
      <c>
        <v>12</v>
      </c>
      <c>
        <v>30</v>
      </c>
      <c>
        <v>0</v>
      </c>
      <c>
        <v>0</v>
      </c>
      <c>
        <v>44.173333</v>
      </c>
      <c>
        <v>110.433333</v>
      </c>
    </row>
    <row>
      <c>
        <is>
          <t>1579630</t>
        </is>
      </c>
      <c>
        <v>1</v>
      </c>
      <c>
        <is>
          <t>İZMİR</t>
        </is>
      </c>
      <c>
        <v>KİRAZ</v>
      </c>
      <c>
        <is>
          <t>KARAMAN TR-1 35-31-L00435_956598745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12.11.2020 12:54:51</t>
        </is>
      </c>
      <c>
        <is>
          <t>12.11.2020 14:41:44</t>
        </is>
      </c>
      <c>
        <v>1.781388888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1.781389</v>
      </c>
    </row>
    <row>
      <c>
        <is>
          <t>1575701</t>
        </is>
      </c>
      <c>
        <v>1</v>
      </c>
      <c>
        <is>
          <t>İZMİR</t>
        </is>
      </c>
      <c>
        <v>KİRAZ</v>
      </c>
      <c>
        <is>
          <t>KARAMAN TR-1 35-31-L00049_950048282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05.11.2020 11:05:49</t>
        </is>
      </c>
      <c>
        <is>
          <t>05.11.2020 14:41:43</t>
        </is>
      </c>
      <c>
        <v>3.598333333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3.598333</v>
      </c>
    </row>
    <row>
      <c>
        <is>
          <t>1575521</t>
        </is>
      </c>
      <c>
        <v>1</v>
      </c>
      <c>
        <is>
          <t>İZMİR</t>
        </is>
      </c>
      <c>
        <v>KİRAZ</v>
      </c>
      <c>
        <is>
          <t>EMENLER TR-2 35-31-L00138_47840969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05.11.2020 06:50:04</t>
        </is>
      </c>
      <c>
        <is>
          <t>05.11.2020 07:53:59</t>
        </is>
      </c>
      <c>
        <v>1.065277777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5.326389</v>
      </c>
    </row>
    <row>
      <c>
        <is>
          <t>1597852</t>
        </is>
      </c>
      <c>
        <v>1</v>
      </c>
      <c>
        <is>
          <t>İZMİR</t>
        </is>
      </c>
      <c>
        <v>KİRAZ</v>
      </c>
      <c>
        <is>
          <t>HALİLLER TR-3 ESKİ EGELİLER 35-31-L00180_35-31-L00180</t>
        </is>
      </c>
      <c>
        <v>Yangın</v>
      </c>
      <c>
        <is>
          <t>Dağıtım-AG</t>
        </is>
      </c>
      <c>
        <v>Uzun</v>
      </c>
      <c>
        <v>Güvenlik</v>
      </c>
      <c>
        <v>Bildirimsiz</v>
      </c>
      <c>
        <is>
          <t>28.11.2020 15:55:00</t>
        </is>
      </c>
      <c>
        <is>
          <t>28.11.2020 17:57:34</t>
        </is>
      </c>
      <c>
        <v>2.042777777</v>
      </c>
      <c>
        <v>0</v>
      </c>
      <c>
        <v>0</v>
      </c>
      <c>
        <v>2</v>
      </c>
      <c>
        <v>30</v>
      </c>
      <c>
        <v>0</v>
      </c>
      <c>
        <v>0</v>
      </c>
      <c>
        <v>4.085556</v>
      </c>
      <c>
        <v>61.283333</v>
      </c>
    </row>
    <row>
      <c>
        <is>
          <t>1594685</t>
        </is>
      </c>
      <c>
        <v>1</v>
      </c>
      <c>
        <is>
          <t>İZMİR</t>
        </is>
      </c>
      <c>
        <v>KİRAZ</v>
      </c>
      <c>
        <is>
          <t>HALİLLER KÖK 35-31-L00228_SIRIMLI L011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22.11.2020 09:34:25</t>
        </is>
      </c>
      <c>
        <is>
          <t>22.11.2020 14:54:01</t>
        </is>
      </c>
      <c>
        <v>5.326666666</v>
      </c>
      <c>
        <v>0</v>
      </c>
      <c>
        <v>0</v>
      </c>
      <c>
        <v>29</v>
      </c>
      <c>
        <v>491</v>
      </c>
      <c>
        <v>0</v>
      </c>
      <c>
        <v>0</v>
      </c>
      <c>
        <v>154.473333</v>
      </c>
      <c>
        <v>2615.393333</v>
      </c>
    </row>
    <row>
      <c>
        <is>
          <t>1574502</t>
        </is>
      </c>
      <c>
        <v>1</v>
      </c>
      <c>
        <is>
          <t>İZMİR</t>
        </is>
      </c>
      <c>
        <v>KİRAZ</v>
      </c>
      <c>
        <is>
          <t>HALİLLER TR-6 SIRIMLI YOLU 35-31-L00233_47919479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03.11.2020 08:48:00</t>
        </is>
      </c>
      <c>
        <is>
          <t>03.11.2020 12:20:56</t>
        </is>
      </c>
      <c>
        <v>3.548888888</v>
      </c>
      <c>
        <v>0</v>
      </c>
      <c>
        <v>0</v>
      </c>
      <c>
        <v>0</v>
      </c>
      <c>
        <v>35</v>
      </c>
      <c>
        <v>0</v>
      </c>
      <c>
        <v>0</v>
      </c>
      <c>
        <v>0</v>
      </c>
      <c>
        <v>124.211111</v>
      </c>
    </row>
    <row>
      <c>
        <is>
          <t>1596790</t>
        </is>
      </c>
      <c>
        <v>1</v>
      </c>
      <c>
        <is>
          <t>İZMİR</t>
        </is>
      </c>
      <c>
        <v>KİRAZ</v>
      </c>
      <c>
        <is>
          <t>HİSAR TR-1 35-31-L00118_956591619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26.11.2020 12:53:57</t>
        </is>
      </c>
      <c>
        <is>
          <t>26.11.2020 18:27:37</t>
        </is>
      </c>
      <c>
        <v>5.561111111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5.561111</v>
      </c>
    </row>
    <row>
      <c>
        <is>
          <t>1597156</t>
        </is>
      </c>
      <c>
        <v>1</v>
      </c>
      <c>
        <is>
          <t>İZMİR</t>
        </is>
      </c>
      <c>
        <v>KİRAZ</v>
      </c>
      <c>
        <is>
          <t>İĞDELİ AZMANLAR SOKAK TR-5 35-31-L00343_47904289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27.11.2020 09:44:23</t>
        </is>
      </c>
      <c>
        <is>
          <t>27.11.2020 10:46:04</t>
        </is>
      </c>
      <c>
        <v>1.028055555</v>
      </c>
      <c>
        <v>0</v>
      </c>
      <c>
        <v>0</v>
      </c>
      <c>
        <v>0</v>
      </c>
      <c>
        <v>17</v>
      </c>
      <c>
        <v>0</v>
      </c>
      <c>
        <v>0</v>
      </c>
      <c>
        <v>0</v>
      </c>
      <c>
        <v>17.476944</v>
      </c>
    </row>
    <row>
      <c>
        <is>
          <t>1598071</t>
        </is>
      </c>
      <c>
        <v>1</v>
      </c>
      <c>
        <is>
          <t>İZMİR</t>
        </is>
      </c>
      <c>
        <v>KİRAZ</v>
      </c>
      <c>
        <is>
          <t>İĞDELİ DAMLAR SOKAK TR-4 35-31-L00344_35-31-L00344</t>
        </is>
      </c>
      <c>
        <v>AG Direk Değişimi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29.11.2020 09:41:33</t>
        </is>
      </c>
      <c>
        <is>
          <t>29.11.2020 12:16:53</t>
        </is>
      </c>
      <c>
        <v>2.588888888</v>
      </c>
      <c>
        <v>0</v>
      </c>
      <c>
        <v>0</v>
      </c>
      <c>
        <v>1</v>
      </c>
      <c>
        <v>85</v>
      </c>
      <c>
        <v>0</v>
      </c>
      <c>
        <v>0</v>
      </c>
      <c>
        <v>2.588889</v>
      </c>
      <c>
        <v>220.055555</v>
      </c>
    </row>
    <row>
      <c>
        <is>
          <t>1596158</t>
        </is>
      </c>
      <c>
        <v>1</v>
      </c>
      <c>
        <is>
          <t>İZMİR</t>
        </is>
      </c>
      <c>
        <v>KİRAZ</v>
      </c>
      <c>
        <is>
          <t>İĞDELİ DAMLAR SOKAK TR-4 35-31-L00344_35-31-L00344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25.11.2020 10:25:50</t>
        </is>
      </c>
      <c>
        <is>
          <t>25.11.2020 13:00:58</t>
        </is>
      </c>
      <c>
        <v>2.585555555</v>
      </c>
      <c>
        <v>0</v>
      </c>
      <c>
        <v>0</v>
      </c>
      <c>
        <v>1</v>
      </c>
      <c>
        <v>85</v>
      </c>
      <c>
        <v>0</v>
      </c>
      <c>
        <v>0</v>
      </c>
      <c>
        <v>2.585556</v>
      </c>
      <c>
        <v>219.772222</v>
      </c>
    </row>
    <row>
      <c>
        <is>
          <t>1583653</t>
        </is>
      </c>
      <c>
        <v>1</v>
      </c>
      <c>
        <is>
          <t>İZMİR</t>
        </is>
      </c>
      <c>
        <v>KİRAZ</v>
      </c>
      <c>
        <is>
          <t>İĞDELİ DAMLAR SOKAK TR-4 35-31-L00344_47904917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20.11.2020 09:07:30</t>
        </is>
      </c>
      <c>
        <is>
          <t>20.11.2020 10:16:07</t>
        </is>
      </c>
      <c>
        <v>1.143611111</v>
      </c>
      <c>
        <v>0</v>
      </c>
      <c>
        <v>0</v>
      </c>
      <c>
        <v>0</v>
      </c>
      <c>
        <v>35</v>
      </c>
      <c>
        <v>0</v>
      </c>
      <c>
        <v>0</v>
      </c>
      <c>
        <v>0</v>
      </c>
      <c>
        <v>40.026389</v>
      </c>
    </row>
    <row>
      <c>
        <is>
          <t>1596040</t>
        </is>
      </c>
      <c>
        <v>1</v>
      </c>
      <c>
        <is>
          <t>İZMİR</t>
        </is>
      </c>
      <c>
        <v>KİRAZ</v>
      </c>
      <c>
        <is>
          <t>İĞDELİ AZMANLAR SOKAK TR-5 35-31-L00343_47904290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25.11.2020 07:36:38</t>
        </is>
      </c>
      <c>
        <is>
          <t>25.11.2020 09:22:50</t>
        </is>
      </c>
      <c>
        <v>1.77</v>
      </c>
      <c>
        <v>0</v>
      </c>
      <c>
        <v>0</v>
      </c>
      <c>
        <v>0</v>
      </c>
      <c>
        <v>10</v>
      </c>
      <c>
        <v>0</v>
      </c>
      <c>
        <v>0</v>
      </c>
      <c>
        <v>0</v>
      </c>
      <c>
        <v>17.7</v>
      </c>
    </row>
    <row>
      <c>
        <is>
          <t>1596802</t>
        </is>
      </c>
      <c>
        <v>1</v>
      </c>
      <c>
        <is>
          <t>İZMİR</t>
        </is>
      </c>
      <c>
        <v>KİRAZ</v>
      </c>
      <c>
        <is>
          <t>İĞDELİ DAMLAR SOKAK TR-4 35-31-L00344_35-31-L00344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26.11.2020 11:40:19</t>
        </is>
      </c>
      <c>
        <is>
          <t>26.11.2020 15:10:54</t>
        </is>
      </c>
      <c>
        <v>3.509722222</v>
      </c>
      <c>
        <v>0</v>
      </c>
      <c>
        <v>0</v>
      </c>
      <c>
        <v>1</v>
      </c>
      <c>
        <v>85</v>
      </c>
      <c>
        <v>0</v>
      </c>
      <c>
        <v>0</v>
      </c>
      <c>
        <v>3.509722</v>
      </c>
      <c>
        <v>298.326389</v>
      </c>
    </row>
    <row>
      <c>
        <is>
          <t>1575563</t>
        </is>
      </c>
      <c>
        <v>1</v>
      </c>
      <c>
        <is>
          <t>İZMİR</t>
        </is>
      </c>
      <c>
        <v>KİRAZ</v>
      </c>
      <c>
        <is>
          <t>İĞDELİ DAMLAR SOKAK TR-4 35-31-L00344_35-31-L00344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05.11.2020 08:36:42</t>
        </is>
      </c>
      <c>
        <is>
          <t>05.11.2020 10:28:22</t>
        </is>
      </c>
      <c>
        <v>1.861111111</v>
      </c>
      <c>
        <v>0</v>
      </c>
      <c>
        <v>0</v>
      </c>
      <c>
        <v>1</v>
      </c>
      <c>
        <v>85</v>
      </c>
      <c>
        <v>0</v>
      </c>
      <c>
        <v>0</v>
      </c>
      <c>
        <v>1.861111</v>
      </c>
      <c>
        <v>158.194444</v>
      </c>
    </row>
    <row>
      <c>
        <is>
          <t>1577447</t>
        </is>
      </c>
      <c>
        <v>1</v>
      </c>
      <c>
        <is>
          <t>İZMİR</t>
        </is>
      </c>
      <c>
        <v>KİRAZ</v>
      </c>
      <c>
        <is>
          <t>İĞDELİ AZMANLAR SOKAK TR-5 35-31-L00343_47904290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08.11.2020 06:25:19</t>
        </is>
      </c>
      <c>
        <is>
          <t>08.11.2020 09:40:20</t>
        </is>
      </c>
      <c>
        <v>3.250277777</v>
      </c>
      <c>
        <v>0</v>
      </c>
      <c>
        <v>0</v>
      </c>
      <c>
        <v>0</v>
      </c>
      <c>
        <v>10</v>
      </c>
      <c>
        <v>0</v>
      </c>
      <c>
        <v>0</v>
      </c>
      <c>
        <v>0</v>
      </c>
      <c>
        <v>32.502778</v>
      </c>
    </row>
    <row>
      <c>
        <is>
          <t>1577624</t>
        </is>
      </c>
      <c>
        <v>1</v>
      </c>
      <c>
        <is>
          <t>İZMİR</t>
        </is>
      </c>
      <c>
        <v>KİRAZ</v>
      </c>
      <c>
        <is>
          <t>İĞDELİ DAMLAR SOKAK TR-4 35-31-L00344_47904917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08.11.2020 13:14:26</t>
        </is>
      </c>
      <c>
        <is>
          <t>08.11.2020 18:33:16</t>
        </is>
      </c>
      <c>
        <v>5.313888888</v>
      </c>
      <c>
        <v>0</v>
      </c>
      <c>
        <v>0</v>
      </c>
      <c>
        <v>0</v>
      </c>
      <c>
        <v>35</v>
      </c>
      <c>
        <v>0</v>
      </c>
      <c>
        <v>0</v>
      </c>
      <c>
        <v>0</v>
      </c>
      <c>
        <v>185.986111</v>
      </c>
    </row>
    <row>
      <c>
        <is>
          <t>1582285</t>
        </is>
      </c>
      <c>
        <v>1</v>
      </c>
      <c>
        <is>
          <t>İZMİR</t>
        </is>
      </c>
      <c>
        <v>ÇEŞME</v>
      </c>
      <c>
        <is>
          <t>L-145 DALYAN DM 35-18-L00145_7490971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18.11.2020 08:00:19</t>
        </is>
      </c>
      <c>
        <is>
          <t>18.11.2020 09:11:49</t>
        </is>
      </c>
      <c>
        <v>1.191666666</v>
      </c>
      <c>
        <v>0</v>
      </c>
      <c>
        <v>68</v>
      </c>
      <c>
        <v>0</v>
      </c>
      <c>
        <v>0</v>
      </c>
      <c>
        <v>0</v>
      </c>
      <c>
        <v>81.033333</v>
      </c>
      <c>
        <v>0</v>
      </c>
      <c>
        <v>0</v>
      </c>
    </row>
    <row>
      <c>
        <is>
          <t>1576848</t>
        </is>
      </c>
      <c>
        <v>1</v>
      </c>
      <c>
        <is>
          <t>İZMİR</t>
        </is>
      </c>
      <c>
        <v>ÇEŞME</v>
      </c>
      <c>
        <is>
          <t>L-193 ESENEVLER 35-18-L00193_Ayırıcı H01</t>
        </is>
      </c>
      <c>
        <v>OG Atlama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07.11.2020 00:15:23</t>
        </is>
      </c>
      <c>
        <is>
          <t>07.11.2020 03:33:41</t>
        </is>
      </c>
      <c>
        <v>3.305</v>
      </c>
      <c>
        <v>2</v>
      </c>
      <c>
        <v>188</v>
      </c>
      <c>
        <v>0</v>
      </c>
      <c>
        <v>0</v>
      </c>
      <c>
        <v>6.61</v>
      </c>
      <c>
        <v>621.34</v>
      </c>
      <c>
        <v>0</v>
      </c>
      <c>
        <v>0</v>
      </c>
    </row>
    <row>
      <c>
        <is>
          <t>1577958</t>
        </is>
      </c>
      <c>
        <v>1</v>
      </c>
      <c>
        <is>
          <t>İZMİR</t>
        </is>
      </c>
      <c>
        <v>ÇEŞME</v>
      </c>
      <c>
        <is>
          <t>L-316 YALIKENT 35-18-L00316_12267781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09.11.2020 10:49:35</t>
        </is>
      </c>
      <c>
        <is>
          <t>09.11.2020 13:19:52</t>
        </is>
      </c>
      <c>
        <v>2.504722222</v>
      </c>
      <c>
        <v>0</v>
      </c>
      <c>
        <v>18</v>
      </c>
      <c>
        <v>0</v>
      </c>
      <c>
        <v>0</v>
      </c>
      <c>
        <v>0</v>
      </c>
      <c>
        <v>45.085</v>
      </c>
      <c>
        <v>0</v>
      </c>
      <c>
        <v>0</v>
      </c>
    </row>
    <row>
      <c>
        <is>
          <t>1579695</t>
        </is>
      </c>
      <c>
        <v>1</v>
      </c>
      <c>
        <is>
          <t>İZMİR</t>
        </is>
      </c>
      <c>
        <v>ÇEŞME</v>
      </c>
      <c>
        <is>
          <t>DM-2/8 BAŞKENT TR 35-18-L00588_950453977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12.11.2020 15:06:13</t>
        </is>
      </c>
      <c>
        <is>
          <t>12.11.2020 18:30:51</t>
        </is>
      </c>
      <c>
        <v>3.410555555</v>
      </c>
      <c>
        <v>0</v>
      </c>
      <c>
        <v>1</v>
      </c>
      <c>
        <v>0</v>
      </c>
      <c>
        <v>0</v>
      </c>
      <c>
        <v>0</v>
      </c>
      <c>
        <v>3.410556</v>
      </c>
      <c>
        <v>0</v>
      </c>
      <c>
        <v>0</v>
      </c>
    </row>
    <row>
      <c>
        <is>
          <t>1575686</t>
        </is>
      </c>
      <c>
        <v>1</v>
      </c>
      <c>
        <is>
          <t>İZMİR</t>
        </is>
      </c>
      <c>
        <v>ÇEŞME</v>
      </c>
      <c>
        <is>
          <t>DM-2/3 ESKİ ANIT YANI 35-18-L00581_950453667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05.11.2020 10:54:00</t>
        </is>
      </c>
      <c>
        <is>
          <t>05.11.2020 11:28:10</t>
        </is>
      </c>
      <c>
        <v>0.569444444</v>
      </c>
      <c>
        <v>0</v>
      </c>
      <c>
        <v>1</v>
      </c>
      <c>
        <v>0</v>
      </c>
      <c>
        <v>0</v>
      </c>
      <c>
        <v>0</v>
      </c>
      <c>
        <v>0.569444</v>
      </c>
      <c>
        <v>0</v>
      </c>
      <c>
        <v>0</v>
      </c>
    </row>
    <row>
      <c>
        <is>
          <t>1576046</t>
        </is>
      </c>
      <c>
        <v>1</v>
      </c>
      <c>
        <is>
          <t>İZMİR</t>
        </is>
      </c>
      <c>
        <v>ÇEŞME</v>
      </c>
      <c>
        <is>
          <t>DM-2/1  DENİZKENARI 35-18-L00577_950454324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05.11.2020 20:59:23</t>
        </is>
      </c>
      <c>
        <is>
          <t>05.11.2020 22:58:53</t>
        </is>
      </c>
      <c>
        <v>1.991666666</v>
      </c>
      <c>
        <v>0</v>
      </c>
      <c>
        <v>1</v>
      </c>
      <c>
        <v>0</v>
      </c>
      <c>
        <v>0</v>
      </c>
      <c>
        <v>0</v>
      </c>
      <c>
        <v>1.991667</v>
      </c>
      <c>
        <v>0</v>
      </c>
      <c>
        <v>0</v>
      </c>
    </row>
    <row>
      <c>
        <is>
          <t>1576370</t>
        </is>
      </c>
      <c>
        <v>1</v>
      </c>
      <c>
        <is>
          <t>İZMİR</t>
        </is>
      </c>
      <c>
        <v>ÇEŞME</v>
      </c>
      <c>
        <is>
          <t>DM-1/4 35-18-L00579_950454546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06.11.2020 11:55:40</t>
        </is>
      </c>
      <c>
        <is>
          <t>06.11.2020 16:05:18</t>
        </is>
      </c>
      <c>
        <v>4.160555555</v>
      </c>
      <c>
        <v>0</v>
      </c>
      <c>
        <v>2</v>
      </c>
      <c>
        <v>0</v>
      </c>
      <c>
        <v>0</v>
      </c>
      <c>
        <v>0</v>
      </c>
      <c>
        <v>8.321111</v>
      </c>
      <c>
        <v>0</v>
      </c>
      <c>
        <v>0</v>
      </c>
    </row>
    <row>
      <c>
        <is>
          <t>1595479</t>
        </is>
      </c>
      <c>
        <v>1</v>
      </c>
      <c>
        <is>
          <t>İZMİR</t>
        </is>
      </c>
      <c>
        <v>SEFERİHİSAR</v>
      </c>
      <c>
        <is>
          <t>L-20 DÖRT YOL KAVŞAĞI 35-14-L00020_956643378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24.11.2020 00:20:20</t>
        </is>
      </c>
      <c>
        <is>
          <t>24.11.2020 13:02:53</t>
        </is>
      </c>
      <c>
        <v>12.709166666</v>
      </c>
      <c>
        <v>0</v>
      </c>
      <c>
        <v>16</v>
      </c>
      <c>
        <v>0</v>
      </c>
      <c>
        <v>0</v>
      </c>
      <c>
        <v>0</v>
      </c>
      <c>
        <v>203.346667</v>
      </c>
      <c>
        <v>0</v>
      </c>
      <c>
        <v>0</v>
      </c>
    </row>
    <row>
      <c>
        <is>
          <t>1595424</t>
        </is>
      </c>
      <c>
        <v>1</v>
      </c>
      <c>
        <is>
          <t>İZMİR</t>
        </is>
      </c>
      <c>
        <v>SEFERİHİSAR</v>
      </c>
      <c>
        <is>
          <t>DM-1/TR-17 SEFERİHİSAR 35-14-M00329_956634239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23.11.2020 18:54:12</t>
        </is>
      </c>
      <c>
        <is>
          <t>23.11.2020 21:20:41</t>
        </is>
      </c>
      <c>
        <v>2.441388888</v>
      </c>
      <c>
        <v>0</v>
      </c>
      <c>
        <v>1</v>
      </c>
      <c>
        <v>0</v>
      </c>
      <c>
        <v>0</v>
      </c>
      <c>
        <v>0</v>
      </c>
      <c>
        <v>2.441389</v>
      </c>
      <c>
        <v>0</v>
      </c>
      <c>
        <v>0</v>
      </c>
    </row>
    <row>
      <c>
        <is>
          <t>1596644</t>
        </is>
      </c>
      <c>
        <v>1</v>
      </c>
      <c>
        <is>
          <t>İZMİR</t>
        </is>
      </c>
      <c>
        <v>SEFERİHİSAR</v>
      </c>
      <c>
        <is>
          <t>DM-1/TR-17 SEFERİHİSAR 35-14-M00329_50049620 B01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26.11.2020 09:45:00</t>
        </is>
      </c>
      <c>
        <is>
          <t>26.11.2020 11:07:21</t>
        </is>
      </c>
      <c>
        <v>1.3725</v>
      </c>
      <c>
        <v>0</v>
      </c>
      <c>
        <v>49</v>
      </c>
      <c>
        <v>0</v>
      </c>
      <c>
        <v>0</v>
      </c>
      <c>
        <v>0</v>
      </c>
      <c>
        <v>67.2525</v>
      </c>
      <c>
        <v>0</v>
      </c>
      <c>
        <v>0</v>
      </c>
    </row>
    <row>
      <c>
        <is>
          <t>1575684</t>
        </is>
      </c>
      <c>
        <v>1</v>
      </c>
      <c>
        <is>
          <t>İZMİR</t>
        </is>
      </c>
      <c>
        <v>SEFERİHİSAR</v>
      </c>
      <c>
        <is>
          <t>İM-1/TR-4 35-14-M00310_A A01</t>
        </is>
      </c>
      <c>
        <v>AG Box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05.11.2020 10:50:00</t>
        </is>
      </c>
      <c>
        <is>
          <t>05.11.2020 15:53:32</t>
        </is>
      </c>
      <c>
        <v>5.058888888</v>
      </c>
      <c>
        <v>0</v>
      </c>
      <c>
        <v>40</v>
      </c>
      <c>
        <v>0</v>
      </c>
      <c>
        <v>0</v>
      </c>
      <c>
        <v>0</v>
      </c>
      <c>
        <v>202.355556</v>
      </c>
      <c>
        <v>0</v>
      </c>
      <c>
        <v>0</v>
      </c>
    </row>
    <row>
      <c>
        <is>
          <t>1574954</t>
        </is>
      </c>
      <c>
        <v>1</v>
      </c>
      <c>
        <is>
          <t>İZMİR</t>
        </is>
      </c>
      <c>
        <v>SEFERİHİSAR</v>
      </c>
      <c>
        <is>
          <t>DM-1/TR-16 SEFERİHİSAR 35-14-M00328_ B05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03.11.2020 20:51:10</t>
        </is>
      </c>
      <c>
        <is>
          <t>03.11.2020 23:31:29</t>
        </is>
      </c>
      <c>
        <v>2.671944444</v>
      </c>
      <c>
        <v>0</v>
      </c>
      <c>
        <v>16</v>
      </c>
      <c>
        <v>0</v>
      </c>
      <c>
        <v>0</v>
      </c>
      <c>
        <v>0</v>
      </c>
      <c>
        <v>42.751111</v>
      </c>
      <c>
        <v>0</v>
      </c>
      <c>
        <v>0</v>
      </c>
    </row>
    <row>
      <c>
        <is>
          <t>1580727</t>
        </is>
      </c>
      <c>
        <v>1</v>
      </c>
      <c>
        <is>
          <t>İZMİR</t>
        </is>
      </c>
      <c>
        <v>SEFERİHİSAR</v>
      </c>
      <c>
        <is>
          <t>DM-1/TR-3 35-14-M00314_E E01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14.11.2020 15:08:00</t>
        </is>
      </c>
      <c>
        <is>
          <t>14.11.2020 16:00:56</t>
        </is>
      </c>
      <c>
        <v>0.882222222</v>
      </c>
      <c>
        <v>0</v>
      </c>
      <c>
        <v>67</v>
      </c>
      <c>
        <v>0</v>
      </c>
      <c>
        <v>0</v>
      </c>
      <c>
        <v>0</v>
      </c>
      <c>
        <v>59.108889</v>
      </c>
      <c>
        <v>0</v>
      </c>
      <c>
        <v>0</v>
      </c>
    </row>
    <row>
      <c>
        <is>
          <t>1583221</t>
        </is>
      </c>
      <c>
        <v>1</v>
      </c>
      <c>
        <is>
          <t>İZMİR</t>
        </is>
      </c>
      <c>
        <v>SEFERİHİSAR</v>
      </c>
      <c>
        <is>
          <t>DM-1/TR-15 SEFERİHİSAR 35-14-M00327_956658807</t>
        </is>
      </c>
      <c>
        <v>AG Box / Sdk Abone Çıkış Faz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19.11.2020 13:26:49</t>
        </is>
      </c>
      <c>
        <is>
          <t>19.11.2020 15:45:22</t>
        </is>
      </c>
      <c>
        <v>2.309166666</v>
      </c>
      <c>
        <v>0</v>
      </c>
      <c>
        <v>9</v>
      </c>
      <c>
        <v>0</v>
      </c>
      <c>
        <v>0</v>
      </c>
      <c>
        <v>0</v>
      </c>
      <c>
        <v>20.7825</v>
      </c>
      <c>
        <v>0</v>
      </c>
      <c>
        <v>0</v>
      </c>
    </row>
    <row>
      <c>
        <is>
          <t>1584533</t>
        </is>
      </c>
      <c>
        <v>1</v>
      </c>
      <c>
        <is>
          <t>İZMİR</t>
        </is>
      </c>
      <c>
        <v>SEFERİHİSAR</v>
      </c>
      <c>
        <is>
          <t>DM-1/TR-16 SEFERİHİSAR 35-14-M00328_956660790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21.11.2020 18:35:49</t>
        </is>
      </c>
      <c>
        <is>
          <t>21.11.2020 19:46:11</t>
        </is>
      </c>
      <c>
        <v>1.172777777</v>
      </c>
      <c>
        <v>0</v>
      </c>
      <c>
        <v>3</v>
      </c>
      <c>
        <v>0</v>
      </c>
      <c>
        <v>0</v>
      </c>
      <c>
        <v>0</v>
      </c>
      <c>
        <v>3.518333</v>
      </c>
      <c>
        <v>0</v>
      </c>
      <c>
        <v>0</v>
      </c>
    </row>
    <row>
      <c>
        <is>
          <t>1579033</t>
        </is>
      </c>
      <c>
        <v>1</v>
      </c>
      <c>
        <is>
          <t>İZMİR</t>
        </is>
      </c>
      <c>
        <v>SEFERİHİSAR</v>
      </c>
      <c>
        <is>
          <t>DM-1/TR-16 SEFERİHİSAR 35-14-M00328_95000554486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11.11.2020 11:25:04</t>
        </is>
      </c>
      <c>
        <is>
          <t>11.11.2020 14:51:56</t>
        </is>
      </c>
      <c>
        <v>3.447777777</v>
      </c>
      <c>
        <v>0</v>
      </c>
      <c>
        <v>1</v>
      </c>
      <c>
        <v>0</v>
      </c>
      <c>
        <v>0</v>
      </c>
      <c>
        <v>0</v>
      </c>
      <c>
        <v>3.447778</v>
      </c>
      <c>
        <v>0</v>
      </c>
      <c>
        <v>0</v>
      </c>
    </row>
    <row>
      <c>
        <is>
          <t>1575304</t>
        </is>
      </c>
      <c>
        <v>1</v>
      </c>
      <c>
        <is>
          <t>İZMİR</t>
        </is>
      </c>
      <c>
        <v>SEFERİHİSAR</v>
      </c>
      <c>
        <is>
          <t>DM-1/TR-16 SEFERİHİSAR 35-14-M00328_956660799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04.11.2020 15:40:58</t>
        </is>
      </c>
      <c>
        <is>
          <t>04.11.2020 17:53:33</t>
        </is>
      </c>
      <c>
        <v>2.209722222</v>
      </c>
      <c>
        <v>0</v>
      </c>
      <c>
        <v>3</v>
      </c>
      <c>
        <v>0</v>
      </c>
      <c>
        <v>0</v>
      </c>
      <c>
        <v>0</v>
      </c>
      <c>
        <v>6.629167</v>
      </c>
      <c>
        <v>0</v>
      </c>
      <c>
        <v>0</v>
      </c>
    </row>
    <row>
      <c>
        <is>
          <t>1595977</t>
        </is>
      </c>
      <c>
        <v>1</v>
      </c>
      <c>
        <is>
          <t>İZMİR</t>
        </is>
      </c>
      <c>
        <v>SEFERİHİSAR</v>
      </c>
      <c>
        <is>
          <t>DM-1/TR-16 SEFERİHİSAR 35-14-M00328_956657520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24.11.2020 19:49:03</t>
        </is>
      </c>
      <c>
        <is>
          <t>24.11.2020 21:11:27</t>
        </is>
      </c>
      <c>
        <v>1.373333333</v>
      </c>
      <c>
        <v>0</v>
      </c>
      <c>
        <v>1</v>
      </c>
      <c>
        <v>0</v>
      </c>
      <c>
        <v>0</v>
      </c>
      <c>
        <v>0</v>
      </c>
      <c>
        <v>1.373333</v>
      </c>
      <c>
        <v>0</v>
      </c>
      <c>
        <v>0</v>
      </c>
    </row>
    <row>
      <c>
        <is>
          <t>1577657</t>
        </is>
      </c>
      <c>
        <v>1</v>
      </c>
      <c>
        <is>
          <t>İZMİR</t>
        </is>
      </c>
      <c>
        <v>SEFERİHİSAR</v>
      </c>
      <c>
        <is>
          <t>DM-1/TR-16 SEFERİHİSAR 35-14-M00328_956646159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08.11.2020 14:48:46</t>
        </is>
      </c>
      <c>
        <is>
          <t>08.11.2020 17:06:58</t>
        </is>
      </c>
      <c>
        <v>2.303333333</v>
      </c>
      <c>
        <v>0</v>
      </c>
      <c>
        <v>1</v>
      </c>
      <c>
        <v>0</v>
      </c>
      <c>
        <v>0</v>
      </c>
      <c>
        <v>0</v>
      </c>
      <c>
        <v>2.303333</v>
      </c>
      <c>
        <v>0</v>
      </c>
      <c>
        <v>0</v>
      </c>
    </row>
    <row>
      <c>
        <is>
          <t>1583423</t>
        </is>
      </c>
      <c>
        <v>1</v>
      </c>
      <c>
        <is>
          <t>İZMİR</t>
        </is>
      </c>
      <c>
        <v>SEFERİHİSAR</v>
      </c>
      <c>
        <is>
          <t>DM-1/TR-3 35-14-M00314_956642619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19.11.2020 17:46:49</t>
        </is>
      </c>
      <c>
        <is>
          <t>19.11.2020 20:24:51</t>
        </is>
      </c>
      <c>
        <v>2.633888888</v>
      </c>
      <c>
        <v>0</v>
      </c>
      <c>
        <v>1</v>
      </c>
      <c>
        <v>0</v>
      </c>
      <c>
        <v>0</v>
      </c>
      <c>
        <v>0</v>
      </c>
      <c>
        <v>2.633889</v>
      </c>
      <c>
        <v>0</v>
      </c>
      <c>
        <v>0</v>
      </c>
    </row>
    <row>
      <c>
        <is>
          <t>1598077</t>
        </is>
      </c>
      <c>
        <v>1</v>
      </c>
      <c>
        <is>
          <t>İZMİR</t>
        </is>
      </c>
      <c>
        <v>SEFERİHİSAR</v>
      </c>
      <c>
        <is>
          <t>PAYAMLI M-29 35-25-M00173_956661596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29.11.2020 09:58:19</t>
        </is>
      </c>
      <c>
        <is>
          <t>29.11.2020 13:43:33</t>
        </is>
      </c>
      <c>
        <v>3.753888888</v>
      </c>
      <c>
        <v>0</v>
      </c>
      <c>
        <v>1</v>
      </c>
      <c>
        <v>0</v>
      </c>
      <c>
        <v>0</v>
      </c>
      <c>
        <v>0</v>
      </c>
      <c>
        <v>3.753889</v>
      </c>
      <c>
        <v>0</v>
      </c>
      <c>
        <v>0</v>
      </c>
    </row>
    <row>
      <c>
        <is>
          <t>1598814</t>
        </is>
      </c>
      <c>
        <v>1</v>
      </c>
      <c>
        <is>
          <t>İZMİR</t>
        </is>
      </c>
      <c>
        <v>SEFERİHİSAR</v>
      </c>
      <c>
        <is>
          <t>PAYAMLI M-29 35-25-M00173_956641191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30.11.2020 18:10:44</t>
        </is>
      </c>
      <c>
        <is>
          <t>30.11.2020 20:37:59</t>
        </is>
      </c>
      <c>
        <v>2.454166666</v>
      </c>
      <c>
        <v>0</v>
      </c>
      <c>
        <v>1</v>
      </c>
      <c>
        <v>0</v>
      </c>
      <c>
        <v>0</v>
      </c>
      <c>
        <v>0</v>
      </c>
      <c>
        <v>2.454167</v>
      </c>
      <c>
        <v>0</v>
      </c>
      <c>
        <v>0</v>
      </c>
    </row>
    <row>
      <c>
        <is>
          <t>1595066</t>
        </is>
      </c>
      <c>
        <v>1</v>
      </c>
      <c>
        <is>
          <t>İZMİR</t>
        </is>
      </c>
      <c>
        <v>SEFERİHİSAR</v>
      </c>
      <c>
        <is>
          <t>L-233 AKARCA KÖK 35-14-L00233_L-47 DENİZKENT SİTESİ L02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23.11.2020 09:12:20</t>
        </is>
      </c>
      <c>
        <is>
          <t>23.11.2020 10:01:16</t>
        </is>
      </c>
      <c>
        <v>0.815555555</v>
      </c>
      <c>
        <v>50</v>
      </c>
      <c>
        <v>2746</v>
      </c>
      <c>
        <v>7</v>
      </c>
      <c>
        <v>121</v>
      </c>
      <c>
        <v>40.777778</v>
      </c>
      <c>
        <v>2239.515554</v>
      </c>
      <c>
        <v>5.708889</v>
      </c>
      <c>
        <v>98.682222</v>
      </c>
    </row>
    <row>
      <c>
        <is>
          <t>1595103</t>
        </is>
      </c>
      <c>
        <v>1</v>
      </c>
      <c>
        <is>
          <t>İZMİR</t>
        </is>
      </c>
      <c>
        <v>SEFERİHİSAR</v>
      </c>
      <c>
        <is>
          <t>L-233 AKARCA KÖK 35-14-L00233_L-47 DENİZKENT SİTESİ L02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23.11.2020 10:06:42</t>
        </is>
      </c>
      <c>
        <is>
          <t>23.11.2020 17:22:00</t>
        </is>
      </c>
      <c>
        <v>7.255</v>
      </c>
      <c>
        <v>50</v>
      </c>
      <c>
        <v>2746</v>
      </c>
      <c>
        <v>7</v>
      </c>
      <c>
        <v>121</v>
      </c>
      <c>
        <v>362.75</v>
      </c>
      <c>
        <v>19922.23</v>
      </c>
      <c>
        <v>50.785</v>
      </c>
      <c>
        <v>877.855</v>
      </c>
    </row>
    <row>
      <c>
        <is>
          <t>1576924</t>
        </is>
      </c>
      <c>
        <v>1</v>
      </c>
      <c>
        <is>
          <t>İZMİR</t>
        </is>
      </c>
      <c>
        <v>SEFERİHİSAR</v>
      </c>
      <c>
        <is>
          <t>L-233 AKARCA KÖK 35-14-L00233_L-58 HAVACILAR SİTESİ L03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07.11.2020 08:25:04</t>
        </is>
      </c>
      <c>
        <is>
          <t>07.11.2020 10:11:52</t>
        </is>
      </c>
      <c>
        <v>1.78</v>
      </c>
      <c>
        <v>27</v>
      </c>
      <c>
        <v>2230</v>
      </c>
      <c>
        <v>0</v>
      </c>
      <c>
        <v>54</v>
      </c>
      <c>
        <v>48.06</v>
      </c>
      <c>
        <v>3969.4</v>
      </c>
      <c>
        <v>0</v>
      </c>
      <c>
        <v>96.12</v>
      </c>
    </row>
    <row>
      <c>
        <is>
          <t>1579964</t>
        </is>
      </c>
      <c>
        <v>1</v>
      </c>
      <c>
        <is>
          <t>İZMİR</t>
        </is>
      </c>
      <c>
        <v>SEFERİHİSAR</v>
      </c>
      <c>
        <is>
          <t>L-6 İZMİR YOLU 35-14-L00006_DM-1/TR-12 L03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13.11.2020 08:49:28</t>
        </is>
      </c>
      <c>
        <is>
          <t>13.11.2020 09:21:00</t>
        </is>
      </c>
      <c>
        <v>0.525555555</v>
      </c>
      <c>
        <v>27</v>
      </c>
      <c>
        <v>5644</v>
      </c>
      <c>
        <v>15</v>
      </c>
      <c>
        <v>443</v>
      </c>
      <c>
        <v>14.19</v>
      </c>
      <c>
        <v>2966.235552</v>
      </c>
      <c>
        <v>7.883333</v>
      </c>
      <c>
        <v>232.821111</v>
      </c>
    </row>
    <row>
      <c>
        <is>
          <t>1581216</t>
        </is>
      </c>
      <c>
        <v>1</v>
      </c>
      <c>
        <is>
          <t>İZMİR</t>
        </is>
      </c>
      <c>
        <v>SEFERİHİSAR</v>
      </c>
      <c>
        <is>
          <t>L-69 BAŞKENT SİTESİ 35-14-L00069_956658992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15.11.2020 20:24:56</t>
        </is>
      </c>
      <c>
        <is>
          <t>15.11.2020 21:36:17</t>
        </is>
      </c>
      <c>
        <v>1.189166666</v>
      </c>
      <c>
        <v>0</v>
      </c>
      <c>
        <v>1</v>
      </c>
      <c>
        <v>0</v>
      </c>
      <c>
        <v>0</v>
      </c>
      <c>
        <v>0</v>
      </c>
      <c>
        <v>1.189167</v>
      </c>
      <c>
        <v>0</v>
      </c>
      <c>
        <v>0</v>
      </c>
    </row>
    <row>
      <c>
        <is>
          <t>1597801</t>
        </is>
      </c>
      <c>
        <v>1</v>
      </c>
      <c>
        <is>
          <t>İZMİR</t>
        </is>
      </c>
      <c>
        <v>SEFERİHİSAR</v>
      </c>
      <c>
        <is>
          <t>L-81 35-14-L00081_5667557</t>
        </is>
      </c>
      <c>
        <v>AG İzolatör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28.11.2020 13:52:00</t>
        </is>
      </c>
      <c>
        <is>
          <t>28.11.2020 14:43:39</t>
        </is>
      </c>
      <c>
        <v>0.860833333</v>
      </c>
      <c>
        <v>0</v>
      </c>
      <c>
        <v>0</v>
      </c>
      <c>
        <v>0</v>
      </c>
      <c>
        <v>12</v>
      </c>
      <c>
        <v>0</v>
      </c>
      <c>
        <v>0</v>
      </c>
      <c>
        <v>0</v>
      </c>
      <c>
        <v>10.33</v>
      </c>
    </row>
    <row>
      <c>
        <is>
          <t>1597134</t>
        </is>
      </c>
      <c>
        <v>1</v>
      </c>
      <c>
        <is>
          <t>İZMİR</t>
        </is>
      </c>
      <c>
        <v>SEFERİHİSAR</v>
      </c>
      <c>
        <is>
          <t>L-233 AKARCA KÖK 35-14-L00233_HatBaşıAyırıcı_53133114 L03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27.11.2020 09:02:14</t>
        </is>
      </c>
      <c>
        <is>
          <t>27.11.2020 10:30:00</t>
        </is>
      </c>
      <c>
        <v>1.462777777</v>
      </c>
      <c>
        <v>2</v>
      </c>
      <c>
        <v>305</v>
      </c>
      <c>
        <v>0</v>
      </c>
      <c>
        <v>0</v>
      </c>
      <c>
        <v>2.925556</v>
      </c>
      <c>
        <v>446.147222</v>
      </c>
      <c>
        <v>0</v>
      </c>
      <c>
        <v>0</v>
      </c>
    </row>
    <row>
      <c>
        <is>
          <t>1583757</t>
        </is>
      </c>
      <c>
        <v>1</v>
      </c>
      <c>
        <is>
          <t>İZMİR</t>
        </is>
      </c>
      <c>
        <v>SEFERİHİSAR</v>
      </c>
      <c>
        <is>
          <t>L-23 ESKİ POSTANE ÖNÜ 35-14-L00023_95000578319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20.11.2020 10:30:05</t>
        </is>
      </c>
      <c>
        <is>
          <t>20.11.2020 13:36:34</t>
        </is>
      </c>
      <c>
        <v>3.108055555</v>
      </c>
      <c>
        <v>0</v>
      </c>
      <c>
        <v>7</v>
      </c>
      <c>
        <v>0</v>
      </c>
      <c>
        <v>0</v>
      </c>
      <c>
        <v>0</v>
      </c>
      <c>
        <v>21.756389</v>
      </c>
      <c>
        <v>0</v>
      </c>
      <c>
        <v>0</v>
      </c>
    </row>
    <row>
      <c>
        <is>
          <t>1582476</t>
        </is>
      </c>
      <c>
        <v>1</v>
      </c>
      <c>
        <is>
          <t>İZMİR</t>
        </is>
      </c>
      <c>
        <v>SEFERİHİSAR</v>
      </c>
      <c>
        <is>
          <t>L-17 35-14-L00017_956635509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18.11.2020 11:07:40</t>
        </is>
      </c>
      <c>
        <is>
          <t>18.11.2020 13:31:47</t>
        </is>
      </c>
      <c>
        <v>2.401944444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7.205833</v>
      </c>
    </row>
    <row>
      <c>
        <is>
          <t>1574661</t>
        </is>
      </c>
      <c>
        <v>1</v>
      </c>
      <c>
        <is>
          <t>İZMİR</t>
        </is>
      </c>
      <c>
        <v>SEFERİHİSAR</v>
      </c>
      <c>
        <is>
          <t>L-58 HAVACILAR SİTESİ 35-14-L00058_956639911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03.11.2020 12:27:35</t>
        </is>
      </c>
      <c>
        <is>
          <t>03.11.2020 13:49:11</t>
        </is>
      </c>
      <c>
        <v>1.36</v>
      </c>
      <c>
        <v>0</v>
      </c>
      <c>
        <v>1</v>
      </c>
      <c>
        <v>0</v>
      </c>
      <c>
        <v>0</v>
      </c>
      <c>
        <v>0</v>
      </c>
      <c>
        <v>1.36</v>
      </c>
      <c>
        <v>0</v>
      </c>
      <c>
        <v>0</v>
      </c>
    </row>
    <row>
      <c>
        <is>
          <t>1583169</t>
        </is>
      </c>
      <c>
        <v>1</v>
      </c>
      <c>
        <is>
          <t>İZMİR</t>
        </is>
      </c>
      <c>
        <v>SEFERİHİSAR</v>
      </c>
      <c>
        <is>
          <t>L-70 BELEDİYE PARK 35-14-L00070_9089426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19.11.2020 12:08:09</t>
        </is>
      </c>
      <c>
        <is>
          <t>19.11.2020 14:40:44</t>
        </is>
      </c>
      <c>
        <v>2.543055555</v>
      </c>
      <c>
        <v>0</v>
      </c>
      <c>
        <v>92</v>
      </c>
      <c>
        <v>0</v>
      </c>
      <c>
        <v>0</v>
      </c>
      <c>
        <v>0</v>
      </c>
      <c>
        <v>233.961111</v>
      </c>
      <c>
        <v>0</v>
      </c>
      <c>
        <v>0</v>
      </c>
    </row>
    <row>
      <c>
        <is>
          <t>1584524</t>
        </is>
      </c>
      <c>
        <v>1</v>
      </c>
      <c>
        <is>
          <t>İZMİR</t>
        </is>
      </c>
      <c>
        <v>SEFERİHİSAR</v>
      </c>
      <c>
        <is>
          <t>DM-3/TR-33 SEFERİHİSAR 35-14-L00299_956640470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21.11.2020 18:01:39</t>
        </is>
      </c>
      <c>
        <is>
          <t>21.11.2020 22:17:00</t>
        </is>
      </c>
      <c>
        <v>4.255833333</v>
      </c>
      <c>
        <v>0</v>
      </c>
      <c>
        <v>2</v>
      </c>
      <c>
        <v>0</v>
      </c>
      <c>
        <v>0</v>
      </c>
      <c>
        <v>0</v>
      </c>
      <c>
        <v>8.511667</v>
      </c>
      <c>
        <v>0</v>
      </c>
      <c>
        <v>0</v>
      </c>
    </row>
    <row>
      <c>
        <is>
          <t>1597226</t>
        </is>
      </c>
      <c>
        <v>1</v>
      </c>
      <c>
        <is>
          <t>İZMİR</t>
        </is>
      </c>
      <c>
        <v>SEFERİHİSAR</v>
      </c>
      <c>
        <is>
          <t>L-233 AKARCA KÖK 35-14-L00233_HatBaşıAyırıcı_53133114 L03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27.11.2020 10:38:45</t>
        </is>
      </c>
      <c>
        <is>
          <t>27.11.2020 17:23:00</t>
        </is>
      </c>
      <c>
        <v>6.7375</v>
      </c>
      <c>
        <v>2</v>
      </c>
      <c>
        <v>305</v>
      </c>
      <c>
        <v>0</v>
      </c>
      <c>
        <v>0</v>
      </c>
      <c>
        <v>13.475</v>
      </c>
      <c>
        <v>2054.9375</v>
      </c>
      <c>
        <v>0</v>
      </c>
      <c>
        <v>0</v>
      </c>
    </row>
    <row>
      <c>
        <is>
          <t>1577741</t>
        </is>
      </c>
      <c>
        <v>1</v>
      </c>
      <c>
        <is>
          <t>İZMİR</t>
        </is>
      </c>
      <c>
        <v>SEFERİHİSAR</v>
      </c>
      <c>
        <is>
          <t>L-17 35-14-L00017_956635602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08.11.2020 18:13:47</t>
        </is>
      </c>
      <c>
        <is>
          <t>08.11.2020 21:36:54</t>
        </is>
      </c>
      <c>
        <v>3.385277777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6.770556</v>
      </c>
    </row>
    <row>
      <c>
        <is>
          <t>1579279</t>
        </is>
      </c>
      <c>
        <v>1</v>
      </c>
      <c>
        <is>
          <t>İZMİR</t>
        </is>
      </c>
      <c>
        <v>SEFERİHİSAR</v>
      </c>
      <c>
        <is>
          <t>L-17 35-14-L00017_956635501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11.11.2020 18:04:13</t>
        </is>
      </c>
      <c>
        <is>
          <t>11.11.2020 21:45:12</t>
        </is>
      </c>
      <c>
        <v>3.683055555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3.683056</v>
      </c>
    </row>
    <row>
      <c>
        <is>
          <t>1575453</t>
        </is>
      </c>
      <c>
        <v>1</v>
      </c>
      <c>
        <is>
          <t>İZMİR</t>
        </is>
      </c>
      <c>
        <v>TORBALI</v>
      </c>
      <c>
        <is>
          <t>ÇAYBAŞI YOLU TR-2 35-26-M01195_6712520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04.11.2020 20:46:30</t>
        </is>
      </c>
      <c>
        <is>
          <t>04.11.2020 21:36:48</t>
        </is>
      </c>
      <c>
        <v>0.838333333</v>
      </c>
      <c>
        <v>0</v>
      </c>
      <c>
        <v>157</v>
      </c>
      <c>
        <v>0</v>
      </c>
      <c>
        <v>0</v>
      </c>
      <c>
        <v>0</v>
      </c>
      <c>
        <v>131.618333</v>
      </c>
      <c>
        <v>0</v>
      </c>
      <c>
        <v>0</v>
      </c>
    </row>
    <row>
      <c>
        <is>
          <t>1577654</t>
        </is>
      </c>
      <c>
        <v>1</v>
      </c>
      <c>
        <is>
          <t>İZMİR</t>
        </is>
      </c>
      <c>
        <v>KİRAZ</v>
      </c>
      <c>
        <is>
          <t>KIRKÖY NECİPFAZIL CAD. TR-12 35-31-L00474_A</t>
        </is>
      </c>
      <c>
        <v>AG Hatta Yabancı Cisim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08.11.2020 14:55:00</t>
        </is>
      </c>
      <c>
        <is>
          <t>08.11.2020 15:20:06</t>
        </is>
      </c>
      <c>
        <v>0.418333333</v>
      </c>
      <c>
        <v>0</v>
      </c>
      <c>
        <v>12</v>
      </c>
      <c>
        <v>0</v>
      </c>
      <c>
        <v>0</v>
      </c>
      <c>
        <v>0</v>
      </c>
      <c>
        <v>5.02</v>
      </c>
      <c>
        <v>0</v>
      </c>
      <c>
        <v>0</v>
      </c>
    </row>
    <row>
      <c>
        <is>
          <t>1596537</t>
        </is>
      </c>
      <c>
        <v>1</v>
      </c>
      <c>
        <is>
          <t>MANİSA</t>
        </is>
      </c>
      <c>
        <v>SOMA</v>
      </c>
      <c>
        <is>
          <t>YAĞCILI KÖK 45-82-M00367_HatBaşıAyırıcı_53136142 M02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25.11.2020 22:22:00</t>
        </is>
      </c>
      <c>
        <is>
          <t>25.11.2020 22:36:00</t>
        </is>
      </c>
      <c>
        <v>0.233333333</v>
      </c>
      <c>
        <v>0</v>
      </c>
      <c>
        <v>0</v>
      </c>
      <c>
        <v>2</v>
      </c>
      <c>
        <v>92</v>
      </c>
      <c>
        <v>0</v>
      </c>
      <c>
        <v>0</v>
      </c>
      <c>
        <v>0.466667</v>
      </c>
      <c>
        <v>21.466667</v>
      </c>
    </row>
    <row>
      <c>
        <is>
          <t>1584482</t>
        </is>
      </c>
      <c>
        <v>1</v>
      </c>
      <c>
        <is>
          <t>İZMİR</t>
        </is>
      </c>
      <c>
        <v>KİRAZ</v>
      </c>
      <c>
        <is>
          <t>KELLETEPE KÖK 35-31-L00035_ŞEMSİLER TR-1-L04 L04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21.11.2020 16:25:44</t>
        </is>
      </c>
      <c>
        <is>
          <t>21.11.2020 16:51:00</t>
        </is>
      </c>
      <c>
        <v>0.421111111</v>
      </c>
      <c>
        <v>0</v>
      </c>
      <c>
        <v>3</v>
      </c>
      <c>
        <v>35</v>
      </c>
      <c>
        <v>1165</v>
      </c>
      <c>
        <v>0</v>
      </c>
      <c>
        <v>1.263333</v>
      </c>
      <c>
        <v>14.738889</v>
      </c>
      <c>
        <v>490.594444</v>
      </c>
    </row>
    <row>
      <c>
        <is>
          <t>1596055</t>
        </is>
      </c>
      <c>
        <v>1</v>
      </c>
      <c>
        <is>
          <t>İZMİR</t>
        </is>
      </c>
      <c>
        <v>KİRAZ</v>
      </c>
      <c>
        <is>
          <t>KELLETEPE KÖK 35-31-L00035_SULUDERE KÖK L05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25.11.2020 08:47:12</t>
        </is>
      </c>
      <c>
        <is>
          <t>25.11.2020 09:00:00</t>
        </is>
      </c>
      <c>
        <v>0.213333333</v>
      </c>
      <c>
        <v>0</v>
      </c>
      <c>
        <v>0</v>
      </c>
      <c>
        <v>87</v>
      </c>
      <c>
        <v>1819</v>
      </c>
      <c>
        <v>0</v>
      </c>
      <c>
        <v>0</v>
      </c>
      <c>
        <v>18.56</v>
      </c>
      <c>
        <v>388.053333</v>
      </c>
    </row>
    <row>
      <c>
        <is>
          <t>1577660</t>
        </is>
      </c>
      <c>
        <v>1</v>
      </c>
      <c>
        <is>
          <t>İZMİR</t>
        </is>
      </c>
      <c>
        <v>KİRAZ</v>
      </c>
      <c>
        <is>
          <t>TR-5 35-31-L00005_KIRKÖY MAH ÇIKIŞ L02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08.11.2020 15:06:15</t>
        </is>
      </c>
      <c>
        <is>
          <t>08.11.2020 15:31:45</t>
        </is>
      </c>
      <c>
        <v>0.425</v>
      </c>
      <c>
        <v>10</v>
      </c>
      <c>
        <v>298</v>
      </c>
      <c>
        <v>3</v>
      </c>
      <c>
        <v>87</v>
      </c>
      <c>
        <v>4.25</v>
      </c>
      <c>
        <v>126.65</v>
      </c>
      <c>
        <v>1.275</v>
      </c>
      <c>
        <v>36.975</v>
      </c>
    </row>
    <row>
      <c>
        <is>
          <t>1576123</t>
        </is>
      </c>
      <c>
        <v>1</v>
      </c>
      <c>
        <is>
          <t>İZMİR</t>
        </is>
      </c>
      <c>
        <v>KİRAZ</v>
      </c>
      <c>
        <is>
          <t>KELLETEPE KÖK 35-31-L00035_SULUDERE KÖK L05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06.11.2020 06:16:53</t>
        </is>
      </c>
      <c>
        <is>
          <t>06.11.2020 07:17:47</t>
        </is>
      </c>
      <c>
        <v>1.015</v>
      </c>
      <c>
        <v>0</v>
      </c>
      <c>
        <v>0</v>
      </c>
      <c>
        <v>87</v>
      </c>
      <c>
        <v>1819</v>
      </c>
      <c>
        <v>0</v>
      </c>
      <c>
        <v>0</v>
      </c>
      <c>
        <v>88.305</v>
      </c>
      <c>
        <v>1846.285</v>
      </c>
    </row>
    <row>
      <c>
        <is>
          <t>1579365</t>
        </is>
      </c>
      <c>
        <v>1</v>
      </c>
      <c>
        <is>
          <t>İZMİR</t>
        </is>
      </c>
      <c>
        <v>KİRAZ</v>
      </c>
      <c>
        <is>
          <t>KİRAZ İM 35-31-A00001_SARIKAYA-L11 L11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12.11.2020 00:55:38</t>
        </is>
      </c>
      <c>
        <is>
          <t>12.11.2020 01:02:51</t>
        </is>
      </c>
      <c>
        <v>0.120277777</v>
      </c>
      <c>
        <v>0</v>
      </c>
      <c>
        <v>0</v>
      </c>
      <c>
        <v>195</v>
      </c>
      <c>
        <v>5226</v>
      </c>
      <c>
        <v>0</v>
      </c>
      <c>
        <v>0</v>
      </c>
      <c>
        <v>23.454167</v>
      </c>
      <c>
        <v>628.571663</v>
      </c>
    </row>
    <row>
      <c>
        <is>
          <t>1580672</t>
        </is>
      </c>
      <c>
        <v>1</v>
      </c>
      <c>
        <is>
          <t>İZMİR</t>
        </is>
      </c>
      <c>
        <v>KİRAZ</v>
      </c>
      <c>
        <is>
          <t>KELLETEPE KÖK 35-31-L00035_ŞEMSİLER TR-1-L04 L04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14.11.2020 12:34:32</t>
        </is>
      </c>
      <c>
        <is>
          <t>14.11.2020 12:58:26</t>
        </is>
      </c>
      <c>
        <v>0.398333333</v>
      </c>
      <c>
        <v>0</v>
      </c>
      <c>
        <v>3</v>
      </c>
      <c>
        <v>35</v>
      </c>
      <c>
        <v>1165</v>
      </c>
      <c>
        <v>0</v>
      </c>
      <c>
        <v>1.195</v>
      </c>
      <c>
        <v>13.941667</v>
      </c>
      <c>
        <v>464.058333</v>
      </c>
    </row>
    <row>
      <c>
        <is>
          <t>1574346</t>
        </is>
      </c>
      <c>
        <v>1</v>
      </c>
      <c>
        <is>
          <t>İZMİR</t>
        </is>
      </c>
      <c>
        <v>KİRAZ</v>
      </c>
      <c>
        <is>
          <t>TR-4 35-31-L00004_47996166</t>
        </is>
      </c>
      <c>
        <v>AG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02.11.2020 18:22:19</t>
        </is>
      </c>
      <c>
        <is>
          <t>02.11.2020 19:53:10</t>
        </is>
      </c>
      <c>
        <v>1.514166666</v>
      </c>
      <c>
        <v>0</v>
      </c>
      <c>
        <v>40</v>
      </c>
      <c>
        <v>0</v>
      </c>
      <c>
        <v>0</v>
      </c>
      <c>
        <v>0</v>
      </c>
      <c>
        <v>60.566667</v>
      </c>
      <c>
        <v>0</v>
      </c>
      <c>
        <v>0</v>
      </c>
    </row>
    <row>
      <c>
        <is>
          <t>1594964</t>
        </is>
      </c>
      <c>
        <v>1</v>
      </c>
      <c>
        <is>
          <t>İZMİR</t>
        </is>
      </c>
      <c>
        <v>SEFERİHİSAR</v>
      </c>
      <c>
        <is>
          <t>DM-1/TR-17 SEFERİHİSAR 35-14-M00329_50049617 A01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22.11.2020 22:37:17</t>
        </is>
      </c>
      <c>
        <is>
          <t>22.11.2020 23:56:14</t>
        </is>
      </c>
      <c>
        <v>1.315833333</v>
      </c>
      <c>
        <v>0</v>
      </c>
      <c>
        <v>93</v>
      </c>
      <c>
        <v>0</v>
      </c>
      <c>
        <v>0</v>
      </c>
      <c>
        <v>0</v>
      </c>
      <c>
        <v>122.3725</v>
      </c>
      <c>
        <v>0</v>
      </c>
      <c>
        <v>0</v>
      </c>
    </row>
    <row>
      <c>
        <is>
          <t>1596441</t>
        </is>
      </c>
      <c>
        <v>1</v>
      </c>
      <c>
        <is>
          <t>İZMİR</t>
        </is>
      </c>
      <c>
        <v>SEFERİHİSAR</v>
      </c>
      <c>
        <is>
          <t>DM-1/TR-17 SEFERİHİSAR 35-14-M00329_50049631 E01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25.11.2020 17:05:53</t>
        </is>
      </c>
      <c>
        <is>
          <t>25.11.2020 22:34:33</t>
        </is>
      </c>
      <c>
        <v>5.477777777</v>
      </c>
      <c>
        <v>0</v>
      </c>
      <c>
        <v>50</v>
      </c>
      <c>
        <v>0</v>
      </c>
      <c>
        <v>0</v>
      </c>
      <c>
        <v>0</v>
      </c>
      <c>
        <v>273.888889</v>
      </c>
      <c>
        <v>0</v>
      </c>
      <c>
        <v>0</v>
      </c>
    </row>
    <row>
      <c>
        <is>
          <t>1581555</t>
        </is>
      </c>
      <c>
        <v>1</v>
      </c>
      <c>
        <is>
          <t>İZMİR</t>
        </is>
      </c>
      <c>
        <v>SEFERİHİSAR</v>
      </c>
      <c>
        <is>
          <t>DM-1/TR-21 35-14-M00303_956643079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16.11.2020 14:54:55</t>
        </is>
      </c>
      <c>
        <is>
          <t>16.11.2020 16:00:26</t>
        </is>
      </c>
      <c>
        <v>1.091944444</v>
      </c>
      <c>
        <v>0</v>
      </c>
      <c>
        <v>1</v>
      </c>
      <c>
        <v>0</v>
      </c>
      <c>
        <v>0</v>
      </c>
      <c>
        <v>0</v>
      </c>
      <c>
        <v>1.091944</v>
      </c>
      <c>
        <v>0</v>
      </c>
      <c>
        <v>0</v>
      </c>
    </row>
    <row>
      <c>
        <is>
          <t>1574355</t>
        </is>
      </c>
      <c>
        <v>1</v>
      </c>
      <c>
        <is>
          <t>İZMİR</t>
        </is>
      </c>
      <c>
        <v>SEFERİHİSAR</v>
      </c>
      <c>
        <is>
          <t>SANAYİ TR-2 (DM-1/TR-28) 35-14-M00312_965665727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02.11.2020 16:18:06</t>
        </is>
      </c>
      <c>
        <is>
          <t>02.11.2020 20:00:36</t>
        </is>
      </c>
      <c>
        <v>3.708333333</v>
      </c>
      <c>
        <v>0</v>
      </c>
      <c>
        <v>5</v>
      </c>
      <c>
        <v>0</v>
      </c>
      <c>
        <v>0</v>
      </c>
      <c>
        <v>0</v>
      </c>
      <c>
        <v>18.541667</v>
      </c>
      <c>
        <v>0</v>
      </c>
      <c>
        <v>0</v>
      </c>
    </row>
    <row>
      <c>
        <is>
          <t>1584075</t>
        </is>
      </c>
      <c>
        <v>1</v>
      </c>
      <c>
        <is>
          <t>İZMİR</t>
        </is>
      </c>
      <c>
        <v>SEFERİHİSAR</v>
      </c>
      <c>
        <is>
          <t>İM-1/TR-8 35-14-M00301_956659094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20.11.2020 19:39:54</t>
        </is>
      </c>
      <c>
        <is>
          <t>20.11.2020 23:41:31</t>
        </is>
      </c>
      <c>
        <v>4.026944444</v>
      </c>
      <c>
        <v>0</v>
      </c>
      <c>
        <v>7</v>
      </c>
      <c>
        <v>0</v>
      </c>
      <c>
        <v>0</v>
      </c>
      <c>
        <v>0</v>
      </c>
      <c>
        <v>28.188611</v>
      </c>
      <c>
        <v>0</v>
      </c>
      <c>
        <v>0</v>
      </c>
    </row>
    <row>
      <c>
        <is>
          <t>1595836</t>
        </is>
      </c>
      <c>
        <v>1</v>
      </c>
      <c>
        <is>
          <t>İZMİR</t>
        </is>
      </c>
      <c>
        <v>SEFERİHİSAR</v>
      </c>
      <c>
        <is>
          <t>M-271 KARAKAYALAR DM 35-14-M00271_35-14-M00271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24.11.2020 15:17:10</t>
        </is>
      </c>
      <c>
        <is>
          <t>25.11.2020 00:06:01</t>
        </is>
      </c>
      <c>
        <v>8.814166666</v>
      </c>
      <c>
        <v>1</v>
      </c>
      <c>
        <v>106</v>
      </c>
      <c>
        <v>0</v>
      </c>
      <c>
        <v>0</v>
      </c>
      <c>
        <v>8.814167</v>
      </c>
      <c>
        <v>934.301667</v>
      </c>
      <c>
        <v>0</v>
      </c>
      <c>
        <v>0</v>
      </c>
    </row>
    <row>
      <c>
        <is>
          <t>1582823</t>
        </is>
      </c>
      <c>
        <v>1</v>
      </c>
      <c>
        <is>
          <t>İZMİR</t>
        </is>
      </c>
      <c>
        <v>SEFERİHİSAR</v>
      </c>
      <c>
        <is>
          <t>TEPECİK KÖPRÜ DM 35-14-M00332_DOĞANBEY-2 477 H.H. SAĞ DEVRE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19.11.2020 01:32:34</t>
        </is>
      </c>
      <c>
        <is>
          <t>19.11.2020 02:00:00</t>
        </is>
      </c>
      <c>
        <v>0.457222222</v>
      </c>
      <c>
        <v>0</v>
      </c>
      <c>
        <v>0</v>
      </c>
      <c>
        <v>14</v>
      </c>
      <c>
        <v>111</v>
      </c>
      <c>
        <v>0</v>
      </c>
      <c>
        <v>0</v>
      </c>
      <c>
        <v>6.401111</v>
      </c>
      <c>
        <v>50.751667</v>
      </c>
    </row>
    <row>
      <c>
        <is>
          <t>1580071</t>
        </is>
      </c>
      <c>
        <v>1</v>
      </c>
      <c>
        <is>
          <t>İZMİR</t>
        </is>
      </c>
      <c>
        <v>SEFERİHİSAR</v>
      </c>
      <c>
        <is>
          <t>L-45 JANDARMA SİTESİ 35-14-L00045_956640163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13.11.2020 10:18:29</t>
        </is>
      </c>
      <c>
        <is>
          <t>13.11.2020 13:41:48</t>
        </is>
      </c>
      <c>
        <v>3.388611111</v>
      </c>
      <c>
        <v>0</v>
      </c>
      <c>
        <v>1</v>
      </c>
      <c>
        <v>0</v>
      </c>
      <c>
        <v>0</v>
      </c>
      <c>
        <v>0</v>
      </c>
      <c>
        <v>3.388611</v>
      </c>
      <c>
        <v>0</v>
      </c>
      <c>
        <v>0</v>
      </c>
    </row>
    <row>
      <c>
        <is>
          <t>1579045</t>
        </is>
      </c>
      <c>
        <v>1</v>
      </c>
      <c>
        <is>
          <t>İZMİR</t>
        </is>
      </c>
      <c>
        <v>SEFERİHİSAR</v>
      </c>
      <c>
        <is>
          <t>TR-48 ARSİTESİ TR 35-14-L00048_956640195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11.11.2020 11:41:40</t>
        </is>
      </c>
      <c>
        <is>
          <t>11.11.2020 17:42:30</t>
        </is>
      </c>
      <c>
        <v>6.013888888</v>
      </c>
      <c>
        <v>0</v>
      </c>
      <c>
        <v>1</v>
      </c>
      <c>
        <v>0</v>
      </c>
      <c>
        <v>0</v>
      </c>
      <c>
        <v>0</v>
      </c>
      <c>
        <v>6.013889</v>
      </c>
      <c>
        <v>0</v>
      </c>
      <c>
        <v>0</v>
      </c>
    </row>
    <row>
      <c>
        <is>
          <t>1598698</t>
        </is>
      </c>
      <c>
        <v>1</v>
      </c>
      <c>
        <is>
          <t>İZMİR</t>
        </is>
      </c>
      <c>
        <v>SEFERİHİSAR</v>
      </c>
      <c>
        <is>
          <t>L-56 HUZURKENT 35-14-L00056_956652459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30.11.2020 14:25:16</t>
        </is>
      </c>
      <c>
        <is>
          <t>30.11.2020 16:27:26</t>
        </is>
      </c>
      <c>
        <v>2.036111111</v>
      </c>
      <c>
        <v>0</v>
      </c>
      <c>
        <v>1</v>
      </c>
      <c>
        <v>0</v>
      </c>
      <c>
        <v>0</v>
      </c>
      <c>
        <v>0</v>
      </c>
      <c>
        <v>2.036111</v>
      </c>
      <c>
        <v>0</v>
      </c>
      <c>
        <v>0</v>
      </c>
    </row>
    <row>
      <c>
        <is>
          <t>1579179</t>
        </is>
      </c>
      <c>
        <v>1</v>
      </c>
      <c>
        <is>
          <t>İZMİR</t>
        </is>
      </c>
      <c>
        <v>ÖDEMİŞ</v>
      </c>
      <c>
        <is>
          <t>TR-138 35-15-M00138_950356996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11.11.2020 15:28:33</t>
        </is>
      </c>
      <c>
        <is>
          <t>11.11.2020 16:53:17</t>
        </is>
      </c>
      <c>
        <v>1.412222222</v>
      </c>
      <c>
        <v>0</v>
      </c>
      <c>
        <v>1</v>
      </c>
      <c>
        <v>0</v>
      </c>
      <c>
        <v>0</v>
      </c>
      <c>
        <v>0</v>
      </c>
      <c>
        <v>1.412222</v>
      </c>
      <c>
        <v>0</v>
      </c>
      <c>
        <v>0</v>
      </c>
    </row>
    <row>
      <c>
        <is>
          <t>1577474</t>
        </is>
      </c>
      <c>
        <v>1</v>
      </c>
      <c>
        <is>
          <t>İZMİR</t>
        </is>
      </c>
      <c>
        <v>ÖDEMİŞ</v>
      </c>
      <c>
        <is>
          <t>DM-4 35-15-M00275_TR-152 GÜN SİTESİ - MANDIRA ÖZEL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08.11.2020 09:00:00</t>
        </is>
      </c>
      <c>
        <is>
          <t>08.11.2020 09:14:06</t>
        </is>
      </c>
      <c>
        <v>0.235</v>
      </c>
      <c>
        <v>6</v>
      </c>
      <c>
        <v>119</v>
      </c>
      <c>
        <v>1</v>
      </c>
      <c>
        <v>0</v>
      </c>
      <c>
        <v>1.41</v>
      </c>
      <c>
        <v>27.965</v>
      </c>
      <c>
        <v>0.235</v>
      </c>
      <c>
        <v>0</v>
      </c>
    </row>
    <row>
      <c>
        <is>
          <t>1577190</t>
        </is>
      </c>
      <c>
        <v>1</v>
      </c>
      <c>
        <is>
          <t>İZMİR</t>
        </is>
      </c>
      <c>
        <v>KİRAZ</v>
      </c>
      <c>
        <is>
          <t>MAVİDERE TR-4 35-31-L00213_47875644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07.11.2020 15:11:08</t>
        </is>
      </c>
      <c>
        <is>
          <t>07.11.2020 18:59:40</t>
        </is>
      </c>
      <c>
        <v>3.808888888</v>
      </c>
      <c>
        <v>0</v>
      </c>
      <c>
        <v>0</v>
      </c>
      <c>
        <v>0</v>
      </c>
      <c>
        <v>15</v>
      </c>
      <c>
        <v>0</v>
      </c>
      <c>
        <v>0</v>
      </c>
      <c>
        <v>0</v>
      </c>
      <c>
        <v>57.133333</v>
      </c>
    </row>
    <row>
      <c>
        <is>
          <t>1583271</t>
        </is>
      </c>
      <c>
        <v>1</v>
      </c>
      <c>
        <is>
          <t>İZMİR</t>
        </is>
      </c>
      <c>
        <v>KİRAZ</v>
      </c>
      <c>
        <is>
          <t>MAVİDERE TR-4 35-31-L00213_35-31-L00213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19.11.2020 15:15:54</t>
        </is>
      </c>
      <c>
        <is>
          <t>19.11.2020 18:24:49</t>
        </is>
      </c>
      <c>
        <v>3.148611111</v>
      </c>
      <c>
        <v>0</v>
      </c>
      <c>
        <v>0</v>
      </c>
      <c>
        <v>1</v>
      </c>
      <c>
        <v>38</v>
      </c>
      <c>
        <v>0</v>
      </c>
      <c>
        <v>0</v>
      </c>
      <c>
        <v>3.148611</v>
      </c>
      <c>
        <v>119.647222</v>
      </c>
    </row>
    <row>
      <c>
        <is>
          <t>1597383</t>
        </is>
      </c>
      <c>
        <v>1</v>
      </c>
      <c>
        <is>
          <t>İZMİR</t>
        </is>
      </c>
      <c>
        <v>KİRAZ</v>
      </c>
      <c>
        <is>
          <t>TR-11 35-31-L00011_956593325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27.11.2020 15:24:00</t>
        </is>
      </c>
      <c>
        <is>
          <t>27.11.2020 15:47:05</t>
        </is>
      </c>
      <c>
        <v>0.384722222</v>
      </c>
      <c>
        <v>0</v>
      </c>
      <c>
        <v>7</v>
      </c>
      <c>
        <v>0</v>
      </c>
      <c>
        <v>0</v>
      </c>
      <c>
        <v>0</v>
      </c>
      <c>
        <v>2.693056</v>
      </c>
      <c>
        <v>0</v>
      </c>
      <c>
        <v>0</v>
      </c>
    </row>
    <row>
      <c>
        <is>
          <t>1597269</t>
        </is>
      </c>
      <c>
        <v>1</v>
      </c>
      <c>
        <is>
          <t>İZMİR</t>
        </is>
      </c>
      <c>
        <v>KİRAZ</v>
      </c>
      <c>
        <is>
          <t>TR-11 35-31-L00011_956592139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27.11.2020 11:56:00</t>
        </is>
      </c>
      <c>
        <is>
          <t>27.11.2020 12:33:54</t>
        </is>
      </c>
      <c>
        <v>0.631666666</v>
      </c>
      <c>
        <v>0</v>
      </c>
      <c>
        <v>25</v>
      </c>
      <c>
        <v>0</v>
      </c>
      <c>
        <v>0</v>
      </c>
      <c>
        <v>0</v>
      </c>
      <c>
        <v>15.791667</v>
      </c>
      <c>
        <v>0</v>
      </c>
      <c>
        <v>0</v>
      </c>
    </row>
    <row>
      <c>
        <is>
          <t>1579281</t>
        </is>
      </c>
      <c>
        <v>1</v>
      </c>
      <c>
        <is>
          <t>İZMİR</t>
        </is>
      </c>
      <c>
        <v>KİRAZ</v>
      </c>
      <c>
        <is>
          <t>TR-24 35-31-L00024_956593834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11.11.2020 18:21:00</t>
        </is>
      </c>
      <c>
        <is>
          <t>11.11.2020 18:51:38</t>
        </is>
      </c>
      <c>
        <v>0.510555555</v>
      </c>
      <c>
        <v>0</v>
      </c>
      <c>
        <v>10</v>
      </c>
      <c>
        <v>0</v>
      </c>
      <c>
        <v>0</v>
      </c>
      <c>
        <v>0</v>
      </c>
      <c>
        <v>5.105556</v>
      </c>
      <c>
        <v>0</v>
      </c>
      <c>
        <v>0</v>
      </c>
    </row>
    <row>
      <c>
        <is>
          <t>1579282</t>
        </is>
      </c>
      <c>
        <v>1</v>
      </c>
      <c>
        <is>
          <t>İZMİR</t>
        </is>
      </c>
      <c>
        <v>KİRAZ</v>
      </c>
      <c>
        <is>
          <t>TR-24 35-31-L00024_956592736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11.11.2020 18:22:00</t>
        </is>
      </c>
      <c>
        <is>
          <t>11.11.2020 19:10:29</t>
        </is>
      </c>
      <c>
        <v>0.808055555</v>
      </c>
      <c>
        <v>0</v>
      </c>
      <c>
        <v>4</v>
      </c>
      <c>
        <v>0</v>
      </c>
      <c>
        <v>0</v>
      </c>
      <c>
        <v>0</v>
      </c>
      <c>
        <v>3.232222</v>
      </c>
      <c>
        <v>0</v>
      </c>
      <c>
        <v>0</v>
      </c>
    </row>
    <row>
      <c>
        <is>
          <t>1577151</t>
        </is>
      </c>
      <c>
        <v>1</v>
      </c>
      <c>
        <is>
          <t>İZMİR</t>
        </is>
      </c>
      <c>
        <v>KİRAZ</v>
      </c>
      <c>
        <is>
          <t>TR-13 35-31-L00013_47996362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07.11.2020 13:36:57</t>
        </is>
      </c>
      <c>
        <is>
          <t>07.11.2020 16:19:14</t>
        </is>
      </c>
      <c>
        <v>2.704722222</v>
      </c>
      <c>
        <v>0</v>
      </c>
      <c>
        <v>166</v>
      </c>
      <c>
        <v>0</v>
      </c>
      <c>
        <v>0</v>
      </c>
      <c>
        <v>0</v>
      </c>
      <c>
        <v>448.983889</v>
      </c>
      <c>
        <v>0</v>
      </c>
      <c>
        <v>0</v>
      </c>
    </row>
    <row>
      <c>
        <is>
          <t>1579235</t>
        </is>
      </c>
      <c>
        <v>1</v>
      </c>
      <c>
        <is>
          <t>İZMİR</t>
        </is>
      </c>
      <c>
        <v>KİRAZ</v>
      </c>
      <c>
        <is>
          <t>TR-24 35-31-L00024_956593834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11.11.2020 16:58:00</t>
        </is>
      </c>
      <c>
        <is>
          <t>11.11.2020 17:56:04</t>
        </is>
      </c>
      <c>
        <v>0.967777777</v>
      </c>
      <c>
        <v>0</v>
      </c>
      <c>
        <v>10</v>
      </c>
      <c>
        <v>0</v>
      </c>
      <c>
        <v>0</v>
      </c>
      <c>
        <v>0</v>
      </c>
      <c>
        <v>9.677778</v>
      </c>
      <c>
        <v>0</v>
      </c>
      <c>
        <v>0</v>
      </c>
    </row>
    <row>
      <c>
        <is>
          <t>1579238</t>
        </is>
      </c>
      <c>
        <v>1</v>
      </c>
      <c>
        <is>
          <t>İZMİR</t>
        </is>
      </c>
      <c>
        <v>KİRAZ</v>
      </c>
      <c>
        <is>
          <t>TR-24 35-31-L00024_956592736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11.11.2020 17:01:00</t>
        </is>
      </c>
      <c>
        <is>
          <t>11.11.2020 17:29:08</t>
        </is>
      </c>
      <c>
        <v>0.468888888</v>
      </c>
      <c>
        <v>0</v>
      </c>
      <c>
        <v>4</v>
      </c>
      <c>
        <v>0</v>
      </c>
      <c>
        <v>0</v>
      </c>
      <c>
        <v>0</v>
      </c>
      <c>
        <v>1.875556</v>
      </c>
      <c>
        <v>0</v>
      </c>
      <c>
        <v>0</v>
      </c>
    </row>
    <row>
      <c>
        <is>
          <t>1579795</t>
        </is>
      </c>
      <c>
        <v>1</v>
      </c>
      <c>
        <is>
          <t>İZMİR</t>
        </is>
      </c>
      <c>
        <v>KİRAZ</v>
      </c>
      <c>
        <is>
          <t>TR-21 35-31-L00021_956590860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12.11.2020 17:42:01</t>
        </is>
      </c>
      <c>
        <is>
          <t>12.11.2020 18:43:42</t>
        </is>
      </c>
      <c>
        <v>1.028055555</v>
      </c>
      <c>
        <v>0</v>
      </c>
      <c>
        <v>1</v>
      </c>
      <c>
        <v>0</v>
      </c>
      <c>
        <v>0</v>
      </c>
      <c>
        <v>0</v>
      </c>
      <c>
        <v>1.028056</v>
      </c>
      <c>
        <v>0</v>
      </c>
      <c>
        <v>0</v>
      </c>
    </row>
    <row>
      <c>
        <is>
          <t>1579754</t>
        </is>
      </c>
      <c>
        <v>1</v>
      </c>
      <c>
        <is>
          <t>İZMİR</t>
        </is>
      </c>
      <c>
        <v>KİRAZ</v>
      </c>
      <c>
        <is>
          <t>TR-12 35-31-L00012_956590429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12.11.2020 16:38:14</t>
        </is>
      </c>
      <c>
        <is>
          <t>12.11.2020 17:14:43</t>
        </is>
      </c>
      <c>
        <v>0.608055555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0.608056</v>
      </c>
    </row>
    <row>
      <c>
        <is>
          <t>1584146</t>
        </is>
      </c>
      <c>
        <v>1</v>
      </c>
      <c>
        <is>
          <t>İZMİR</t>
        </is>
      </c>
      <c>
        <v>SEFERİHİSAR</v>
      </c>
      <c>
        <is>
          <t>L-229 GÖKHİSAR 35-14-L00229_961351036</t>
        </is>
      </c>
      <c>
        <v>AG Box / Sdk Abone Çıkış Faz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21.11.2020 02:49:53</t>
        </is>
      </c>
      <c>
        <is>
          <t>21.11.2020 04:00:59</t>
        </is>
      </c>
      <c>
        <v>1.185</v>
      </c>
      <c>
        <v>0</v>
      </c>
      <c>
        <v>9</v>
      </c>
      <c>
        <v>0</v>
      </c>
      <c>
        <v>0</v>
      </c>
      <c>
        <v>0</v>
      </c>
      <c>
        <v>10.665</v>
      </c>
      <c>
        <v>0</v>
      </c>
      <c>
        <v>0</v>
      </c>
    </row>
    <row>
      <c>
        <is>
          <t>1595464</t>
        </is>
      </c>
      <c>
        <v>1</v>
      </c>
      <c>
        <is>
          <t>İZMİR</t>
        </is>
      </c>
      <c>
        <v>SEFERİHİSAR</v>
      </c>
      <c>
        <is>
          <t>L-229 GÖKHİSAR 35-14-L00229_956643236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23.11.2020 21:12:43</t>
        </is>
      </c>
      <c>
        <is>
          <t>23.11.2020 23:24:59</t>
        </is>
      </c>
      <c>
        <v>2.204444444</v>
      </c>
      <c>
        <v>0</v>
      </c>
      <c>
        <v>1</v>
      </c>
      <c>
        <v>0</v>
      </c>
      <c>
        <v>0</v>
      </c>
      <c>
        <v>0</v>
      </c>
      <c>
        <v>2.204444</v>
      </c>
      <c>
        <v>0</v>
      </c>
      <c>
        <v>0</v>
      </c>
    </row>
    <row>
      <c>
        <is>
          <t>1596538</t>
        </is>
      </c>
      <c>
        <v>1</v>
      </c>
      <c>
        <is>
          <t>İZMİR</t>
        </is>
      </c>
      <c>
        <v>ÇEŞME</v>
      </c>
      <c>
        <is>
          <t>L-400 35-18-L00400_950451026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25.11.2020 22:41:23</t>
        </is>
      </c>
      <c>
        <is>
          <t>25.11.2020 23:46:16</t>
        </is>
      </c>
      <c>
        <v>1.081388888</v>
      </c>
      <c>
        <v>0</v>
      </c>
      <c>
        <v>1</v>
      </c>
      <c>
        <v>0</v>
      </c>
      <c>
        <v>0</v>
      </c>
      <c>
        <v>0</v>
      </c>
      <c>
        <v>1.081389</v>
      </c>
      <c>
        <v>0</v>
      </c>
      <c>
        <v>0</v>
      </c>
    </row>
    <row>
      <c>
        <is>
          <t>1576523</t>
        </is>
      </c>
      <c>
        <v>1</v>
      </c>
      <c>
        <is>
          <t>İZMİR</t>
        </is>
      </c>
      <c>
        <v>ÇEŞME</v>
      </c>
      <c>
        <is>
          <t>L-400 35-18-L00400_950451006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06.11.2020 14:17:56</t>
        </is>
      </c>
      <c>
        <is>
          <t>06.11.2020 20:26:25</t>
        </is>
      </c>
      <c>
        <v>6.141388888</v>
      </c>
      <c>
        <v>0</v>
      </c>
      <c>
        <v>1</v>
      </c>
      <c>
        <v>0</v>
      </c>
      <c>
        <v>0</v>
      </c>
      <c>
        <v>0</v>
      </c>
      <c>
        <v>6.141389</v>
      </c>
      <c>
        <v>0</v>
      </c>
      <c>
        <v>0</v>
      </c>
    </row>
    <row>
      <c>
        <is>
          <t>1594942</t>
        </is>
      </c>
      <c>
        <v>1</v>
      </c>
      <c>
        <is>
          <t>İZMİR</t>
        </is>
      </c>
      <c>
        <v>ÇEŞME</v>
      </c>
      <c>
        <is>
          <t>L-400 35-18-L00400_11329854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22.11.2020 19:30:08</t>
        </is>
      </c>
      <c>
        <is>
          <t>22.11.2020 20:59:40</t>
        </is>
      </c>
      <c>
        <v>1.492222222</v>
      </c>
      <c>
        <v>0</v>
      </c>
      <c>
        <v>24</v>
      </c>
      <c>
        <v>0</v>
      </c>
      <c>
        <v>0</v>
      </c>
      <c>
        <v>0</v>
      </c>
      <c>
        <v>35.813333</v>
      </c>
      <c>
        <v>0</v>
      </c>
      <c>
        <v>0</v>
      </c>
    </row>
    <row>
      <c>
        <is>
          <t>1577903</t>
        </is>
      </c>
      <c>
        <v>1</v>
      </c>
      <c>
        <is>
          <t>İZMİR</t>
        </is>
      </c>
      <c>
        <v>ÇEŞME</v>
      </c>
      <c>
        <is>
          <t>L-316 YALIKENT 35-18-L00316_950449319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09.11.2020 09:43:24</t>
        </is>
      </c>
      <c>
        <is>
          <t>09.11.2020 13:44:58</t>
        </is>
      </c>
      <c>
        <v>4.026111111</v>
      </c>
      <c>
        <v>0</v>
      </c>
      <c>
        <v>1</v>
      </c>
      <c>
        <v>0</v>
      </c>
      <c>
        <v>0</v>
      </c>
      <c>
        <v>0</v>
      </c>
      <c>
        <v>4.026111</v>
      </c>
      <c>
        <v>0</v>
      </c>
      <c>
        <v>0</v>
      </c>
    </row>
    <row>
      <c>
        <is>
          <t>1579776</t>
        </is>
      </c>
      <c>
        <v>1</v>
      </c>
      <c>
        <is>
          <t>İZMİR</t>
        </is>
      </c>
      <c>
        <v>NARLIDERE</v>
      </c>
      <c>
        <is>
          <t>K-2413 35-07-K02413_99190589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12.11.2020 17:07:30</t>
        </is>
      </c>
      <c>
        <is>
          <t>12.11.2020 21:11:02</t>
        </is>
      </c>
      <c>
        <v>4.058888888</v>
      </c>
      <c>
        <v>0</v>
      </c>
      <c>
        <v>6</v>
      </c>
      <c>
        <v>0</v>
      </c>
      <c>
        <v>0</v>
      </c>
      <c>
        <v>0</v>
      </c>
      <c>
        <v>24.353333</v>
      </c>
      <c>
        <v>0</v>
      </c>
      <c>
        <v>0</v>
      </c>
    </row>
    <row>
      <c>
        <is>
          <t>1579773</t>
        </is>
      </c>
      <c>
        <v>1</v>
      </c>
      <c>
        <is>
          <t>İZMİR</t>
        </is>
      </c>
      <c>
        <v>NARLIDERE</v>
      </c>
      <c>
        <is>
          <t>K-2413 35-07-K02413_35-07-K02413</t>
        </is>
      </c>
      <c>
        <v>Ağaç Kesimi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12.11.2020 17:11:23</t>
        </is>
      </c>
      <c>
        <is>
          <t>12.11.2020 18:17:00</t>
        </is>
      </c>
      <c>
        <v>1.093611111</v>
      </c>
      <c>
        <v>1</v>
      </c>
      <c>
        <v>458</v>
      </c>
      <c>
        <v>0</v>
      </c>
      <c>
        <v>0</v>
      </c>
      <c>
        <v>1.093611</v>
      </c>
      <c>
        <v>500.873889</v>
      </c>
      <c>
        <v>0</v>
      </c>
      <c>
        <v>0</v>
      </c>
    </row>
    <row>
      <c>
        <is>
          <t>1575228</t>
        </is>
      </c>
      <c>
        <v>1</v>
      </c>
      <c>
        <is>
          <t>İZMİR</t>
        </is>
      </c>
      <c>
        <v>ÇEŞME</v>
      </c>
      <c>
        <is>
          <t>L-272 35-18-L00272_950445133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04.11.2020 13:34:47</t>
        </is>
      </c>
      <c>
        <is>
          <t>04.11.2020 15:10:13</t>
        </is>
      </c>
      <c>
        <v>1.590555555</v>
      </c>
      <c>
        <v>0</v>
      </c>
      <c>
        <v>1</v>
      </c>
      <c>
        <v>0</v>
      </c>
      <c>
        <v>0</v>
      </c>
      <c>
        <v>0</v>
      </c>
      <c>
        <v>1.590556</v>
      </c>
      <c>
        <v>0</v>
      </c>
      <c>
        <v>0</v>
      </c>
    </row>
    <row>
      <c>
        <is>
          <t>1598828</t>
        </is>
      </c>
      <c>
        <v>1</v>
      </c>
      <c>
        <is>
          <t>İZMİR</t>
        </is>
      </c>
      <c>
        <v>ÇEŞME</v>
      </c>
      <c>
        <is>
          <t>DM-2/2 ESKİ KUYUYANI 35-18-L00583_950467793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30.11.2020 18:41:31</t>
        </is>
      </c>
      <c>
        <is>
          <t>30.11.2020 21:16:48</t>
        </is>
      </c>
      <c>
        <v>2.588055555</v>
      </c>
      <c>
        <v>0</v>
      </c>
      <c>
        <v>1</v>
      </c>
      <c>
        <v>0</v>
      </c>
      <c>
        <v>0</v>
      </c>
      <c>
        <v>0</v>
      </c>
      <c>
        <v>2.588056</v>
      </c>
      <c>
        <v>0</v>
      </c>
      <c>
        <v>0</v>
      </c>
    </row>
    <row>
      <c>
        <is>
          <t>1579300</t>
        </is>
      </c>
      <c>
        <v>1</v>
      </c>
      <c>
        <is>
          <t>İZMİR</t>
        </is>
      </c>
      <c>
        <v>ÇEŞME</v>
      </c>
      <c>
        <is>
          <t>L-184 35-18-L00184_Ayırıcı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11.11.2020 19:08:34</t>
        </is>
      </c>
      <c>
        <is>
          <t>11.11.2020 21:40:44</t>
        </is>
      </c>
      <c>
        <v>2.536111111</v>
      </c>
      <c>
        <v>1</v>
      </c>
      <c>
        <v>146</v>
      </c>
      <c>
        <v>0</v>
      </c>
      <c>
        <v>0</v>
      </c>
      <c>
        <v>2.536111</v>
      </c>
      <c>
        <v>370.272222</v>
      </c>
      <c>
        <v>0</v>
      </c>
      <c>
        <v>0</v>
      </c>
    </row>
    <row>
      <c>
        <is>
          <t>1594798</t>
        </is>
      </c>
      <c>
        <v>1</v>
      </c>
      <c>
        <is>
          <t>İZMİR</t>
        </is>
      </c>
      <c>
        <v>NARLIDERE</v>
      </c>
      <c>
        <is>
          <t>K-210 35-07-K00210_TRAFO-K04 K04</t>
        </is>
      </c>
      <c>
        <v>OG Kademe Ayarı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22.11.2020 12:37:35</t>
        </is>
      </c>
      <c>
        <is>
          <t>22.11.2020 17:02:56</t>
        </is>
      </c>
      <c>
        <v>4.4225</v>
      </c>
      <c>
        <v>1</v>
      </c>
      <c>
        <v>143</v>
      </c>
      <c>
        <v>0</v>
      </c>
      <c>
        <v>0</v>
      </c>
      <c>
        <v>4.4225</v>
      </c>
      <c>
        <v>632.4175</v>
      </c>
      <c>
        <v>0</v>
      </c>
      <c>
        <v>0</v>
      </c>
    </row>
    <row>
      <c>
        <is>
          <t>1594637</t>
        </is>
      </c>
      <c>
        <v>1</v>
      </c>
      <c>
        <is>
          <t>İZMİR</t>
        </is>
      </c>
      <c>
        <v>NARLIDERE</v>
      </c>
      <c>
        <is>
          <t>K-210 35-07-K00210_B B1</t>
        </is>
      </c>
      <c>
        <v>AG Voltaj Yüksekliği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22.11.2020 02:37:09</t>
        </is>
      </c>
      <c>
        <is>
          <t>22.11.2020 11:40:57</t>
        </is>
      </c>
      <c>
        <v>9.063333333</v>
      </c>
      <c>
        <v>0</v>
      </c>
      <c>
        <v>36</v>
      </c>
      <c>
        <v>0</v>
      </c>
      <c>
        <v>0</v>
      </c>
      <c>
        <v>0</v>
      </c>
      <c>
        <v>326.28</v>
      </c>
      <c>
        <v>0</v>
      </c>
      <c>
        <v>0</v>
      </c>
    </row>
    <row>
      <c>
        <is>
          <t>1578812</t>
        </is>
      </c>
      <c>
        <v>1</v>
      </c>
      <c>
        <is>
          <t>İZMİR</t>
        </is>
      </c>
      <c>
        <v>SEFERİHİSAR</v>
      </c>
      <c>
        <is>
          <t>L-35 35-14-L00035_A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11.11.2020 01:03:17</t>
        </is>
      </c>
      <c>
        <is>
          <t>11.11.2020 02:41:37</t>
        </is>
      </c>
      <c>
        <v>1.638888888</v>
      </c>
      <c>
        <v>0</v>
      </c>
      <c>
        <v>157</v>
      </c>
      <c>
        <v>0</v>
      </c>
      <c>
        <v>0</v>
      </c>
      <c>
        <v>0</v>
      </c>
      <c>
        <v>257.305555</v>
      </c>
      <c>
        <v>0</v>
      </c>
      <c>
        <v>0</v>
      </c>
    </row>
    <row>
      <c>
        <is>
          <t>1574004</t>
        </is>
      </c>
      <c>
        <v>1</v>
      </c>
      <c>
        <is>
          <t>İZMİR</t>
        </is>
      </c>
      <c>
        <v>SEFERİHİSAR</v>
      </c>
      <c>
        <is>
          <t>İM-2/TR-29 SIĞACIK 35-14-L00287_956636771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02.11.2020 09:58:35</t>
        </is>
      </c>
      <c>
        <is>
          <t>03.11.2020 15:45:44</t>
        </is>
      </c>
      <c>
        <v>29.785833333</v>
      </c>
      <c>
        <v>0</v>
      </c>
      <c>
        <v>1</v>
      </c>
      <c>
        <v>0</v>
      </c>
      <c>
        <v>0</v>
      </c>
      <c>
        <v>0</v>
      </c>
      <c>
        <v>29.785833</v>
      </c>
      <c>
        <v>0</v>
      </c>
      <c>
        <v>0</v>
      </c>
    </row>
    <row>
      <c>
        <is>
          <t>1573773</t>
        </is>
      </c>
      <c>
        <v>1</v>
      </c>
      <c>
        <is>
          <t>İZMİR</t>
        </is>
      </c>
      <c>
        <v>SEFERİHİSAR</v>
      </c>
      <c>
        <is>
          <t>L-27 35-14-L00027_957748605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01.11.2020 18:03:51</t>
        </is>
      </c>
      <c>
        <is>
          <t>01.11.2020 19:14:19</t>
        </is>
      </c>
      <c>
        <v>1.174444444</v>
      </c>
      <c>
        <v>0</v>
      </c>
      <c>
        <v>1</v>
      </c>
      <c>
        <v>0</v>
      </c>
      <c>
        <v>0</v>
      </c>
      <c>
        <v>0</v>
      </c>
      <c>
        <v>1.174444</v>
      </c>
      <c>
        <v>0</v>
      </c>
      <c>
        <v>0</v>
      </c>
    </row>
    <row>
      <c>
        <is>
          <t>1573510</t>
        </is>
      </c>
      <c>
        <v>1</v>
      </c>
      <c>
        <is>
          <t>İZMİR</t>
        </is>
      </c>
      <c>
        <v>SEFERİHİSAR</v>
      </c>
      <c>
        <is>
          <t>L-27 35-14-L00027_956636736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01.11.2020 08:48:45</t>
        </is>
      </c>
      <c>
        <is>
          <t>01.11.2020 10:05:25</t>
        </is>
      </c>
      <c>
        <v>1.277777777</v>
      </c>
      <c>
        <v>0</v>
      </c>
      <c>
        <v>2</v>
      </c>
      <c>
        <v>0</v>
      </c>
      <c>
        <v>0</v>
      </c>
      <c>
        <v>0</v>
      </c>
      <c>
        <v>2.555556</v>
      </c>
      <c>
        <v>0</v>
      </c>
      <c>
        <v>0</v>
      </c>
    </row>
    <row>
      <c>
        <is>
          <t>1579248</t>
        </is>
      </c>
      <c>
        <v>1</v>
      </c>
      <c>
        <is>
          <t>İZMİR</t>
        </is>
      </c>
      <c>
        <v>TORBALI</v>
      </c>
      <c>
        <is>
          <t>DAĞKIZILCA-1 35-26-M00499_956609760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11.11.2020 17:21:00</t>
        </is>
      </c>
      <c>
        <is>
          <t>11.11.2020 21:13:21</t>
        </is>
      </c>
      <c>
        <v>3.8725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3.8725</v>
      </c>
    </row>
    <row>
      <c>
        <is>
          <t>1574400</t>
        </is>
      </c>
      <c>
        <v>1</v>
      </c>
      <c>
        <is>
          <t>İZMİR</t>
        </is>
      </c>
      <c>
        <v>TORBALI</v>
      </c>
      <c>
        <is>
          <t>ATALAN TOP SUL-1 35-26-L00290_Ayırıcı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02.11.2020 18:44:21</t>
        </is>
      </c>
      <c>
        <is>
          <t>02.11.2020 21:25:29</t>
        </is>
      </c>
      <c>
        <v>2.685555555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13.427778</v>
      </c>
    </row>
    <row>
      <c>
        <is>
          <t>1583436</t>
        </is>
      </c>
      <c>
        <v>1</v>
      </c>
      <c>
        <is>
          <t>İZMİR</t>
        </is>
      </c>
      <c>
        <v>TORBALI</v>
      </c>
      <c>
        <is>
          <t>TR-96 35-26-M00096_35-26-M00096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19.11.2020 18:15:12</t>
        </is>
      </c>
      <c>
        <is>
          <t>19.11.2020 18:56:41</t>
        </is>
      </c>
      <c>
        <v>0.691388888</v>
      </c>
      <c>
        <v>1</v>
      </c>
      <c>
        <v>565</v>
      </c>
      <c>
        <v>0</v>
      </c>
      <c>
        <v>0</v>
      </c>
      <c>
        <v>0.691389</v>
      </c>
      <c>
        <v>390.634722</v>
      </c>
      <c>
        <v>0</v>
      </c>
      <c>
        <v>0</v>
      </c>
    </row>
    <row>
      <c>
        <is>
          <t>1574062</t>
        </is>
      </c>
      <c>
        <v>1</v>
      </c>
      <c>
        <is>
          <t>İZMİR</t>
        </is>
      </c>
      <c>
        <v>TORBALI</v>
      </c>
      <c>
        <is>
          <t>TR-97 ERENLER 35-26-M00097_956630731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02.11.2020 11:08:44</t>
        </is>
      </c>
      <c>
        <is>
          <t>02.11.2020 15:27:53</t>
        </is>
      </c>
      <c>
        <v>4.319166666</v>
      </c>
      <c>
        <v>0</v>
      </c>
      <c>
        <v>1</v>
      </c>
      <c>
        <v>0</v>
      </c>
      <c>
        <v>0</v>
      </c>
      <c>
        <v>0</v>
      </c>
      <c>
        <v>4.319167</v>
      </c>
      <c>
        <v>0</v>
      </c>
      <c>
        <v>0</v>
      </c>
    </row>
    <row>
      <c>
        <is>
          <t>1595752</t>
        </is>
      </c>
      <c>
        <v>1</v>
      </c>
      <c>
        <is>
          <t>İZMİR</t>
        </is>
      </c>
      <c>
        <v>SEFERİHİSAR</v>
      </c>
      <c>
        <is>
          <t>L-37 YAT LİMANI 35-14-L00037_B B01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24.11.2020 13:41:06</t>
        </is>
      </c>
      <c>
        <is>
          <t>24.11.2020 14:37:19</t>
        </is>
      </c>
      <c>
        <v>0.936944444</v>
      </c>
      <c>
        <v>0</v>
      </c>
      <c>
        <v>63</v>
      </c>
      <c>
        <v>0</v>
      </c>
      <c>
        <v>0</v>
      </c>
      <c>
        <v>0</v>
      </c>
      <c>
        <v>59.0275</v>
      </c>
      <c>
        <v>0</v>
      </c>
      <c>
        <v>0</v>
      </c>
    </row>
    <row>
      <c>
        <is>
          <t>1596003</t>
        </is>
      </c>
      <c>
        <v>1</v>
      </c>
      <c>
        <is>
          <t>İZMİR</t>
        </is>
      </c>
      <c>
        <v>SEFERİHİSAR</v>
      </c>
      <c>
        <is>
          <t>L-36 35-14-L00036_72371870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24.11.2020 22:41:43</t>
        </is>
      </c>
      <c>
        <is>
          <t>25.11.2020 00:01:42</t>
        </is>
      </c>
      <c>
        <v>1.333055555</v>
      </c>
      <c>
        <v>0</v>
      </c>
      <c>
        <v>80</v>
      </c>
      <c>
        <v>0</v>
      </c>
      <c>
        <v>0</v>
      </c>
      <c>
        <v>0</v>
      </c>
      <c>
        <v>106.644444</v>
      </c>
      <c>
        <v>0</v>
      </c>
      <c>
        <v>0</v>
      </c>
    </row>
    <row>
      <c>
        <is>
          <t>1596077</t>
        </is>
      </c>
      <c>
        <v>1</v>
      </c>
      <c>
        <is>
          <t>İZMİR</t>
        </is>
      </c>
      <c>
        <v>SEFERİHİSAR</v>
      </c>
      <c>
        <is>
          <t>L-37 YAT LİMANI 35-14-L00037_B B01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25.11.2020 09:12:53</t>
        </is>
      </c>
      <c>
        <is>
          <t>25.11.2020 09:56:23</t>
        </is>
      </c>
      <c>
        <v>0.725</v>
      </c>
      <c>
        <v>0</v>
      </c>
      <c>
        <v>63</v>
      </c>
      <c>
        <v>0</v>
      </c>
      <c>
        <v>0</v>
      </c>
      <c>
        <v>0</v>
      </c>
      <c>
        <v>45.675</v>
      </c>
      <c>
        <v>0</v>
      </c>
      <c>
        <v>0</v>
      </c>
    </row>
    <row>
      <c>
        <is>
          <t>1596173</t>
        </is>
      </c>
      <c>
        <v>1</v>
      </c>
      <c>
        <is>
          <t>İZMİR</t>
        </is>
      </c>
      <c>
        <v>SEFERİHİSAR</v>
      </c>
      <c>
        <is>
          <t>L-37 YAT LİMANI 35-14-L00037_11970931 B1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25.11.2020 10:36:42</t>
        </is>
      </c>
      <c>
        <is>
          <t>25.11.2020 12:06:44</t>
        </is>
      </c>
      <c>
        <v>1.500555555</v>
      </c>
      <c>
        <v>0</v>
      </c>
      <c>
        <v>2</v>
      </c>
      <c>
        <v>0</v>
      </c>
      <c>
        <v>0</v>
      </c>
      <c>
        <v>0</v>
      </c>
      <c>
        <v>3.001111</v>
      </c>
      <c>
        <v>0</v>
      </c>
      <c>
        <v>0</v>
      </c>
    </row>
    <row>
      <c>
        <is>
          <t>1596391</t>
        </is>
      </c>
      <c>
        <v>1</v>
      </c>
      <c>
        <is>
          <t>İZMİR</t>
        </is>
      </c>
      <c>
        <v>SEFERİHİSAR</v>
      </c>
      <c>
        <is>
          <t>L-37 YAT LİMANI 35-14-L00037_E E01</t>
        </is>
      </c>
      <c>
        <v>AG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25.11.2020 15:18:13</t>
        </is>
      </c>
      <c>
        <is>
          <t>25.11.2020 21:02:48</t>
        </is>
      </c>
      <c>
        <v>5.743055555</v>
      </c>
      <c>
        <v>0</v>
      </c>
      <c>
        <v>53</v>
      </c>
      <c>
        <v>0</v>
      </c>
      <c>
        <v>0</v>
      </c>
      <c>
        <v>0</v>
      </c>
      <c>
        <v>304.381944</v>
      </c>
      <c>
        <v>0</v>
      </c>
      <c>
        <v>0</v>
      </c>
    </row>
    <row>
      <c>
        <is>
          <t>1596833</t>
        </is>
      </c>
      <c>
        <v>1</v>
      </c>
      <c>
        <is>
          <t>İZMİR</t>
        </is>
      </c>
      <c>
        <v>SEFERİHİSAR</v>
      </c>
      <c>
        <is>
          <t>L-37 YAT LİMANI 35-14-L00037_F TR-25 A-1</t>
        </is>
      </c>
      <c>
        <v>AG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26.11.2020 14:18:00</t>
        </is>
      </c>
      <c>
        <is>
          <t>26.11.2020 18:48:39</t>
        </is>
      </c>
      <c>
        <v>4.510833333</v>
      </c>
      <c>
        <v>0</v>
      </c>
      <c>
        <v>48</v>
      </c>
      <c>
        <v>0</v>
      </c>
      <c>
        <v>0</v>
      </c>
      <c>
        <v>0</v>
      </c>
      <c>
        <v>216.52</v>
      </c>
      <c>
        <v>0</v>
      </c>
      <c>
        <v>0</v>
      </c>
    </row>
    <row>
      <c>
        <is>
          <t>1596623</t>
        </is>
      </c>
      <c>
        <v>1</v>
      </c>
      <c>
        <is>
          <t>İZMİR</t>
        </is>
      </c>
      <c>
        <v>SEFERİHİSAR</v>
      </c>
      <c>
        <is>
          <t>DM-3/TR-11 SEFERİHİSAR 35-14-M00330_50049569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26.11.2020 09:30:00</t>
        </is>
      </c>
      <c>
        <is>
          <t>26.11.2020 11:36:01</t>
        </is>
      </c>
      <c>
        <v>2.100277777</v>
      </c>
      <c>
        <v>0</v>
      </c>
      <c>
        <v>131</v>
      </c>
      <c>
        <v>0</v>
      </c>
      <c>
        <v>0</v>
      </c>
      <c>
        <v>0</v>
      </c>
      <c>
        <v>275.136389</v>
      </c>
      <c>
        <v>0</v>
      </c>
      <c>
        <v>0</v>
      </c>
    </row>
    <row>
      <c>
        <is>
          <t>1582771</t>
        </is>
      </c>
      <c>
        <v>1</v>
      </c>
      <c>
        <is>
          <t>İZMİR</t>
        </is>
      </c>
      <c>
        <v>SEFERİHİSAR</v>
      </c>
      <c>
        <is>
          <t>DM-3/TR-11 SEFERİHİSAR 35-14-M00330_50049569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18.11.2020 19:53:03</t>
        </is>
      </c>
      <c>
        <is>
          <t>18.11.2020 21:10:34</t>
        </is>
      </c>
      <c>
        <v>1.291944444</v>
      </c>
      <c>
        <v>0</v>
      </c>
      <c>
        <v>131</v>
      </c>
      <c>
        <v>0</v>
      </c>
      <c>
        <v>0</v>
      </c>
      <c>
        <v>0</v>
      </c>
      <c>
        <v>169.244722</v>
      </c>
      <c>
        <v>0</v>
      </c>
      <c>
        <v>0</v>
      </c>
    </row>
    <row>
      <c>
        <is>
          <t>1575997</t>
        </is>
      </c>
      <c>
        <v>1</v>
      </c>
      <c>
        <is>
          <t>İZMİR</t>
        </is>
      </c>
      <c>
        <v>URLA</v>
      </c>
      <c>
        <is>
          <t>TR-13 35-19-L00013_SA B03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05.11.2020 19:01:23</t>
        </is>
      </c>
      <c>
        <is>
          <t>05.11.2020 21:21:14</t>
        </is>
      </c>
      <c>
        <v>2.330833333</v>
      </c>
      <c>
        <v>0</v>
      </c>
      <c>
        <v>48</v>
      </c>
      <c>
        <v>0</v>
      </c>
      <c>
        <v>0</v>
      </c>
      <c>
        <v>0</v>
      </c>
      <c>
        <v>111.88</v>
      </c>
      <c>
        <v>0</v>
      </c>
      <c>
        <v>0</v>
      </c>
    </row>
    <row>
      <c>
        <is>
          <t>1575598</t>
        </is>
      </c>
      <c>
        <v>1</v>
      </c>
      <c>
        <is>
          <t>İZMİR</t>
        </is>
      </c>
      <c>
        <v>URLA</v>
      </c>
      <c>
        <is>
          <t>TR-22 (DM-7/TR-23) 35-19-L00022_TR-23-L02 L02</t>
        </is>
      </c>
      <c>
        <v>Üçüncü Şahısların Vermiş Olduğu Hasarlar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05.11.2020 09:04:20</t>
        </is>
      </c>
      <c>
        <is>
          <t>05.11.2020 13:48:20</t>
        </is>
      </c>
      <c>
        <v>4.733333333</v>
      </c>
      <c>
        <v>7</v>
      </c>
      <c>
        <v>234</v>
      </c>
      <c>
        <v>0</v>
      </c>
      <c>
        <v>0</v>
      </c>
      <c>
        <v>33.133333</v>
      </c>
      <c>
        <v>1107.6</v>
      </c>
      <c>
        <v>0</v>
      </c>
      <c>
        <v>0</v>
      </c>
    </row>
    <row>
      <c>
        <is>
          <t>1578029</t>
        </is>
      </c>
      <c>
        <v>1</v>
      </c>
      <c>
        <is>
          <t>İZMİR</t>
        </is>
      </c>
      <c>
        <v>URLA</v>
      </c>
      <c>
        <is>
          <t>TR-23 35-19-L00023_A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09.11.2020 12:44:46</t>
        </is>
      </c>
      <c>
        <is>
          <t>09.11.2020 13:57:31</t>
        </is>
      </c>
      <c>
        <v>1.2125</v>
      </c>
      <c>
        <v>0</v>
      </c>
      <c>
        <v>11</v>
      </c>
      <c>
        <v>0</v>
      </c>
      <c>
        <v>0</v>
      </c>
      <c>
        <v>0</v>
      </c>
      <c>
        <v>13.3375</v>
      </c>
      <c>
        <v>0</v>
      </c>
      <c>
        <v>0</v>
      </c>
    </row>
    <row>
      <c>
        <is>
          <t>1595251</t>
        </is>
      </c>
      <c>
        <v>1</v>
      </c>
      <c>
        <is>
          <t>İZMİR</t>
        </is>
      </c>
      <c>
        <v>URLA</v>
      </c>
      <c>
        <is>
          <t>TR-25 35-19-L00025_956677839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23.11.2020 13:52:54</t>
        </is>
      </c>
      <c>
        <is>
          <t>23.11.2020 15:49:33</t>
        </is>
      </c>
      <c>
        <v>1.944166666</v>
      </c>
      <c>
        <v>0</v>
      </c>
      <c>
        <v>2</v>
      </c>
      <c>
        <v>0</v>
      </c>
      <c>
        <v>0</v>
      </c>
      <c>
        <v>0</v>
      </c>
      <c>
        <v>3.888333</v>
      </c>
      <c>
        <v>0</v>
      </c>
      <c>
        <v>0</v>
      </c>
    </row>
    <row>
      <c>
        <is>
          <t>1583111</t>
        </is>
      </c>
      <c>
        <v>1</v>
      </c>
      <c>
        <is>
          <t>İZMİR</t>
        </is>
      </c>
      <c>
        <v>URLA</v>
      </c>
      <c>
        <is>
          <t>ZEYTİNALANI TR-116 35-19-L00116_956695899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19.11.2020 11:32:29</t>
        </is>
      </c>
      <c>
        <is>
          <t>19.11.2020 16:26:49</t>
        </is>
      </c>
      <c>
        <v>4.905555555</v>
      </c>
      <c>
        <v>0</v>
      </c>
      <c>
        <v>2</v>
      </c>
      <c>
        <v>0</v>
      </c>
      <c>
        <v>0</v>
      </c>
      <c>
        <v>0</v>
      </c>
      <c>
        <v>9.811111</v>
      </c>
      <c>
        <v>0</v>
      </c>
      <c>
        <v>0</v>
      </c>
    </row>
    <row>
      <c>
        <is>
          <t>1584249</t>
        </is>
      </c>
      <c>
        <v>1</v>
      </c>
      <c>
        <is>
          <t>İZMİR</t>
        </is>
      </c>
      <c>
        <v>URLA</v>
      </c>
      <c>
        <is>
          <t>ZEYTİNALANI TR-101 35-19-L00101_ZEYTİNALAN İM-L03 L03</t>
        </is>
      </c>
      <c>
        <v>Yabani Hayvan Teması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21.11.2020 09:54:37</t>
        </is>
      </c>
      <c>
        <is>
          <t>21.11.2020 10:38:00</t>
        </is>
      </c>
      <c>
        <v>0.723055555</v>
      </c>
      <c>
        <v>36</v>
      </c>
      <c>
        <v>2408</v>
      </c>
      <c>
        <v>0</v>
      </c>
      <c>
        <v>0</v>
      </c>
      <c>
        <v>26.03</v>
      </c>
      <c>
        <v>1741.117776</v>
      </c>
      <c>
        <v>0</v>
      </c>
      <c>
        <v>0</v>
      </c>
    </row>
    <row>
      <c>
        <is>
          <t>1583998</t>
        </is>
      </c>
      <c>
        <v>1</v>
      </c>
      <c>
        <is>
          <t>İZMİR</t>
        </is>
      </c>
      <c>
        <v>URLA</v>
      </c>
      <c>
        <is>
          <t>TR-72 35-19-L00072_7158590</t>
        </is>
      </c>
      <c>
        <v>AG Klemens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20.11.2020 17:21:00</t>
        </is>
      </c>
      <c>
        <is>
          <t>20.11.2020 21:48:54</t>
        </is>
      </c>
      <c>
        <v>4.465</v>
      </c>
      <c>
        <v>0</v>
      </c>
      <c>
        <v>8</v>
      </c>
      <c>
        <v>0</v>
      </c>
      <c>
        <v>0</v>
      </c>
      <c>
        <v>0</v>
      </c>
      <c>
        <v>35.72</v>
      </c>
      <c>
        <v>0</v>
      </c>
      <c>
        <v>0</v>
      </c>
    </row>
    <row>
      <c>
        <is>
          <t>1583433</t>
        </is>
      </c>
      <c>
        <v>1</v>
      </c>
      <c>
        <is>
          <t>İZMİR</t>
        </is>
      </c>
      <c>
        <v>URLA</v>
      </c>
      <c>
        <is>
          <t>TR-72 35-19-L00072_7158590</t>
        </is>
      </c>
      <c>
        <v>AG Klemens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19.11.2020 17:55:37</t>
        </is>
      </c>
      <c>
        <is>
          <t>19.11.2020 20:41:20</t>
        </is>
      </c>
      <c>
        <v>2.761944444</v>
      </c>
      <c>
        <v>0</v>
      </c>
      <c>
        <v>8</v>
      </c>
      <c>
        <v>0</v>
      </c>
      <c>
        <v>0</v>
      </c>
      <c>
        <v>0</v>
      </c>
      <c>
        <v>22.095556</v>
      </c>
      <c>
        <v>0</v>
      </c>
      <c>
        <v>0</v>
      </c>
    </row>
    <row>
      <c>
        <is>
          <t>1578402</t>
        </is>
      </c>
      <c>
        <v>1</v>
      </c>
      <c>
        <is>
          <t>İZMİR</t>
        </is>
      </c>
      <c>
        <v>URLA</v>
      </c>
      <c>
        <is>
          <t>DM-1/11A 35-19-M00011_URLA TM-2 DEN GELEN TR-5 M06</t>
        </is>
      </c>
      <c>
        <v>Manevra</v>
      </c>
      <c>
        <is>
          <t>Dağıtım-OG</t>
        </is>
      </c>
      <c>
        <v>Kısa</v>
      </c>
      <c>
        <v>Şebeke işletmecisi</v>
      </c>
      <c>
        <v>Bildirimli</v>
      </c>
      <c>
        <is>
          <t>10.11.2020 10:01:00</t>
        </is>
      </c>
      <c>
        <is>
          <t>10.11.2020 10:02:00</t>
        </is>
      </c>
      <c>
        <v>0.016666666</v>
      </c>
      <c>
        <v>20</v>
      </c>
      <c>
        <v>3441</v>
      </c>
      <c>
        <v>111</v>
      </c>
      <c>
        <v>3332</v>
      </c>
      <c>
        <v>0.333333</v>
      </c>
      <c>
        <v>57.349998</v>
      </c>
      <c>
        <v>1.85</v>
      </c>
      <c>
        <v>55.533331</v>
      </c>
    </row>
    <row>
      <c>
        <is>
          <t>1578668</t>
        </is>
      </c>
      <c>
        <v>1</v>
      </c>
      <c>
        <is>
          <t>İZMİR</t>
        </is>
      </c>
      <c>
        <v>KİRAZ</v>
      </c>
      <c>
        <is>
          <t>YUKARI KARABURÇ TR-11 35-31-L00269_956579528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10.11.2020 16:26:19</t>
        </is>
      </c>
      <c>
        <is>
          <t>10.11.2020 18:43:18</t>
        </is>
      </c>
      <c>
        <v>2.283055555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2.283056</v>
      </c>
    </row>
    <row>
      <c>
        <is>
          <t>1573554</t>
        </is>
      </c>
      <c>
        <v>1</v>
      </c>
      <c>
        <is>
          <t>İZMİR</t>
        </is>
      </c>
      <c>
        <v>KİRAZ</v>
      </c>
      <c>
        <is>
          <t>KARABURÇ CAMİYANI TR-1/A 35-31-L00496_956581979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01.11.2020 09:59:25</t>
        </is>
      </c>
      <c>
        <is>
          <t>01.11.2020 11:12:44</t>
        </is>
      </c>
      <c>
        <v>1.221944444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1.221944</v>
      </c>
    </row>
    <row>
      <c>
        <is>
          <t>1594929</t>
        </is>
      </c>
      <c>
        <v>1</v>
      </c>
      <c>
        <is>
          <t>İZMİR</t>
        </is>
      </c>
      <c>
        <v>FOÇA</v>
      </c>
      <c>
        <is>
          <t>KOZBEYLİ TR-1 35-23-M00070_42095124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22.11.2020 18:47:53</t>
        </is>
      </c>
      <c>
        <is>
          <t>22.11.2020 20:10:45</t>
        </is>
      </c>
      <c>
        <v>1.381111111</v>
      </c>
      <c>
        <v>0</v>
      </c>
      <c>
        <v>0</v>
      </c>
      <c>
        <v>0</v>
      </c>
      <c>
        <v>57</v>
      </c>
      <c>
        <v>0</v>
      </c>
      <c>
        <v>0</v>
      </c>
      <c>
        <v>0</v>
      </c>
      <c>
        <v>78.723333</v>
      </c>
    </row>
    <row>
      <c>
        <is>
          <t>1596971</t>
        </is>
      </c>
      <c>
        <v>1</v>
      </c>
      <c>
        <is>
          <t>İZMİR</t>
        </is>
      </c>
      <c>
        <v>BUCA</v>
      </c>
      <c>
        <is>
          <t>M-2200 BELENBAŞI TR-2 35-03-M02200_910243430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26.11.2020 17:31:20</t>
        </is>
      </c>
      <c>
        <is>
          <t>26.11.2020 18:16:25</t>
        </is>
      </c>
      <c>
        <v>0.751388888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0.751389</v>
      </c>
    </row>
    <row>
      <c>
        <is>
          <t>1574493</t>
        </is>
      </c>
      <c>
        <v>1</v>
      </c>
      <c>
        <is>
          <t>İZMİR</t>
        </is>
      </c>
      <c>
        <v>BUCA</v>
      </c>
      <c>
        <is>
          <t>M-2200 BELENBAŞI TR-2 35-03-M02200_95000006246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03.11.2020 08:34:47</t>
        </is>
      </c>
      <c>
        <is>
          <t>03.11.2020 10:44:43</t>
        </is>
      </c>
      <c>
        <v>2.165555555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2.165556</v>
      </c>
    </row>
    <row>
      <c>
        <is>
          <t>1574718</t>
        </is>
      </c>
      <c>
        <v>1</v>
      </c>
      <c>
        <is>
          <t>İZMİR</t>
        </is>
      </c>
      <c>
        <v>SEFERİHİSAR</v>
      </c>
      <c>
        <is>
          <t>L-25 35-14-L00025_956662306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03.11.2020 13:58:17</t>
        </is>
      </c>
      <c>
        <is>
          <t>03.11.2020 19:22:01</t>
        </is>
      </c>
      <c>
        <v>5.395555555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16.186667</v>
      </c>
    </row>
    <row>
      <c>
        <is>
          <t>1574947</t>
        </is>
      </c>
      <c>
        <v>1</v>
      </c>
      <c>
        <is>
          <t>İZMİR</t>
        </is>
      </c>
      <c>
        <v>SEFERİHİSAR</v>
      </c>
      <c>
        <is>
          <t>L-59 GÜVENTUR 35-14-L00059_956634712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03.11.2020 20:32:57</t>
        </is>
      </c>
      <c>
        <is>
          <t>03.11.2020 23:11:35</t>
        </is>
      </c>
      <c>
        <v>2.643888888</v>
      </c>
      <c>
        <v>0</v>
      </c>
      <c>
        <v>1</v>
      </c>
      <c>
        <v>0</v>
      </c>
      <c>
        <v>0</v>
      </c>
      <c>
        <v>0</v>
      </c>
      <c>
        <v>2.643889</v>
      </c>
      <c>
        <v>0</v>
      </c>
      <c>
        <v>0</v>
      </c>
    </row>
    <row>
      <c>
        <is>
          <t>1576285</t>
        </is>
      </c>
      <c>
        <v>1</v>
      </c>
      <c>
        <is>
          <t>İZMİR</t>
        </is>
      </c>
      <c>
        <v>SEFERİHİSAR</v>
      </c>
      <c>
        <is>
          <t>SEFERİHİSAR İM 35-14-A00002_GÖZSÜZLER L011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06.11.2020 10:30:27</t>
        </is>
      </c>
      <c>
        <is>
          <t>06.11.2020 14:40:30</t>
        </is>
      </c>
      <c>
        <v>4.1675</v>
      </c>
      <c>
        <v>5</v>
      </c>
      <c>
        <v>124</v>
      </c>
      <c>
        <v>3</v>
      </c>
      <c>
        <v>30</v>
      </c>
      <c>
        <v>20.8375</v>
      </c>
      <c>
        <v>516.77</v>
      </c>
      <c>
        <v>12.5025</v>
      </c>
      <c>
        <v>125.025</v>
      </c>
    </row>
    <row>
      <c>
        <is>
          <t>1576949</t>
        </is>
      </c>
      <c>
        <v>1</v>
      </c>
      <c>
        <is>
          <t>İZMİR</t>
        </is>
      </c>
      <c>
        <v>SEFERİHİSAR</v>
      </c>
      <c>
        <is>
          <t>L-223 35-14-L00223_SC a1b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07.11.2020 09:00:31</t>
        </is>
      </c>
      <c>
        <is>
          <t>07.11.2020 15:33:41</t>
        </is>
      </c>
      <c>
        <v>6.552586111</v>
      </c>
      <c>
        <v>0</v>
      </c>
      <c>
        <v>122</v>
      </c>
      <c>
        <v>0</v>
      </c>
      <c>
        <v>0</v>
      </c>
      <c>
        <v>0</v>
      </c>
      <c>
        <v>799.415506</v>
      </c>
      <c>
        <v>0</v>
      </c>
      <c>
        <v>0</v>
      </c>
    </row>
    <row>
      <c>
        <is>
          <t>1579362</t>
        </is>
      </c>
      <c>
        <v>1</v>
      </c>
      <c>
        <is>
          <t>İZMİR</t>
        </is>
      </c>
      <c>
        <v>SEFERİHİSAR</v>
      </c>
      <c>
        <is>
          <t>M-271 KARAKAYALAR DM 35-14-M00271_DAĞITIM TRAFO M-271 KARAKAYALAR DM-M03 M03</t>
        </is>
      </c>
      <c>
        <v>OG Kademe Ayarı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12.11.2020 01:15:22</t>
        </is>
      </c>
      <c>
        <is>
          <t>12.11.2020 01:23:13</t>
        </is>
      </c>
      <c>
        <v>0.130833333</v>
      </c>
      <c>
        <v>1</v>
      </c>
      <c>
        <v>106</v>
      </c>
      <c>
        <v>0</v>
      </c>
      <c>
        <v>0</v>
      </c>
      <c>
        <v>0.130833</v>
      </c>
      <c>
        <v>13.868333</v>
      </c>
      <c>
        <v>0</v>
      </c>
      <c>
        <v>0</v>
      </c>
    </row>
    <row>
      <c>
        <is>
          <t>1580204</t>
        </is>
      </c>
      <c>
        <v>1</v>
      </c>
      <c>
        <is>
          <t>İZMİR</t>
        </is>
      </c>
      <c>
        <v>SEFERİHİSAR</v>
      </c>
      <c>
        <is>
          <t>L-25 35-14-L00025_956659929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13.11.2020 13:43:00</t>
        </is>
      </c>
      <c>
        <is>
          <t>13.11.2020 15:01:56</t>
        </is>
      </c>
      <c>
        <v>1.315555555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1.315556</v>
      </c>
    </row>
    <row>
      <c>
        <is>
          <t>1580173</t>
        </is>
      </c>
      <c>
        <v>1</v>
      </c>
      <c>
        <is>
          <t>İZMİR</t>
        </is>
      </c>
      <c>
        <v>SEFERİHİSAR</v>
      </c>
      <c>
        <is>
          <t>SEFERİHİSAR İM 35-14-A00002_GÖZSÜZLER L011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13.11.2020 13:14:04</t>
        </is>
      </c>
      <c>
        <is>
          <t>13.11.2020 14:01:55</t>
        </is>
      </c>
      <c>
        <v>0.7975</v>
      </c>
      <c>
        <v>5</v>
      </c>
      <c>
        <v>124</v>
      </c>
      <c>
        <v>3</v>
      </c>
      <c>
        <v>30</v>
      </c>
      <c>
        <v>3.9875</v>
      </c>
      <c>
        <v>98.89</v>
      </c>
      <c>
        <v>2.3925</v>
      </c>
      <c>
        <v>23.925</v>
      </c>
    </row>
    <row>
      <c>
        <is>
          <t>1580534</t>
        </is>
      </c>
      <c>
        <v>1</v>
      </c>
      <c>
        <is>
          <t>İZMİR</t>
        </is>
      </c>
      <c>
        <v>SEFERİHİSAR</v>
      </c>
      <c>
        <is>
          <t>L-14 BALLIKUYU 35-14-L00014_35-14-L00014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14.11.2020 09:15:55</t>
        </is>
      </c>
      <c>
        <is>
          <t>14.11.2020 15:40:50</t>
        </is>
      </c>
      <c>
        <v>6.415198055</v>
      </c>
      <c>
        <v>1</v>
      </c>
      <c>
        <v>77</v>
      </c>
      <c>
        <v>0</v>
      </c>
      <c>
        <v>4</v>
      </c>
      <c>
        <v>6.415198</v>
      </c>
      <c>
        <v>493.97025</v>
      </c>
      <c>
        <v>0</v>
      </c>
      <c>
        <v>25.660792</v>
      </c>
    </row>
    <row>
      <c>
        <is>
          <t>1595198</t>
        </is>
      </c>
      <c>
        <v>1</v>
      </c>
      <c>
        <is>
          <t>İZMİR</t>
        </is>
      </c>
      <c>
        <v>SEFERİHİSAR</v>
      </c>
      <c>
        <is>
          <t>İM-1/TR-8 35-14-M00301_B B01b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23.11.2020 12:14:46</t>
        </is>
      </c>
      <c>
        <is>
          <t>23.11.2020 14:49:24</t>
        </is>
      </c>
      <c>
        <v>2.577222222</v>
      </c>
      <c>
        <v>0</v>
      </c>
      <c>
        <v>5</v>
      </c>
      <c>
        <v>0</v>
      </c>
      <c>
        <v>0</v>
      </c>
      <c>
        <v>0</v>
      </c>
      <c>
        <v>12.886111</v>
      </c>
      <c>
        <v>0</v>
      </c>
      <c>
        <v>0</v>
      </c>
    </row>
    <row>
      <c>
        <is>
          <t>1595535</t>
        </is>
      </c>
      <c>
        <v>1</v>
      </c>
      <c>
        <is>
          <t>İZMİR</t>
        </is>
      </c>
      <c>
        <v>SEFERİHİSAR</v>
      </c>
      <c>
        <is>
          <t>TEPECİK KÖPRÜ DM 35-14-M00332_TEPECİK ÇIKIŞI (M-78) M04</t>
        </is>
      </c>
      <c>
        <v>Üçüncü Şahısların Vermiş Olduğu Hasarlar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24.11.2020 09:05:47</t>
        </is>
      </c>
      <c>
        <is>
          <t>24.11.2020 09:23:00</t>
        </is>
      </c>
      <c>
        <v>0.286944444</v>
      </c>
      <c>
        <v>0</v>
      </c>
      <c>
        <v>0</v>
      </c>
      <c>
        <v>11</v>
      </c>
      <c>
        <v>291</v>
      </c>
      <c>
        <v>0</v>
      </c>
      <c>
        <v>0</v>
      </c>
      <c>
        <v>3.156389</v>
      </c>
      <c>
        <v>83.500833</v>
      </c>
    </row>
    <row>
      <c>
        <is>
          <t>1595526</t>
        </is>
      </c>
      <c>
        <v>1</v>
      </c>
      <c>
        <is>
          <t>MANİSA</t>
        </is>
      </c>
      <c>
        <v>DEMİRCİ</v>
      </c>
      <c>
        <is>
          <t>ÇATALOLUK DM 45-74-M00227_GÜVELİ M05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24.11.2020 08:59:21</t>
        </is>
      </c>
      <c>
        <is>
          <t>24.11.2020 17:22:28</t>
        </is>
      </c>
      <c>
        <v>8.385277777</v>
      </c>
      <c>
        <v>5</v>
      </c>
      <c>
        <v>519</v>
      </c>
      <c>
        <v>45</v>
      </c>
      <c>
        <v>1498</v>
      </c>
      <c>
        <v>41.926389</v>
      </c>
      <c>
        <v>4351.959166</v>
      </c>
      <c>
        <v>377.3375</v>
      </c>
      <c>
        <v>12561.14611</v>
      </c>
    </row>
    <row>
      <c>
        <is>
          <t>1583645</t>
        </is>
      </c>
      <c>
        <v>1</v>
      </c>
      <c>
        <is>
          <t>MANİSA</t>
        </is>
      </c>
      <c>
        <v>DEMİRCİ</v>
      </c>
      <c>
        <is>
          <t>ÇATALOLUK DM 45-74-M00227_GÜVELİ-M05 M05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20.11.2020 09:16:39</t>
        </is>
      </c>
      <c>
        <is>
          <t>20.11.2020 17:13:25</t>
        </is>
      </c>
      <c>
        <v>7.94596</v>
      </c>
      <c>
        <v>5</v>
      </c>
      <c>
        <v>519</v>
      </c>
      <c>
        <v>45</v>
      </c>
      <c>
        <v>1498</v>
      </c>
      <c>
        <v>39.7298</v>
      </c>
      <c>
        <v>4123.95324</v>
      </c>
      <c>
        <v>357.5682</v>
      </c>
      <c>
        <v>11903.04808</v>
      </c>
    </row>
    <row>
      <c>
        <is>
          <t>1580919</t>
        </is>
      </c>
      <c>
        <v>1</v>
      </c>
      <c>
        <is>
          <t>MANİSA</t>
        </is>
      </c>
      <c>
        <v>DEMİRCİ</v>
      </c>
      <c>
        <is>
          <t>ÇATALOLUK DM 45-74-M00227_AYVAALAN-M03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15.11.2020 00:40:21</t>
        </is>
      </c>
      <c>
        <is>
          <t>15.11.2020 00:48:22</t>
        </is>
      </c>
      <c>
        <v>0.133611111</v>
      </c>
      <c>
        <v>4</v>
      </c>
      <c>
        <v>262</v>
      </c>
      <c>
        <v>31</v>
      </c>
      <c>
        <v>610</v>
      </c>
      <c>
        <v>0.534444</v>
      </c>
      <c>
        <v>35.006111</v>
      </c>
      <c>
        <v>4.141944</v>
      </c>
      <c>
        <v>81.502778</v>
      </c>
    </row>
    <row>
      <c>
        <is>
          <t>1578089</t>
        </is>
      </c>
      <c>
        <v>1</v>
      </c>
      <c>
        <is>
          <t>MANİSA</t>
        </is>
      </c>
      <c>
        <v>DEMİRCİ</v>
      </c>
      <c>
        <is>
          <t>ÇATALOLUK DM 45-74-M00227_AYVAALAN-M03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09.11.2020 14:33:31</t>
        </is>
      </c>
      <c>
        <is>
          <t>09.11.2020 14:38:13</t>
        </is>
      </c>
      <c>
        <v>0.078333333</v>
      </c>
      <c>
        <v>4</v>
      </c>
      <c>
        <v>262</v>
      </c>
      <c>
        <v>31</v>
      </c>
      <c>
        <v>610</v>
      </c>
      <c>
        <v>0.313333</v>
      </c>
      <c>
        <v>20.523333</v>
      </c>
      <c>
        <v>2.428333</v>
      </c>
      <c>
        <v>47.783333</v>
      </c>
    </row>
    <row>
      <c>
        <is>
          <t>1576741</t>
        </is>
      </c>
      <c>
        <v>1</v>
      </c>
      <c>
        <is>
          <t>İZMİR</t>
        </is>
      </c>
      <c>
        <v>KARABURUN</v>
      </c>
      <c>
        <is>
          <t>BOYABAĞ TR-1 35-21-L00113_C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06.11.2020 18:37:37</t>
        </is>
      </c>
      <c>
        <is>
          <t>06.11.2020 19:32:35</t>
        </is>
      </c>
      <c>
        <v>0.916111111</v>
      </c>
      <c>
        <v>0</v>
      </c>
      <c>
        <v>0</v>
      </c>
      <c>
        <v>0</v>
      </c>
      <c>
        <v>15</v>
      </c>
      <c>
        <v>0</v>
      </c>
      <c>
        <v>0</v>
      </c>
      <c>
        <v>0</v>
      </c>
      <c>
        <v>13.741667</v>
      </c>
    </row>
    <row>
      <c>
        <is>
          <t>1583263</t>
        </is>
      </c>
      <c>
        <v>1</v>
      </c>
      <c>
        <is>
          <t>İZMİR</t>
        </is>
      </c>
      <c>
        <v>KİRAZ</v>
      </c>
      <c>
        <is>
          <t>CEVİZLİ BALYERİ TR-8 35-31-L00326_35-31-L00326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19.11.2020 15:00:45</t>
        </is>
      </c>
      <c>
        <is>
          <t>19.11.2020 18:34:00</t>
        </is>
      </c>
      <c>
        <v>3.554166666</v>
      </c>
      <c>
        <v>0</v>
      </c>
      <c>
        <v>0</v>
      </c>
      <c>
        <v>1</v>
      </c>
      <c>
        <v>90</v>
      </c>
      <c>
        <v>0</v>
      </c>
      <c>
        <v>0</v>
      </c>
      <c>
        <v>3.554167</v>
      </c>
      <c>
        <v>319.875</v>
      </c>
    </row>
    <row>
      <c>
        <is>
          <t>1594732</t>
        </is>
      </c>
      <c>
        <v>1</v>
      </c>
      <c>
        <is>
          <t>İZMİR</t>
        </is>
      </c>
      <c>
        <v>TORBALI</v>
      </c>
      <c>
        <is>
          <t>TR-170 35-26-M01191_D D03b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22.11.2020 10:38:44</t>
        </is>
      </c>
      <c>
        <is>
          <t>22.11.2020 11:28:48</t>
        </is>
      </c>
      <c>
        <v>0.834444444</v>
      </c>
      <c>
        <v>0</v>
      </c>
      <c>
        <v>12</v>
      </c>
      <c>
        <v>0</v>
      </c>
      <c>
        <v>0</v>
      </c>
      <c>
        <v>0</v>
      </c>
      <c>
        <v>10.013333</v>
      </c>
      <c>
        <v>0</v>
      </c>
      <c>
        <v>0</v>
      </c>
    </row>
    <row>
      <c>
        <is>
          <t>1580822</t>
        </is>
      </c>
      <c>
        <v>1</v>
      </c>
      <c>
        <is>
          <t>İZMİR</t>
        </is>
      </c>
      <c>
        <v>TORBALI</v>
      </c>
      <c>
        <is>
          <t>TR-96 35-26-M00096_B B01b</t>
        </is>
      </c>
      <c>
        <v>NH Altlık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14.11.2020 17:42:41</t>
        </is>
      </c>
      <c>
        <is>
          <t>14.11.2020 18:31:47</t>
        </is>
      </c>
      <c>
        <v>0.818333333</v>
      </c>
      <c>
        <v>0</v>
      </c>
      <c>
        <v>63</v>
      </c>
      <c>
        <v>0</v>
      </c>
      <c>
        <v>0</v>
      </c>
      <c>
        <v>0</v>
      </c>
      <c>
        <v>51.555</v>
      </c>
      <c>
        <v>0</v>
      </c>
      <c>
        <v>0</v>
      </c>
    </row>
    <row>
      <c>
        <is>
          <t>1579495</t>
        </is>
      </c>
      <c>
        <v>1</v>
      </c>
      <c>
        <is>
          <t>İZMİR</t>
        </is>
      </c>
      <c>
        <v>SEFERİHİSAR</v>
      </c>
      <c>
        <is>
          <t>L-21 HAMAM ALANI 35-14-L00021_956643671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12.11.2020 09:38:34</t>
        </is>
      </c>
      <c>
        <is>
          <t>12.11.2020 14:30:24</t>
        </is>
      </c>
      <c>
        <v>4.863888888</v>
      </c>
      <c>
        <v>0</v>
      </c>
      <c>
        <v>1</v>
      </c>
      <c>
        <v>0</v>
      </c>
      <c>
        <v>0</v>
      </c>
      <c>
        <v>0</v>
      </c>
      <c>
        <v>4.863889</v>
      </c>
      <c>
        <v>0</v>
      </c>
      <c>
        <v>0</v>
      </c>
    </row>
    <row>
      <c>
        <is>
          <t>1579283</t>
        </is>
      </c>
      <c>
        <v>1</v>
      </c>
      <c>
        <is>
          <t>İZMİR</t>
        </is>
      </c>
      <c>
        <v>SEFERİHİSAR</v>
      </c>
      <c>
        <is>
          <t>DM-3/TR-11 SEFERİHİSAR 35-14-M00330_956634243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11.11.2020 18:16:56</t>
        </is>
      </c>
      <c>
        <is>
          <t>11.11.2020 21:15:06</t>
        </is>
      </c>
      <c>
        <v>2.969444444</v>
      </c>
      <c>
        <v>0</v>
      </c>
      <c>
        <v>1</v>
      </c>
      <c>
        <v>0</v>
      </c>
      <c>
        <v>0</v>
      </c>
      <c>
        <v>0</v>
      </c>
      <c>
        <v>2.969444</v>
      </c>
      <c>
        <v>0</v>
      </c>
      <c>
        <v>0</v>
      </c>
    </row>
    <row>
      <c>
        <is>
          <t>1579470</t>
        </is>
      </c>
      <c>
        <v>1</v>
      </c>
      <c>
        <is>
          <t>İZMİR</t>
        </is>
      </c>
      <c>
        <v>SEFERİHİSAR</v>
      </c>
      <c>
        <is>
          <t>L-93 ULAMIŞ MEYDAN 35-14-L00093_7574418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12.11.2020 09:22:00</t>
        </is>
      </c>
      <c>
        <is>
          <t>12.11.2020 16:59:00</t>
        </is>
      </c>
      <c>
        <v>7.616666666</v>
      </c>
      <c>
        <v>0</v>
      </c>
      <c>
        <v>0</v>
      </c>
      <c>
        <v>0</v>
      </c>
      <c>
        <v>59</v>
      </c>
      <c>
        <v>0</v>
      </c>
      <c>
        <v>0</v>
      </c>
      <c>
        <v>0</v>
      </c>
      <c>
        <v>449.383333</v>
      </c>
    </row>
    <row>
      <c>
        <is>
          <t>1577856</t>
        </is>
      </c>
      <c>
        <v>1</v>
      </c>
      <c>
        <is>
          <t>İZMİR</t>
        </is>
      </c>
      <c>
        <v>SEFERİHİSAR</v>
      </c>
      <c>
        <is>
          <t>L-93 ULAMIŞ MEYDAN 35-14-L00093_5652311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09.11.2020 09:14:41</t>
        </is>
      </c>
      <c>
        <is>
          <t>09.11.2020 17:31:46</t>
        </is>
      </c>
      <c>
        <v>8.284644444</v>
      </c>
      <c>
        <v>0</v>
      </c>
      <c>
        <v>0</v>
      </c>
      <c>
        <v>0</v>
      </c>
      <c>
        <v>52</v>
      </c>
      <c>
        <v>0</v>
      </c>
      <c>
        <v>0</v>
      </c>
      <c>
        <v>0</v>
      </c>
      <c>
        <v>430.801511</v>
      </c>
    </row>
    <row>
      <c>
        <is>
          <t>1580021</t>
        </is>
      </c>
      <c>
        <v>1</v>
      </c>
      <c>
        <is>
          <t>İZMİR</t>
        </is>
      </c>
      <c>
        <v>SEFERİHİSAR</v>
      </c>
      <c>
        <is>
          <t>L-93 ULAMIŞ MEYDAN 35-14-L00093_7574418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13.11.2020 09:29:38</t>
        </is>
      </c>
      <c>
        <is>
          <t>13.11.2020 17:17:30</t>
        </is>
      </c>
      <c>
        <v>7.7977175</v>
      </c>
      <c>
        <v>0</v>
      </c>
      <c>
        <v>0</v>
      </c>
      <c>
        <v>0</v>
      </c>
      <c>
        <v>59</v>
      </c>
      <c>
        <v>0</v>
      </c>
      <c>
        <v>0</v>
      </c>
      <c>
        <v>0</v>
      </c>
      <c>
        <v>460.065333</v>
      </c>
    </row>
    <row>
      <c>
        <is>
          <t>1595566</t>
        </is>
      </c>
      <c>
        <v>1</v>
      </c>
      <c>
        <is>
          <t>İZMİR</t>
        </is>
      </c>
      <c>
        <v>SEFERİHİSAR</v>
      </c>
      <c>
        <is>
          <t>L-93 ULAMIŞ MEYDAN 35-14-L00093_956634032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24.11.2020 09:25:42</t>
        </is>
      </c>
      <c>
        <is>
          <t>24.11.2020 11:46:45</t>
        </is>
      </c>
      <c>
        <v>2.350833333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2.350833</v>
      </c>
    </row>
    <row>
      <c>
        <is>
          <t>1596443</t>
        </is>
      </c>
      <c>
        <v>1</v>
      </c>
      <c>
        <is>
          <t>İZMİR</t>
        </is>
      </c>
      <c>
        <v>SEFERİHİSAR</v>
      </c>
      <c>
        <is>
          <t>L-185 UFUKKÖY SİTESİ 35-14-L00185_35-14-L00185</t>
        </is>
      </c>
      <c>
        <v>AG Box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25.11.2020 17:35:00</t>
        </is>
      </c>
      <c>
        <is>
          <t>25.11.2020 18:34:17</t>
        </is>
      </c>
      <c>
        <v>0.988055555</v>
      </c>
      <c>
        <v>0</v>
      </c>
      <c>
        <v>0</v>
      </c>
      <c>
        <v>1</v>
      </c>
      <c>
        <v>91</v>
      </c>
      <c>
        <v>0</v>
      </c>
      <c>
        <v>0</v>
      </c>
      <c>
        <v>0.988056</v>
      </c>
      <c>
        <v>89.913056</v>
      </c>
    </row>
    <row>
      <c>
        <is>
          <t>1595552</t>
        </is>
      </c>
      <c>
        <v>1</v>
      </c>
      <c>
        <is>
          <t>İZMİR</t>
        </is>
      </c>
      <c>
        <v>SEFERİHİSAR</v>
      </c>
      <c>
        <is>
          <t>L-93 ULAMIŞ MEYDAN 35-14-L00093_35-14-L00093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24.11.2020 14:56:44</t>
        </is>
      </c>
      <c>
        <is>
          <t>24.11.2020 17:44:16</t>
        </is>
      </c>
      <c>
        <v>2.792222222</v>
      </c>
      <c>
        <v>0</v>
      </c>
      <c>
        <v>0</v>
      </c>
      <c>
        <v>1</v>
      </c>
      <c>
        <v>374</v>
      </c>
      <c>
        <v>0</v>
      </c>
      <c>
        <v>0</v>
      </c>
      <c>
        <v>2.792222</v>
      </c>
      <c>
        <v>1044.291111</v>
      </c>
    </row>
    <row>
      <c>
        <is>
          <t>1580315</t>
        </is>
      </c>
      <c>
        <v>1</v>
      </c>
      <c>
        <is>
          <t>İZMİR</t>
        </is>
      </c>
      <c>
        <v>SEFERİHİSAR</v>
      </c>
      <c>
        <is>
          <t>M-261 ULAMIŞ 35-14-M00261_956662235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13.11.2020 16:18:56</t>
        </is>
      </c>
      <c>
        <is>
          <t>13.11.2020 19:07:40</t>
        </is>
      </c>
      <c>
        <v>2.812222222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2.812222</v>
      </c>
    </row>
    <row>
      <c>
        <is>
          <t>1578363</t>
        </is>
      </c>
      <c>
        <v>1</v>
      </c>
      <c>
        <is>
          <t>İZMİR</t>
        </is>
      </c>
      <c>
        <v>SEFERİHİSAR</v>
      </c>
      <c>
        <is>
          <t>L-93 ULAMIŞ MEYDAN 35-14-L00093_7574418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10.11.2020 09:27:43</t>
        </is>
      </c>
      <c>
        <is>
          <t>10.11.2020 18:13:17</t>
        </is>
      </c>
      <c>
        <v>8.7593425</v>
      </c>
      <c>
        <v>0</v>
      </c>
      <c>
        <v>0</v>
      </c>
      <c>
        <v>0</v>
      </c>
      <c>
        <v>59</v>
      </c>
      <c>
        <v>0</v>
      </c>
      <c>
        <v>0</v>
      </c>
      <c>
        <v>0</v>
      </c>
      <c>
        <v>516.801208</v>
      </c>
    </row>
    <row>
      <c>
        <is>
          <t>1581797</t>
        </is>
      </c>
      <c>
        <v>1</v>
      </c>
      <c>
        <is>
          <t>İZMİR</t>
        </is>
      </c>
      <c>
        <v>SEFERİHİSAR</v>
      </c>
      <c>
        <is>
          <t>L-93 ULAMIŞ MEYDAN 35-14-L00093_35-14-L00093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17.11.2020 09:19:51</t>
        </is>
      </c>
      <c>
        <is>
          <t>17.11.2020 17:15:00</t>
        </is>
      </c>
      <c>
        <v>7.918902777</v>
      </c>
      <c>
        <v>0</v>
      </c>
      <c>
        <v>0</v>
      </c>
      <c>
        <v>1</v>
      </c>
      <c>
        <v>374</v>
      </c>
      <c>
        <v>0</v>
      </c>
      <c>
        <v>0</v>
      </c>
      <c>
        <v>7.918903</v>
      </c>
      <c>
        <v>2961.669639</v>
      </c>
    </row>
    <row>
      <c>
        <is>
          <t>1595149</t>
        </is>
      </c>
      <c>
        <v>1</v>
      </c>
      <c>
        <is>
          <t>İZMİR</t>
        </is>
      </c>
      <c>
        <v>TORBALI</v>
      </c>
      <c>
        <is>
          <t>ASLANLAR TR-1 35-26-L00144_956606410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23.11.2020 10:53:37</t>
        </is>
      </c>
      <c>
        <is>
          <t>23.11.2020 12:57:46</t>
        </is>
      </c>
      <c>
        <v>2.069166666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2.069167</v>
      </c>
    </row>
    <row>
      <c>
        <is>
          <t>1594943</t>
        </is>
      </c>
      <c>
        <v>1</v>
      </c>
      <c>
        <is>
          <t>İZMİR</t>
        </is>
      </c>
      <c>
        <v>TORBALI</v>
      </c>
      <c>
        <is>
          <t>ASLANLAR TR-2 35-26-L00145_956606432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22.11.2020 19:49:00</t>
        </is>
      </c>
      <c>
        <is>
          <t>22.11.2020 20:51:49</t>
        </is>
      </c>
      <c>
        <v>1.046944444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1.046944</v>
      </c>
    </row>
    <row>
      <c>
        <is>
          <t>1577894</t>
        </is>
      </c>
      <c>
        <v>1</v>
      </c>
      <c>
        <is>
          <t>İZMİR</t>
        </is>
      </c>
      <c>
        <v>TORBALI</v>
      </c>
      <c>
        <is>
          <t>ÇAMLICA HAYVANCILIK ÖZEL TR 35-26-M00455Ö_Ayırıcı H01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09.11.2020 09:43:46</t>
        </is>
      </c>
      <c>
        <is>
          <t>09.11.2020 17:49:29</t>
        </is>
      </c>
      <c>
        <v>8.095025833</v>
      </c>
      <c>
        <v>0</v>
      </c>
      <c>
        <v>0</v>
      </c>
      <c>
        <v>1</v>
      </c>
      <c>
        <v>0</v>
      </c>
      <c>
        <v>0</v>
      </c>
      <c>
        <v>0</v>
      </c>
      <c>
        <v>8.095026</v>
      </c>
      <c>
        <v>0</v>
      </c>
    </row>
    <row>
      <c>
        <is>
          <t>1575575</t>
        </is>
      </c>
      <c>
        <v>1</v>
      </c>
      <c>
        <is>
          <t>İZMİR</t>
        </is>
      </c>
      <c>
        <v>TORBALI</v>
      </c>
      <c>
        <is>
          <t>DAĞTEKKE TR-1 35-26-M00470_7378297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05.11.2020 08:45:30</t>
        </is>
      </c>
      <c>
        <is>
          <t>05.11.2020 10:27:01</t>
        </is>
      </c>
      <c>
        <v>1.691944444</v>
      </c>
      <c>
        <v>0</v>
      </c>
      <c>
        <v>0</v>
      </c>
      <c>
        <v>0</v>
      </c>
      <c>
        <v>39</v>
      </c>
      <c>
        <v>0</v>
      </c>
      <c>
        <v>0</v>
      </c>
      <c>
        <v>0</v>
      </c>
      <c>
        <v>65.985833</v>
      </c>
    </row>
    <row>
      <c>
        <is>
          <t>1577235</t>
        </is>
      </c>
      <c>
        <v>1</v>
      </c>
      <c>
        <is>
          <t>İZMİR</t>
        </is>
      </c>
      <c>
        <v>TORBALI</v>
      </c>
      <c>
        <is>
          <t>DEMİRCİ TR-1 35-26-M00780_6714644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07.11.2020 16:20:20</t>
        </is>
      </c>
      <c>
        <is>
          <t>07.11.2020 17:27:19</t>
        </is>
      </c>
      <c>
        <v>1.116388888</v>
      </c>
      <c>
        <v>0</v>
      </c>
      <c>
        <v>0</v>
      </c>
      <c>
        <v>0</v>
      </c>
      <c>
        <v>24</v>
      </c>
      <c>
        <v>0</v>
      </c>
      <c>
        <v>0</v>
      </c>
      <c>
        <v>0</v>
      </c>
      <c>
        <v>26.793333</v>
      </c>
    </row>
    <row>
      <c>
        <is>
          <t>1583970</t>
        </is>
      </c>
      <c>
        <v>1</v>
      </c>
      <c>
        <is>
          <t>İZMİR</t>
        </is>
      </c>
      <c>
        <v>TORBALI</v>
      </c>
      <c>
        <is>
          <t>DEMİRCİ KÖK 35-26-M00779_KARACAAĞAÇ ENH-M06 M06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20.11.2020 16:48:33</t>
        </is>
      </c>
      <c>
        <is>
          <t>20.11.2020 17:16:00</t>
        </is>
      </c>
      <c>
        <v>0.4575</v>
      </c>
      <c>
        <v>0</v>
      </c>
      <c>
        <v>0</v>
      </c>
      <c>
        <v>65</v>
      </c>
      <c>
        <v>2146</v>
      </c>
      <c>
        <v>0</v>
      </c>
      <c>
        <v>0</v>
      </c>
      <c>
        <v>29.7375</v>
      </c>
      <c>
        <v>981.795</v>
      </c>
    </row>
    <row>
      <c>
        <is>
          <t>1579143</t>
        </is>
      </c>
      <c>
        <v>1</v>
      </c>
      <c>
        <is>
          <t>İZMİR</t>
        </is>
      </c>
      <c>
        <v>TORBALI</v>
      </c>
      <c>
        <is>
          <t>DAĞKIZILCA-1 35-26-M00499_956610103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11.11.2020 14:14:25</t>
        </is>
      </c>
      <c>
        <is>
          <t>11.11.2020 17:13:47</t>
        </is>
      </c>
      <c>
        <v>2.989444444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2.989444</v>
      </c>
    </row>
    <row>
      <c>
        <is>
          <t>1578701</t>
        </is>
      </c>
      <c>
        <v>1</v>
      </c>
      <c>
        <is>
          <t>İZMİR</t>
        </is>
      </c>
      <c>
        <v>TORBALI</v>
      </c>
      <c>
        <is>
          <t>SEMMAR MERMER ÖZEL TR 35-26-M00477Ö_Ayırıcı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10.11.2020 17:27:44</t>
        </is>
      </c>
      <c>
        <is>
          <t>10.11.2020 18:32:54</t>
        </is>
      </c>
      <c>
        <v>1.086111111</v>
      </c>
      <c>
        <v>0</v>
      </c>
      <c>
        <v>0</v>
      </c>
      <c>
        <v>1</v>
      </c>
      <c>
        <v>0</v>
      </c>
      <c>
        <v>0</v>
      </c>
      <c>
        <v>0</v>
      </c>
      <c>
        <v>1.086111</v>
      </c>
      <c>
        <v>0</v>
      </c>
    </row>
    <row>
      <c>
        <is>
          <t>1595436</t>
        </is>
      </c>
      <c>
        <v>1</v>
      </c>
      <c>
        <is>
          <t>İZMİR</t>
        </is>
      </c>
      <c>
        <v>TORBALI</v>
      </c>
      <c>
        <is>
          <t>TR-96 35-26-M00096_35-26-M00096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23.11.2020 19:15:55</t>
        </is>
      </c>
      <c>
        <is>
          <t>23.11.2020 20:17:03</t>
        </is>
      </c>
      <c>
        <v>1.018888888</v>
      </c>
      <c>
        <v>1</v>
      </c>
      <c>
        <v>565</v>
      </c>
      <c>
        <v>0</v>
      </c>
      <c>
        <v>0</v>
      </c>
      <c>
        <v>1.018889</v>
      </c>
      <c>
        <v>575.672222</v>
      </c>
      <c>
        <v>0</v>
      </c>
      <c>
        <v>0</v>
      </c>
    </row>
    <row>
      <c>
        <is>
          <t>1596516</t>
        </is>
      </c>
      <c>
        <v>1</v>
      </c>
      <c>
        <is>
          <t>İZMİR</t>
        </is>
      </c>
      <c>
        <v>TORBALI</v>
      </c>
      <c>
        <is>
          <t>DM-3/TR-35 35-26-M01260_35-26-M01260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25.11.2020 20:35:44</t>
        </is>
      </c>
      <c>
        <is>
          <t>25.11.2020 21:07:02</t>
        </is>
      </c>
      <c>
        <v>0.521666666</v>
      </c>
      <c>
        <v>1</v>
      </c>
      <c>
        <v>444</v>
      </c>
      <c>
        <v>0</v>
      </c>
      <c>
        <v>0</v>
      </c>
      <c>
        <v>0.521667</v>
      </c>
      <c>
        <v>231.62</v>
      </c>
      <c>
        <v>0</v>
      </c>
      <c>
        <v>0</v>
      </c>
    </row>
    <row>
      <c>
        <is>
          <t>1576670</t>
        </is>
      </c>
      <c>
        <v>1</v>
      </c>
      <c>
        <is>
          <t>İZMİR</t>
        </is>
      </c>
      <c>
        <v>SEFERİHİSAR</v>
      </c>
      <c>
        <is>
          <t>L-54 MEKAN SİTESİ 35-14-L00054_956636612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06.11.2020 17:18:44</t>
        </is>
      </c>
      <c>
        <is>
          <t>06.11.2020 19:09:41</t>
        </is>
      </c>
      <c>
        <v>1.849166666</v>
      </c>
      <c>
        <v>0</v>
      </c>
      <c>
        <v>1</v>
      </c>
      <c>
        <v>0</v>
      </c>
      <c>
        <v>0</v>
      </c>
      <c>
        <v>0</v>
      </c>
      <c>
        <v>1.849167</v>
      </c>
      <c>
        <v>0</v>
      </c>
      <c>
        <v>0</v>
      </c>
    </row>
    <row>
      <c>
        <is>
          <t>1577375</t>
        </is>
      </c>
      <c>
        <v>1</v>
      </c>
      <c>
        <is>
          <t>İZMİR</t>
        </is>
      </c>
      <c>
        <v>SEFERİHİSAR</v>
      </c>
      <c>
        <is>
          <t>DM-3/TR-10 SEFERİHİSAR 35-14-M00331_956634332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07.11.2020 20:52:33</t>
        </is>
      </c>
      <c>
        <is>
          <t>07.11.2020 21:55:24</t>
        </is>
      </c>
      <c>
        <v>1.0475</v>
      </c>
      <c>
        <v>0</v>
      </c>
      <c>
        <v>1</v>
      </c>
      <c>
        <v>0</v>
      </c>
      <c>
        <v>0</v>
      </c>
      <c>
        <v>0</v>
      </c>
      <c>
        <v>1.0475</v>
      </c>
      <c>
        <v>0</v>
      </c>
      <c>
        <v>0</v>
      </c>
    </row>
    <row>
      <c>
        <is>
          <t>1597759</t>
        </is>
      </c>
      <c>
        <v>1</v>
      </c>
      <c>
        <is>
          <t>İZMİR</t>
        </is>
      </c>
      <c>
        <v>SEFERİHİSAR</v>
      </c>
      <c>
        <is>
          <t>L-211 (DM-3/TR-6) 35-14-L00211_10603470 C01</t>
        </is>
      </c>
      <c>
        <v>AG Box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28.11.2020 12:25:00</t>
        </is>
      </c>
      <c>
        <is>
          <t>28.11.2020 14:44:59</t>
        </is>
      </c>
      <c>
        <v>2.333055555</v>
      </c>
      <c>
        <v>0</v>
      </c>
      <c>
        <v>46</v>
      </c>
      <c>
        <v>0</v>
      </c>
      <c>
        <v>0</v>
      </c>
      <c>
        <v>0</v>
      </c>
      <c>
        <v>107.320556</v>
      </c>
      <c>
        <v>0</v>
      </c>
      <c>
        <v>0</v>
      </c>
    </row>
    <row>
      <c>
        <is>
          <t>1595278</t>
        </is>
      </c>
      <c>
        <v>1</v>
      </c>
      <c>
        <is>
          <t>İZMİR</t>
        </is>
      </c>
      <c>
        <v>SEFERİHİSAR</v>
      </c>
      <c>
        <is>
          <t>L-211 (DM-3/TR-6) 35-14-L00211_956657703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23.11.2020 14:33:28</t>
        </is>
      </c>
      <c>
        <is>
          <t>23.11.2020 15:50:25</t>
        </is>
      </c>
      <c>
        <v>1.2825</v>
      </c>
      <c>
        <v>0</v>
      </c>
      <c>
        <v>8</v>
      </c>
      <c>
        <v>0</v>
      </c>
      <c>
        <v>0</v>
      </c>
      <c>
        <v>0</v>
      </c>
      <c>
        <v>10.26</v>
      </c>
      <c>
        <v>0</v>
      </c>
      <c>
        <v>0</v>
      </c>
    </row>
    <row>
      <c>
        <is>
          <t>1575486</t>
        </is>
      </c>
      <c>
        <v>1</v>
      </c>
      <c>
        <is>
          <t>İZMİR</t>
        </is>
      </c>
      <c>
        <v>TORBALI</v>
      </c>
      <c>
        <is>
          <t>SAİPLER TR-1 35-26-M00479_7229171</t>
        </is>
      </c>
      <c>
        <v>AG Klemens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04.11.2020 22:47:13</t>
        </is>
      </c>
      <c>
        <is>
          <t>04.11.2020 23:55:53</t>
        </is>
      </c>
      <c>
        <v>1.144444444</v>
      </c>
      <c>
        <v>0</v>
      </c>
      <c>
        <v>0</v>
      </c>
      <c>
        <v>0</v>
      </c>
      <c>
        <v>46</v>
      </c>
      <c>
        <v>0</v>
      </c>
      <c>
        <v>0</v>
      </c>
      <c>
        <v>0</v>
      </c>
      <c>
        <v>52.644444</v>
      </c>
    </row>
    <row>
      <c>
        <is>
          <t>1575270</t>
        </is>
      </c>
      <c>
        <v>1</v>
      </c>
      <c>
        <is>
          <t>İZMİR</t>
        </is>
      </c>
      <c>
        <v>TORBALI</v>
      </c>
      <c>
        <is>
          <t>SAİPLER TR-1 35-26-M00479_7229171</t>
        </is>
      </c>
      <c>
        <v>NH Altlık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04.11.2020 14:24:29</t>
        </is>
      </c>
      <c>
        <is>
          <t>04.11.2020 16:03:56</t>
        </is>
      </c>
      <c>
        <v>1.6575</v>
      </c>
      <c>
        <v>0</v>
      </c>
      <c>
        <v>0</v>
      </c>
      <c>
        <v>0</v>
      </c>
      <c>
        <v>46</v>
      </c>
      <c>
        <v>0</v>
      </c>
      <c>
        <v>0</v>
      </c>
      <c>
        <v>0</v>
      </c>
      <c>
        <v>76.245</v>
      </c>
    </row>
    <row>
      <c>
        <is>
          <t>1577157</t>
        </is>
      </c>
      <c>
        <v>1</v>
      </c>
      <c>
        <is>
          <t>İZMİR</t>
        </is>
      </c>
      <c>
        <v>URLA</v>
      </c>
      <c>
        <is>
          <t>KUŞÇULAR TR-6 35-19-M00218_6745837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07.11.2020 13:59:11</t>
        </is>
      </c>
      <c>
        <is>
          <t>07.11.2020 18:00:59</t>
        </is>
      </c>
      <c>
        <v>4.03</v>
      </c>
      <c>
        <v>0</v>
      </c>
      <c>
        <v>41</v>
      </c>
      <c>
        <v>0</v>
      </c>
      <c>
        <v>14</v>
      </c>
      <c>
        <v>0</v>
      </c>
      <c>
        <v>165.23</v>
      </c>
      <c>
        <v>0</v>
      </c>
      <c>
        <v>56.42</v>
      </c>
    </row>
    <row>
      <c>
        <is>
          <t>1579755</t>
        </is>
      </c>
      <c>
        <v>1</v>
      </c>
      <c>
        <is>
          <t>İZMİR</t>
        </is>
      </c>
      <c>
        <v>URLA</v>
      </c>
      <c>
        <is>
          <t>TR-140 35-19-L00140_6302220</t>
        </is>
      </c>
      <c>
        <v>AG Direk Kırılması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12.11.2020 16:41:00</t>
        </is>
      </c>
      <c>
        <is>
          <t>12.11.2020 18:22:45</t>
        </is>
      </c>
      <c>
        <v>1.695833333</v>
      </c>
      <c>
        <v>0</v>
      </c>
      <c>
        <v>0</v>
      </c>
      <c>
        <v>0</v>
      </c>
      <c>
        <v>39</v>
      </c>
      <c>
        <v>0</v>
      </c>
      <c>
        <v>0</v>
      </c>
      <c>
        <v>0</v>
      </c>
      <c>
        <v>66.1375</v>
      </c>
    </row>
    <row>
      <c>
        <is>
          <t>1594932</t>
        </is>
      </c>
      <c>
        <v>1</v>
      </c>
      <c>
        <is>
          <t>İZMİR</t>
        </is>
      </c>
      <c>
        <v>URLA</v>
      </c>
      <c>
        <is>
          <t>TR-126 35-19-L00126_5864401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22.11.2020 18:52:39</t>
        </is>
      </c>
      <c>
        <is>
          <t>22.11.2020 20:43:30</t>
        </is>
      </c>
      <c>
        <v>1.8475</v>
      </c>
      <c>
        <v>0</v>
      </c>
      <c>
        <v>5</v>
      </c>
      <c>
        <v>0</v>
      </c>
      <c>
        <v>11</v>
      </c>
      <c>
        <v>0</v>
      </c>
      <c>
        <v>9.2375</v>
      </c>
      <c>
        <v>0</v>
      </c>
      <c>
        <v>20.3225</v>
      </c>
    </row>
    <row>
      <c>
        <is>
          <t>1577108</t>
        </is>
      </c>
      <c>
        <v>1</v>
      </c>
      <c>
        <is>
          <t>İZMİR</t>
        </is>
      </c>
      <c>
        <v>URLA</v>
      </c>
      <c>
        <is>
          <t>KUŞÇULAR TR-8 35-19-M00220_5852475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07.11.2020 12:19:52</t>
        </is>
      </c>
      <c>
        <is>
          <t>07.11.2020 13:56:48</t>
        </is>
      </c>
      <c>
        <v>1.615555555</v>
      </c>
      <c>
        <v>0</v>
      </c>
      <c>
        <v>0</v>
      </c>
      <c>
        <v>0</v>
      </c>
      <c>
        <v>12</v>
      </c>
      <c>
        <v>0</v>
      </c>
      <c>
        <v>0</v>
      </c>
      <c>
        <v>0</v>
      </c>
      <c>
        <v>19.386667</v>
      </c>
    </row>
    <row>
      <c>
        <is>
          <t>1584531</t>
        </is>
      </c>
      <c>
        <v>1</v>
      </c>
      <c>
        <is>
          <t>İZMİR</t>
        </is>
      </c>
      <c>
        <v>URLA</v>
      </c>
      <c>
        <is>
          <t>TR-142 YAĞCILAR KÖK 35-19-M00142_B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21.11.2020 18:04:34</t>
        </is>
      </c>
      <c>
        <is>
          <t>21.11.2020 19:25:17</t>
        </is>
      </c>
      <c>
        <v>1.345277777</v>
      </c>
      <c>
        <v>0</v>
      </c>
      <c>
        <v>0</v>
      </c>
      <c>
        <v>0</v>
      </c>
      <c>
        <v>47</v>
      </c>
      <c>
        <v>0</v>
      </c>
      <c>
        <v>0</v>
      </c>
      <c>
        <v>0</v>
      </c>
      <c>
        <v>63.228056</v>
      </c>
    </row>
    <row>
      <c>
        <is>
          <t>1573572</t>
        </is>
      </c>
      <c>
        <v>1</v>
      </c>
      <c>
        <is>
          <t>MANİSA</t>
        </is>
      </c>
      <c>
        <v>SELENDİ</v>
      </c>
      <c>
        <is>
          <t>SELENDİ DM 45-81-M00001_SELENDİ ŞEHİR-2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01.11.2020 10:24:31</t>
        </is>
      </c>
      <c>
        <is>
          <t>01.11.2020 10:57:19</t>
        </is>
      </c>
      <c>
        <v>0.546666666</v>
      </c>
      <c>
        <v>14</v>
      </c>
      <c>
        <v>1566</v>
      </c>
      <c>
        <v>3</v>
      </c>
      <c>
        <v>142</v>
      </c>
      <c>
        <v>7.653333</v>
      </c>
      <c>
        <v>856.079999</v>
      </c>
      <c>
        <v>1.64</v>
      </c>
      <c>
        <v>77.626667</v>
      </c>
    </row>
    <row>
      <c>
        <is>
          <t>1582377</t>
        </is>
      </c>
      <c>
        <v>1</v>
      </c>
      <c>
        <is>
          <t>İZMİR</t>
        </is>
      </c>
      <c>
        <v>URLA</v>
      </c>
      <c>
        <is>
          <t>TR-2 35-19-L00002_956664404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18.11.2020 09:34:48</t>
        </is>
      </c>
      <c>
        <is>
          <t>18.11.2020 12:47:16</t>
        </is>
      </c>
      <c>
        <v>3.207777777</v>
      </c>
      <c>
        <v>0</v>
      </c>
      <c>
        <v>2</v>
      </c>
      <c>
        <v>0</v>
      </c>
      <c>
        <v>0</v>
      </c>
      <c>
        <v>0</v>
      </c>
      <c>
        <v>6.415556</v>
      </c>
      <c>
        <v>0</v>
      </c>
      <c>
        <v>0</v>
      </c>
    </row>
    <row>
      <c>
        <is>
          <t>1580780</t>
        </is>
      </c>
      <c>
        <v>1</v>
      </c>
      <c>
        <is>
          <t>İZMİR</t>
        </is>
      </c>
      <c>
        <v>ÇEŞME</v>
      </c>
      <c>
        <is>
          <t>L-360 İMBAT SİTESİ 35-18-L00360_950455513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14.11.2020 16:44:33</t>
        </is>
      </c>
      <c>
        <is>
          <t>14.11.2020 17:39:08</t>
        </is>
      </c>
      <c>
        <v>0.909722222</v>
      </c>
      <c>
        <v>0</v>
      </c>
      <c>
        <v>1</v>
      </c>
      <c>
        <v>0</v>
      </c>
      <c>
        <v>0</v>
      </c>
      <c>
        <v>0</v>
      </c>
      <c>
        <v>0.909722</v>
      </c>
      <c>
        <v>0</v>
      </c>
      <c>
        <v>0</v>
      </c>
    </row>
    <row>
      <c>
        <is>
          <t>1579738</t>
        </is>
      </c>
      <c>
        <v>1</v>
      </c>
      <c>
        <is>
          <t>İZMİR</t>
        </is>
      </c>
      <c>
        <v>SEFERİHİSAR</v>
      </c>
      <c>
        <is>
          <t>L-92 ULAMIŞ MEZARLIK 35-14-L00092_956660496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12.11.2020 15:52:10</t>
        </is>
      </c>
      <c>
        <is>
          <t>12.11.2020 19:15:01</t>
        </is>
      </c>
      <c>
        <v>3.380833333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10.1425</v>
      </c>
    </row>
    <row>
      <c>
        <is>
          <t>1579491</t>
        </is>
      </c>
      <c>
        <v>1</v>
      </c>
      <c>
        <is>
          <t>İZMİR</t>
        </is>
      </c>
      <c>
        <v>TORBALI</v>
      </c>
      <c>
        <is>
          <t>DEMİRCİ KÖK 35-26-M00779_DEMİRCİ KÖYÜ TR-1 M02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12.11.2020 09:38:00</t>
        </is>
      </c>
      <c>
        <is>
          <t>12.11.2020 17:31:00</t>
        </is>
      </c>
      <c>
        <v>7.883333333</v>
      </c>
      <c>
        <v>0</v>
      </c>
      <c>
        <v>0</v>
      </c>
      <c>
        <v>3</v>
      </c>
      <c>
        <v>287</v>
      </c>
      <c>
        <v>0</v>
      </c>
      <c>
        <v>0</v>
      </c>
      <c>
        <v>23.65</v>
      </c>
      <c>
        <v>2262.516667</v>
      </c>
    </row>
    <row>
      <c>
        <is>
          <t>1581205</t>
        </is>
      </c>
      <c>
        <v>1</v>
      </c>
      <c>
        <is>
          <t>İZMİR</t>
        </is>
      </c>
      <c>
        <v>TORBALI</v>
      </c>
      <c>
        <is>
          <t>DEMİRCİ KÖK 35-26-M00779_KARACAAĞAÇ ENH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15.11.2020 20:06:02</t>
        </is>
      </c>
      <c>
        <is>
          <t>15.11.2020 20:27:10</t>
        </is>
      </c>
      <c>
        <v>0.352222222</v>
      </c>
      <c>
        <v>0</v>
      </c>
      <c>
        <v>0</v>
      </c>
      <c>
        <v>63</v>
      </c>
      <c>
        <v>2107</v>
      </c>
      <c>
        <v>0</v>
      </c>
      <c>
        <v>0</v>
      </c>
      <c>
        <v>22.19</v>
      </c>
      <c>
        <v>742.132222</v>
      </c>
    </row>
    <row>
      <c>
        <is>
          <t>1598803</t>
        </is>
      </c>
      <c>
        <v>1</v>
      </c>
      <c>
        <is>
          <t>İZMİR</t>
        </is>
      </c>
      <c>
        <v>TORBALI</v>
      </c>
      <c>
        <is>
          <t>DEMİRCİ KÖK 35-26-M00779_YEŞİLKÖY ENH-M01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30.11.2020 17:45:13</t>
        </is>
      </c>
      <c>
        <is>
          <t>30.11.2020 18:03:00</t>
        </is>
      </c>
      <c>
        <v>0.296388888</v>
      </c>
      <c>
        <v>0</v>
      </c>
      <c>
        <v>7</v>
      </c>
      <c>
        <v>48</v>
      </c>
      <c>
        <v>435</v>
      </c>
      <c>
        <v>0</v>
      </c>
      <c>
        <v>2.074722</v>
      </c>
      <c>
        <v>14.226667</v>
      </c>
      <c>
        <v>128.929166</v>
      </c>
    </row>
    <row>
      <c>
        <is>
          <t>1596987</t>
        </is>
      </c>
      <c>
        <v>1</v>
      </c>
      <c>
        <is>
          <t>İZMİR</t>
        </is>
      </c>
      <c>
        <v>TİRE</v>
      </c>
      <c>
        <is>
          <t>MEHMETLER TR-1 35-29-L00637_D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26.11.2020 18:26:07</t>
        </is>
      </c>
      <c>
        <is>
          <t>26.11.2020 19:31:47</t>
        </is>
      </c>
      <c>
        <v>1.094444444</v>
      </c>
      <c>
        <v>0</v>
      </c>
      <c>
        <v>0</v>
      </c>
      <c>
        <v>0</v>
      </c>
      <c>
        <v>64</v>
      </c>
      <c>
        <v>0</v>
      </c>
      <c>
        <v>0</v>
      </c>
      <c>
        <v>0</v>
      </c>
      <c>
        <v>70.044444</v>
      </c>
    </row>
    <row>
      <c>
        <is>
          <t>1576672</t>
        </is>
      </c>
      <c>
        <v>1</v>
      </c>
      <c>
        <is>
          <t>İZMİR</t>
        </is>
      </c>
      <c>
        <v>TİRE</v>
      </c>
      <c>
        <is>
          <t>MEHMETLER TR-1 35-29-L00637_950329706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06.11.2020 17:11:00</t>
        </is>
      </c>
      <c>
        <is>
          <t>06.11.2020 18:27:04</t>
        </is>
      </c>
      <c>
        <v>1.267777777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1.267778</v>
      </c>
    </row>
    <row>
      <c>
        <is>
          <t>1576033</t>
        </is>
      </c>
      <c>
        <v>1</v>
      </c>
      <c>
        <is>
          <t>İZMİR</t>
        </is>
      </c>
      <c>
        <v>TİRE</v>
      </c>
      <c>
        <is>
          <t>MEHMETLER TR-1 35-29-L00637_950329705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05.11.2020 20:20:50</t>
        </is>
      </c>
      <c>
        <is>
          <t>05.11.2020 22:05:26</t>
        </is>
      </c>
      <c>
        <v>1.743333333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1.743333</v>
      </c>
    </row>
    <row>
      <c>
        <is>
          <t>1584555</t>
        </is>
      </c>
      <c>
        <v>1</v>
      </c>
      <c>
        <is>
          <t>İZMİR</t>
        </is>
      </c>
      <c>
        <v>ÖDEMİŞ</v>
      </c>
      <c>
        <is>
          <t>TR-104 35-15-L00104_35-15-L00104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21.11.2020 19:43:05</t>
        </is>
      </c>
      <c>
        <is>
          <t>21.11.2020 22:08:17</t>
        </is>
      </c>
      <c>
        <v>2.42</v>
      </c>
      <c>
        <v>2</v>
      </c>
      <c>
        <v>476</v>
      </c>
      <c>
        <v>0</v>
      </c>
      <c>
        <v>0</v>
      </c>
      <c>
        <v>4.84</v>
      </c>
      <c>
        <v>1151.92</v>
      </c>
      <c>
        <v>0</v>
      </c>
      <c>
        <v>0</v>
      </c>
    </row>
    <row>
      <c>
        <is>
          <t>1575722</t>
        </is>
      </c>
      <c>
        <v>1</v>
      </c>
      <c>
        <is>
          <t>İZMİR</t>
        </is>
      </c>
      <c>
        <v>ÖDEMİŞ</v>
      </c>
      <c>
        <is>
          <t>TR-8 35-15-L00008_95000519617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05.11.2020 11:53:00</t>
        </is>
      </c>
      <c>
        <is>
          <t>05.11.2020 12:18:50</t>
        </is>
      </c>
      <c>
        <v>0.430555555</v>
      </c>
      <c>
        <v>0</v>
      </c>
      <c>
        <v>1</v>
      </c>
      <c>
        <v>0</v>
      </c>
      <c>
        <v>0</v>
      </c>
      <c>
        <v>0</v>
      </c>
      <c>
        <v>0.430556</v>
      </c>
      <c>
        <v>0</v>
      </c>
      <c>
        <v>0</v>
      </c>
    </row>
    <row>
      <c>
        <is>
          <t>1583510</t>
        </is>
      </c>
      <c>
        <v>1</v>
      </c>
      <c>
        <is>
          <t>İZMİR</t>
        </is>
      </c>
      <c>
        <v>ÇEŞME</v>
      </c>
      <c>
        <is>
          <t>L-476 MAMURBABA YENİ KABİN 35-18-L00476_950436695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19.11.2020 19:05:54</t>
        </is>
      </c>
      <c>
        <is>
          <t>19.11.2020 21:49:05</t>
        </is>
      </c>
      <c>
        <v>2.719722222</v>
      </c>
      <c>
        <v>0</v>
      </c>
      <c>
        <v>2</v>
      </c>
      <c>
        <v>0</v>
      </c>
      <c>
        <v>0</v>
      </c>
      <c>
        <v>0</v>
      </c>
      <c>
        <v>5.439444</v>
      </c>
      <c>
        <v>0</v>
      </c>
      <c>
        <v>0</v>
      </c>
    </row>
    <row>
      <c>
        <is>
          <t>1575054</t>
        </is>
      </c>
      <c>
        <v>1</v>
      </c>
      <c>
        <is>
          <t>İZMİR</t>
        </is>
      </c>
      <c>
        <v>ÇEŞME</v>
      </c>
      <c>
        <is>
          <t>MAMURBABA KÖK 35-18-L00534_HatBaşıAyırıcı_53138427 L03</t>
        </is>
      </c>
      <c>
        <v>Fiziki İrtibat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04.11.2020 09:06:32</t>
        </is>
      </c>
      <c>
        <is>
          <t>04.11.2020 11:23:34</t>
        </is>
      </c>
      <c>
        <v>2.283888888</v>
      </c>
      <c>
        <v>0</v>
      </c>
      <c>
        <v>0</v>
      </c>
      <c>
        <v>5</v>
      </c>
      <c>
        <v>0</v>
      </c>
      <c>
        <v>0</v>
      </c>
      <c>
        <v>0</v>
      </c>
      <c>
        <v>11.419444</v>
      </c>
      <c>
        <v>0</v>
      </c>
    </row>
    <row>
      <c>
        <is>
          <t>1575636</t>
        </is>
      </c>
      <c>
        <v>1</v>
      </c>
      <c>
        <is>
          <t>İZMİR</t>
        </is>
      </c>
      <c>
        <v>ÇEŞME</v>
      </c>
      <c>
        <is>
          <t>L-417 MIAMI EVLERİ 35-18-L00417_950451123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05.11.2020 09:23:51</t>
        </is>
      </c>
      <c>
        <is>
          <t>05.11.2020 12:37:35</t>
        </is>
      </c>
      <c>
        <v>3.228888888</v>
      </c>
      <c>
        <v>0</v>
      </c>
      <c>
        <v>1</v>
      </c>
      <c>
        <v>0</v>
      </c>
      <c>
        <v>0</v>
      </c>
      <c>
        <v>0</v>
      </c>
      <c>
        <v>3.228889</v>
      </c>
      <c>
        <v>0</v>
      </c>
      <c>
        <v>0</v>
      </c>
    </row>
    <row>
      <c>
        <is>
          <t>1576382</t>
        </is>
      </c>
      <c>
        <v>1</v>
      </c>
      <c>
        <is>
          <t>İZMİR</t>
        </is>
      </c>
      <c>
        <v>TİRE</v>
      </c>
      <c>
        <is>
          <t>TAŞTEPE TR-3 35-29-L00400_B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06.11.2020 12:03:00</t>
        </is>
      </c>
      <c>
        <is>
          <t>06.11.2020 13:28:13</t>
        </is>
      </c>
      <c>
        <v>1.420277777</v>
      </c>
      <c>
        <v>0</v>
      </c>
      <c>
        <v>0</v>
      </c>
      <c>
        <v>0</v>
      </c>
      <c>
        <v>16</v>
      </c>
      <c>
        <v>0</v>
      </c>
      <c>
        <v>0</v>
      </c>
      <c>
        <v>0</v>
      </c>
      <c>
        <v>22.724444</v>
      </c>
    </row>
    <row>
      <c>
        <is>
          <t>1584539</t>
        </is>
      </c>
      <c>
        <v>1</v>
      </c>
      <c>
        <is>
          <t>İZMİR</t>
        </is>
      </c>
      <c>
        <v>ÖDEMİŞ</v>
      </c>
      <c>
        <is>
          <t>TR-45 35-15-M00045_950375093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21.11.2020 18:54:54</t>
        </is>
      </c>
      <c>
        <is>
          <t>21.11.2020 20:49:14</t>
        </is>
      </c>
      <c>
        <v>1.905555555</v>
      </c>
      <c>
        <v>0</v>
      </c>
      <c>
        <v>1</v>
      </c>
      <c>
        <v>0</v>
      </c>
      <c>
        <v>0</v>
      </c>
      <c>
        <v>0</v>
      </c>
      <c>
        <v>1.905556</v>
      </c>
      <c>
        <v>0</v>
      </c>
      <c>
        <v>0</v>
      </c>
    </row>
    <row>
      <c>
        <is>
          <t>1583889</t>
        </is>
      </c>
      <c>
        <v>1</v>
      </c>
      <c>
        <is>
          <t>İZMİR</t>
        </is>
      </c>
      <c>
        <v>ÖDEMİŞ</v>
      </c>
      <c>
        <is>
          <t>TR-90 35-15-M00090_48870460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20.11.2020 14:21:04</t>
        </is>
      </c>
      <c>
        <is>
          <t>20.11.2020 16:02:34</t>
        </is>
      </c>
      <c>
        <v>1.691666666</v>
      </c>
      <c>
        <v>0</v>
      </c>
      <c>
        <v>233</v>
      </c>
      <c>
        <v>0</v>
      </c>
      <c>
        <v>0</v>
      </c>
      <c>
        <v>0</v>
      </c>
      <c>
        <v>394.158333</v>
      </c>
      <c>
        <v>0</v>
      </c>
      <c>
        <v>0</v>
      </c>
    </row>
    <row>
      <c>
        <is>
          <t>1583899</t>
        </is>
      </c>
      <c>
        <v>1</v>
      </c>
      <c>
        <is>
          <t>İZMİR</t>
        </is>
      </c>
      <c>
        <v>ÖDEMİŞ</v>
      </c>
      <c>
        <is>
          <t>TR-90 35-15-M00090_35-15-M00090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20.11.2020 14:55:13</t>
        </is>
      </c>
      <c>
        <is>
          <t>20.11.2020 15:27:00</t>
        </is>
      </c>
      <c>
        <v>0.529722222</v>
      </c>
      <c>
        <v>1</v>
      </c>
      <c>
        <v>697</v>
      </c>
      <c>
        <v>0</v>
      </c>
      <c>
        <v>0</v>
      </c>
      <c>
        <v>0.529722</v>
      </c>
      <c>
        <v>369.216389</v>
      </c>
      <c>
        <v>0</v>
      </c>
      <c>
        <v>0</v>
      </c>
    </row>
    <row>
      <c>
        <is>
          <t>1573615</t>
        </is>
      </c>
      <c>
        <v>1</v>
      </c>
      <c>
        <is>
          <t>İZMİR</t>
        </is>
      </c>
      <c>
        <v>URLA</v>
      </c>
      <c>
        <is>
          <t>TR-98 ZEYTİNALANI 35-19-L00098_956669862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01.11.2020 11:57:29</t>
        </is>
      </c>
      <c>
        <is>
          <t>01.11.2020 14:19:34</t>
        </is>
      </c>
      <c>
        <v>2.368055555</v>
      </c>
      <c>
        <v>0</v>
      </c>
      <c>
        <v>1</v>
      </c>
      <c>
        <v>0</v>
      </c>
      <c>
        <v>0</v>
      </c>
      <c>
        <v>0</v>
      </c>
      <c>
        <v>2.368056</v>
      </c>
      <c>
        <v>0</v>
      </c>
      <c>
        <v>0</v>
      </c>
    </row>
    <row>
      <c>
        <is>
          <t>1574255</t>
        </is>
      </c>
      <c>
        <v>1</v>
      </c>
      <c>
        <is>
          <t>İZMİR</t>
        </is>
      </c>
      <c>
        <v>URLA</v>
      </c>
      <c>
        <is>
          <t>TR-100 ZEYTİNALANI 35-19-L00100_6676732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02.11.2020 15:46:55</t>
        </is>
      </c>
      <c>
        <is>
          <t>02.11.2020 18:13:40</t>
        </is>
      </c>
      <c>
        <v>2.445833333</v>
      </c>
      <c>
        <v>0</v>
      </c>
      <c>
        <v>85</v>
      </c>
      <c>
        <v>0</v>
      </c>
      <c>
        <v>0</v>
      </c>
      <c>
        <v>0</v>
      </c>
      <c>
        <v>207.895833</v>
      </c>
      <c>
        <v>0</v>
      </c>
      <c>
        <v>0</v>
      </c>
    </row>
    <row>
      <c>
        <is>
          <t>1596617</t>
        </is>
      </c>
      <c>
        <v>1</v>
      </c>
      <c>
        <is>
          <t>İZMİR</t>
        </is>
      </c>
      <c>
        <v>URLA</v>
      </c>
      <c>
        <is>
          <t>TR-125 ZEYTİNALANI 35-19-L00125_95000518850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26.11.2020 09:12:26</t>
        </is>
      </c>
      <c>
        <is>
          <t>26.11.2020 13:35:00</t>
        </is>
      </c>
      <c>
        <v>4.376111111</v>
      </c>
      <c>
        <v>0</v>
      </c>
      <c>
        <v>1</v>
      </c>
      <c>
        <v>0</v>
      </c>
      <c>
        <v>0</v>
      </c>
      <c>
        <v>0</v>
      </c>
      <c>
        <v>4.376111</v>
      </c>
      <c>
        <v>0</v>
      </c>
      <c>
        <v>0</v>
      </c>
    </row>
    <row>
      <c>
        <is>
          <t>1583937</t>
        </is>
      </c>
      <c>
        <v>1</v>
      </c>
      <c>
        <is>
          <t>İZMİR</t>
        </is>
      </c>
      <c>
        <v>URLA</v>
      </c>
      <c>
        <is>
          <t>TR-125 ZEYTİNALANI 35-19-L00125_956677313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20.11.2020 16:06:29</t>
        </is>
      </c>
      <c>
        <is>
          <t>20.11.2020 19:02:53</t>
        </is>
      </c>
      <c>
        <v>2.94</v>
      </c>
      <c>
        <v>0</v>
      </c>
      <c>
        <v>1</v>
      </c>
      <c>
        <v>0</v>
      </c>
      <c>
        <v>0</v>
      </c>
      <c>
        <v>0</v>
      </c>
      <c>
        <v>2.94</v>
      </c>
      <c>
        <v>0</v>
      </c>
      <c>
        <v>0</v>
      </c>
    </row>
    <row>
      <c>
        <is>
          <t>1581455</t>
        </is>
      </c>
      <c>
        <v>1</v>
      </c>
      <c>
        <is>
          <t>İZMİR</t>
        </is>
      </c>
      <c>
        <v>URLA</v>
      </c>
      <c>
        <is>
          <t>TR-271 ÇAMYUVA SİTESİ 35-19-L00313_956693725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16.11.2020 12:14:04</t>
        </is>
      </c>
      <c>
        <is>
          <t>16.11.2020 14:56:20</t>
        </is>
      </c>
      <c>
        <v>2.704444444</v>
      </c>
      <c>
        <v>0</v>
      </c>
      <c>
        <v>1</v>
      </c>
      <c>
        <v>0</v>
      </c>
      <c>
        <v>0</v>
      </c>
      <c>
        <v>0</v>
      </c>
      <c>
        <v>2.704444</v>
      </c>
      <c>
        <v>0</v>
      </c>
      <c>
        <v>0</v>
      </c>
    </row>
    <row>
      <c>
        <is>
          <t>1597841</t>
        </is>
      </c>
      <c>
        <v>1</v>
      </c>
      <c>
        <is>
          <t>İZMİR</t>
        </is>
      </c>
      <c>
        <v>URLA</v>
      </c>
      <c>
        <is>
          <t>TR-21 35-19-L00021_956677085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28.11.2020 15:07:20</t>
        </is>
      </c>
      <c>
        <is>
          <t>28.11.2020 20:23:55</t>
        </is>
      </c>
      <c>
        <v>5.276388888</v>
      </c>
      <c>
        <v>0</v>
      </c>
      <c>
        <v>1</v>
      </c>
      <c>
        <v>0</v>
      </c>
      <c>
        <v>0</v>
      </c>
      <c>
        <v>0</v>
      </c>
      <c>
        <v>5.276389</v>
      </c>
      <c>
        <v>0</v>
      </c>
      <c>
        <v>0</v>
      </c>
    </row>
    <row>
      <c>
        <is>
          <t>1581473</t>
        </is>
      </c>
      <c>
        <v>1</v>
      </c>
      <c>
        <is>
          <t>İZMİR</t>
        </is>
      </c>
      <c>
        <v>URLA</v>
      </c>
      <c>
        <is>
          <t>TR-69 35-19-L00069_D</t>
        </is>
      </c>
      <c>
        <v>Ağaç Kesimi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16.11.2020 12:52:00</t>
        </is>
      </c>
      <c>
        <is>
          <t>16.11.2020 14:48:29</t>
        </is>
      </c>
      <c>
        <v>1.941388888</v>
      </c>
      <c>
        <v>0</v>
      </c>
      <c>
        <v>5</v>
      </c>
      <c>
        <v>0</v>
      </c>
      <c>
        <v>0</v>
      </c>
      <c>
        <v>0</v>
      </c>
      <c>
        <v>9.706944</v>
      </c>
      <c>
        <v>0</v>
      </c>
      <c>
        <v>0</v>
      </c>
    </row>
    <row>
      <c>
        <is>
          <t>1583597</t>
        </is>
      </c>
      <c>
        <v>1</v>
      </c>
      <c>
        <is>
          <t>İZMİR</t>
        </is>
      </c>
      <c>
        <v>URLA</v>
      </c>
      <c>
        <is>
          <t>TR-155 ZEYTİNALANI 35-19-L00155_956676795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20.11.2020 07:20:59</t>
        </is>
      </c>
      <c>
        <is>
          <t>20.11.2020 10:31:53</t>
        </is>
      </c>
      <c>
        <v>3.181666666</v>
      </c>
      <c>
        <v>0</v>
      </c>
      <c>
        <v>1</v>
      </c>
      <c>
        <v>0</v>
      </c>
      <c>
        <v>0</v>
      </c>
      <c>
        <v>0</v>
      </c>
      <c>
        <v>3.181667</v>
      </c>
      <c>
        <v>0</v>
      </c>
      <c>
        <v>0</v>
      </c>
    </row>
    <row>
      <c>
        <is>
          <t>1597498</t>
        </is>
      </c>
      <c>
        <v>1</v>
      </c>
      <c>
        <is>
          <t>İZMİR</t>
        </is>
      </c>
      <c>
        <v>URLA</v>
      </c>
      <c>
        <is>
          <t>TR-76 35-19-L00076_956673050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27.11.2020 19:10:51</t>
        </is>
      </c>
      <c>
        <is>
          <t>27.11.2020 19:47:20</t>
        </is>
      </c>
      <c>
        <v>0.608055555</v>
      </c>
      <c>
        <v>0</v>
      </c>
      <c>
        <v>1</v>
      </c>
      <c>
        <v>0</v>
      </c>
      <c>
        <v>0</v>
      </c>
      <c>
        <v>0</v>
      </c>
      <c>
        <v>0.608056</v>
      </c>
      <c>
        <v>0</v>
      </c>
      <c>
        <v>0</v>
      </c>
    </row>
    <row>
      <c>
        <is>
          <t>1582104</t>
        </is>
      </c>
      <c>
        <v>1</v>
      </c>
      <c>
        <is>
          <t>İZMİR</t>
        </is>
      </c>
      <c>
        <v>URLA</v>
      </c>
      <c>
        <is>
          <t>TR-155 ZEYTİNALANI 35-19-L00155_956695009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17.11.2020 15:31:53</t>
        </is>
      </c>
      <c>
        <is>
          <t>17.11.2020 18:21:22</t>
        </is>
      </c>
      <c>
        <v>2.824722222</v>
      </c>
      <c>
        <v>0</v>
      </c>
      <c>
        <v>2</v>
      </c>
      <c>
        <v>0</v>
      </c>
      <c>
        <v>0</v>
      </c>
      <c>
        <v>0</v>
      </c>
      <c>
        <v>5.649444</v>
      </c>
      <c>
        <v>0</v>
      </c>
      <c>
        <v>0</v>
      </c>
    </row>
    <row>
      <c>
        <is>
          <t>1573607</t>
        </is>
      </c>
      <c>
        <v>1</v>
      </c>
      <c>
        <is>
          <t>İZMİR</t>
        </is>
      </c>
      <c>
        <v>URLA</v>
      </c>
      <c>
        <is>
          <t>TR-332 35-19-L00047_95000523853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01.11.2020 11:26:40</t>
        </is>
      </c>
      <c>
        <is>
          <t>01.11.2020 15:02:23</t>
        </is>
      </c>
      <c>
        <v>3.595277777</v>
      </c>
      <c>
        <v>0</v>
      </c>
      <c>
        <v>7</v>
      </c>
      <c>
        <v>0</v>
      </c>
      <c>
        <v>0</v>
      </c>
      <c>
        <v>0</v>
      </c>
      <c>
        <v>25.166944</v>
      </c>
      <c>
        <v>0</v>
      </c>
      <c>
        <v>0</v>
      </c>
    </row>
    <row>
      <c>
        <is>
          <t>1581019</t>
        </is>
      </c>
      <c>
        <v>1</v>
      </c>
      <c>
        <is>
          <t>İZMİR</t>
        </is>
      </c>
      <c>
        <v>URLA</v>
      </c>
      <c>
        <is>
          <t>TR-162 35-19-L00162_956697200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15.11.2020 10:31:54</t>
        </is>
      </c>
      <c>
        <is>
          <t>15.11.2020 14:22:59</t>
        </is>
      </c>
      <c>
        <v>3.851388888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3.851389</v>
      </c>
    </row>
    <row>
      <c>
        <is>
          <t>1576308</t>
        </is>
      </c>
      <c>
        <v>1</v>
      </c>
      <c>
        <is>
          <t>İZMİR</t>
        </is>
      </c>
      <c>
        <v>URLA</v>
      </c>
      <c>
        <is>
          <t>ZEYTİN KONAKLARI TR-270 35-19-L00209_956699750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06.11.2020 10:54:03</t>
        </is>
      </c>
      <c>
        <is>
          <t>06.11.2020 17:40:41</t>
        </is>
      </c>
      <c>
        <v>6.777222222</v>
      </c>
      <c>
        <v>0</v>
      </c>
      <c>
        <v>1</v>
      </c>
      <c>
        <v>0</v>
      </c>
      <c>
        <v>0</v>
      </c>
      <c>
        <v>0</v>
      </c>
      <c>
        <v>6.777222</v>
      </c>
      <c>
        <v>0</v>
      </c>
      <c>
        <v>0</v>
      </c>
    </row>
    <row>
      <c>
        <is>
          <t>1598125</t>
        </is>
      </c>
      <c>
        <v>1</v>
      </c>
      <c>
        <is>
          <t>İZMİR</t>
        </is>
      </c>
      <c>
        <v>URLA</v>
      </c>
      <c>
        <is>
          <t>TR-273 35-19-L00273_A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29.11.2020 12:17:05</t>
        </is>
      </c>
      <c>
        <is>
          <t>29.11.2020 17:49:01</t>
        </is>
      </c>
      <c>
        <v>5.531969444</v>
      </c>
      <c>
        <v>0</v>
      </c>
      <c>
        <v>118</v>
      </c>
      <c>
        <v>0</v>
      </c>
      <c>
        <v>0</v>
      </c>
      <c>
        <v>0</v>
      </c>
      <c>
        <v>652.772394</v>
      </c>
      <c>
        <v>0</v>
      </c>
      <c>
        <v>0</v>
      </c>
    </row>
    <row>
      <c>
        <is>
          <t>1578418</t>
        </is>
      </c>
      <c>
        <v>1</v>
      </c>
      <c>
        <is>
          <t>İZMİR</t>
        </is>
      </c>
      <c>
        <v>SEFERİHİSAR</v>
      </c>
      <c>
        <is>
          <t>L-67 ELMASTAŞ 35-14-L00067_-L01 L01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10.11.2020 10:25:01</t>
        </is>
      </c>
      <c>
        <is>
          <t>10.11.2020 14:32:00</t>
        </is>
      </c>
      <c>
        <v>4.116388888</v>
      </c>
      <c>
        <v>2</v>
      </c>
      <c>
        <v>306</v>
      </c>
      <c>
        <v>0</v>
      </c>
      <c>
        <v>0</v>
      </c>
      <c>
        <v>8.232778</v>
      </c>
      <c>
        <v>1259.615</v>
      </c>
      <c>
        <v>0</v>
      </c>
      <c>
        <v>0</v>
      </c>
    </row>
    <row>
      <c>
        <is>
          <t>1574961</t>
        </is>
      </c>
      <c>
        <v>1</v>
      </c>
      <c>
        <is>
          <t>İZMİR</t>
        </is>
      </c>
      <c>
        <v>URLA</v>
      </c>
      <c>
        <is>
          <t>TR-6 35-19-L00006_6053089</t>
        </is>
      </c>
      <c>
        <v>AG İzolatör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03.11.2020 21:21:39</t>
        </is>
      </c>
      <c>
        <is>
          <t>03.11.2020 22:08:07</t>
        </is>
      </c>
      <c>
        <v>0.774444444</v>
      </c>
      <c>
        <v>0</v>
      </c>
      <c>
        <v>13</v>
      </c>
      <c>
        <v>0</v>
      </c>
      <c>
        <v>0</v>
      </c>
      <c>
        <v>0</v>
      </c>
      <c>
        <v>10.067778</v>
      </c>
      <c>
        <v>0</v>
      </c>
      <c>
        <v>0</v>
      </c>
    </row>
    <row>
      <c>
        <is>
          <t>1594858</t>
        </is>
      </c>
      <c>
        <v>1</v>
      </c>
      <c>
        <is>
          <t>İZMİR</t>
        </is>
      </c>
      <c>
        <v>URLA</v>
      </c>
      <c>
        <is>
          <t>TR-135 35-19-L00135_956665913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22.11.2020 16:28:33</t>
        </is>
      </c>
      <c>
        <is>
          <t>22.11.2020 22:14:19</t>
        </is>
      </c>
      <c>
        <v>5.762777777</v>
      </c>
      <c>
        <v>0</v>
      </c>
      <c>
        <v>1</v>
      </c>
      <c>
        <v>0</v>
      </c>
      <c>
        <v>0</v>
      </c>
      <c>
        <v>0</v>
      </c>
      <c>
        <v>5.762778</v>
      </c>
      <c>
        <v>0</v>
      </c>
      <c>
        <v>0</v>
      </c>
    </row>
    <row>
      <c>
        <is>
          <t>1598058</t>
        </is>
      </c>
      <c>
        <v>1</v>
      </c>
      <c>
        <is>
          <t>İZMİR</t>
        </is>
      </c>
      <c>
        <v>URLA</v>
      </c>
      <c>
        <is>
          <t>TR-273 35-19-L00273_964498883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29.11.2020 09:33:00</t>
        </is>
      </c>
      <c>
        <is>
          <t>29.11.2020 10:33:23</t>
        </is>
      </c>
      <c>
        <v>1.006388888</v>
      </c>
      <c>
        <v>0</v>
      </c>
      <c>
        <v>1</v>
      </c>
      <c>
        <v>0</v>
      </c>
      <c>
        <v>0</v>
      </c>
      <c>
        <v>0</v>
      </c>
      <c>
        <v>1.006389</v>
      </c>
      <c>
        <v>0</v>
      </c>
      <c>
        <v>0</v>
      </c>
    </row>
    <row>
      <c>
        <is>
          <t>1579617</t>
        </is>
      </c>
      <c>
        <v>1</v>
      </c>
      <c>
        <is>
          <t>İZMİR</t>
        </is>
      </c>
      <c>
        <v>URLA</v>
      </c>
      <c>
        <is>
          <t>TR-99 ZEYTİNALANI 35-19-L00099_956677486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12.11.2020 12:41:00</t>
        </is>
      </c>
      <c>
        <is>
          <t>12.11.2020 13:36:11</t>
        </is>
      </c>
      <c>
        <v>0.919722222</v>
      </c>
      <c>
        <v>0</v>
      </c>
      <c>
        <v>1</v>
      </c>
      <c>
        <v>0</v>
      </c>
      <c>
        <v>0</v>
      </c>
      <c>
        <v>0</v>
      </c>
      <c>
        <v>0.919722</v>
      </c>
      <c>
        <v>0</v>
      </c>
      <c>
        <v>0</v>
      </c>
    </row>
    <row>
      <c>
        <is>
          <t>1579586</t>
        </is>
      </c>
      <c>
        <v>1</v>
      </c>
      <c>
        <is>
          <t>İZMİR</t>
        </is>
      </c>
      <c>
        <v>URLA</v>
      </c>
      <c>
        <is>
          <t>TR-99 ZEYTİNALANI 35-19-L00099_35-19-L00099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12.11.2020 11:30:33</t>
        </is>
      </c>
      <c>
        <is>
          <t>12.11.2020 13:51:35</t>
        </is>
      </c>
      <c>
        <v>2.350555555</v>
      </c>
      <c>
        <v>1</v>
      </c>
      <c>
        <v>74</v>
      </c>
      <c>
        <v>0</v>
      </c>
      <c>
        <v>0</v>
      </c>
      <c>
        <v>2.350556</v>
      </c>
      <c>
        <v>173.941111</v>
      </c>
      <c>
        <v>0</v>
      </c>
      <c>
        <v>0</v>
      </c>
    </row>
    <row>
      <c>
        <is>
          <t>1578008</t>
        </is>
      </c>
      <c>
        <v>1</v>
      </c>
      <c>
        <is>
          <t>İZMİR</t>
        </is>
      </c>
      <c>
        <v>URLA</v>
      </c>
      <c>
        <is>
          <t>TR-252 35-19-M00252_956693692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09.11.2020 12:02:27</t>
        </is>
      </c>
      <c>
        <is>
          <t>09.11.2020 12:51:45</t>
        </is>
      </c>
      <c>
        <v>0.821666666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0.821667</v>
      </c>
    </row>
    <row>
      <c>
        <is>
          <t>1594939</t>
        </is>
      </c>
      <c>
        <v>1</v>
      </c>
      <c>
        <is>
          <t>İZMİR</t>
        </is>
      </c>
      <c>
        <v>URLA</v>
      </c>
      <c>
        <is>
          <t>TR-87 MENTEŞ KAVŞAĞI 35-19-L00087_35-19-L00087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22.11.2020 19:23:34</t>
        </is>
      </c>
      <c>
        <is>
          <t>22.11.2020 21:21:04</t>
        </is>
      </c>
      <c>
        <v>1.958333333</v>
      </c>
      <c>
        <v>1</v>
      </c>
      <c>
        <v>524</v>
      </c>
      <c>
        <v>0</v>
      </c>
      <c>
        <v>0</v>
      </c>
      <c>
        <v>1.958333</v>
      </c>
      <c>
        <v>1026.166666</v>
      </c>
      <c>
        <v>0</v>
      </c>
      <c>
        <v>0</v>
      </c>
    </row>
    <row>
      <c>
        <is>
          <t>1581976</t>
        </is>
      </c>
      <c>
        <v>1</v>
      </c>
      <c>
        <is>
          <t>İZMİR</t>
        </is>
      </c>
      <c>
        <v>URLA</v>
      </c>
      <c>
        <is>
          <t>TR-89 MAVİ PLAJ 35-19-L00089_TR-295 ŞOFÖRLER ODASI / DAĞITIM TRAFOSU L04</t>
        </is>
      </c>
      <c>
        <v>Ağaç Kesimi</v>
      </c>
      <c>
        <is>
          <t>Dağıtım-OG</t>
        </is>
      </c>
      <c>
        <v>Uzun</v>
      </c>
      <c>
        <v>Şebeke işletmecisi</v>
      </c>
      <c>
        <v>Bildirimsiz</v>
      </c>
      <c>
        <is>
          <t>17.11.2020 12:35:12</t>
        </is>
      </c>
      <c>
        <is>
          <t>17.11.2020 13:23:02</t>
        </is>
      </c>
      <c>
        <v>0.797222222</v>
      </c>
      <c>
        <v>2</v>
      </c>
      <c>
        <v>352</v>
      </c>
      <c>
        <v>0</v>
      </c>
      <c>
        <v>0</v>
      </c>
      <c>
        <v>1.594444</v>
      </c>
      <c>
        <v>280.622222</v>
      </c>
      <c>
        <v>0</v>
      </c>
      <c>
        <v>0</v>
      </c>
    </row>
    <row>
      <c>
        <is>
          <t>1595819</t>
        </is>
      </c>
      <c>
        <v>1</v>
      </c>
      <c>
        <is>
          <t>İZMİR</t>
        </is>
      </c>
      <c>
        <v>URLA</v>
      </c>
      <c>
        <is>
          <t>URLA ŞOFÖRLER ODASI TR-295 35-19-L00353_35-19-L00353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24.11.2020 14:08:00</t>
        </is>
      </c>
      <c>
        <is>
          <t>24.11.2020 16:43:00</t>
        </is>
      </c>
      <c>
        <v>2.583333333</v>
      </c>
      <c>
        <v>0</v>
      </c>
      <c>
        <v>143</v>
      </c>
      <c>
        <v>0</v>
      </c>
      <c>
        <v>0</v>
      </c>
      <c>
        <v>0</v>
      </c>
      <c>
        <v>369.416667</v>
      </c>
      <c>
        <v>0</v>
      </c>
      <c>
        <v>0</v>
      </c>
    </row>
    <row>
      <c>
        <is>
          <t>1583537</t>
        </is>
      </c>
      <c>
        <v>1</v>
      </c>
      <c>
        <is>
          <t>İZMİR</t>
        </is>
      </c>
      <c>
        <v>URLA</v>
      </c>
      <c>
        <is>
          <t>ESENYAYLA SİTESİ TR-287 35-19-L00287_35-19-L00287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19.11.2020 21:15:46</t>
        </is>
      </c>
      <c>
        <is>
          <t>19.11.2020 23:37:27</t>
        </is>
      </c>
      <c>
        <v>2.361388888</v>
      </c>
      <c>
        <v>0</v>
      </c>
      <c>
        <v>20</v>
      </c>
      <c>
        <v>0</v>
      </c>
      <c>
        <v>0</v>
      </c>
      <c>
        <v>0</v>
      </c>
      <c>
        <v>47.227778</v>
      </c>
      <c>
        <v>0</v>
      </c>
      <c>
        <v>0</v>
      </c>
    </row>
    <row>
      <c>
        <is>
          <t>1597973</t>
        </is>
      </c>
      <c>
        <v>1</v>
      </c>
      <c>
        <is>
          <t>İZMİR</t>
        </is>
      </c>
      <c>
        <v>URLA</v>
      </c>
      <c>
        <is>
          <t>ESENYAYLA SİTESİ TR-287 35-19-L00287_35-19-L00287</t>
        </is>
      </c>
      <c>
        <v>AG Pano Faz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28.11.2020 20:44:14</t>
        </is>
      </c>
      <c>
        <is>
          <t>28.11.2020 23:07:25</t>
        </is>
      </c>
      <c>
        <v>2.386388888</v>
      </c>
      <c>
        <v>0</v>
      </c>
      <c>
        <v>20</v>
      </c>
      <c>
        <v>0</v>
      </c>
      <c>
        <v>0</v>
      </c>
      <c>
        <v>0</v>
      </c>
      <c>
        <v>47.727778</v>
      </c>
      <c>
        <v>0</v>
      </c>
      <c>
        <v>0</v>
      </c>
    </row>
    <row>
      <c>
        <is>
          <t>1597936</t>
        </is>
      </c>
      <c>
        <v>1</v>
      </c>
      <c>
        <is>
          <t>İZMİR</t>
        </is>
      </c>
      <c>
        <v>URLA</v>
      </c>
      <c>
        <is>
          <t>ESENYAYLA SİTESİ TR-287 35-19-L00287_35-19-L00287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28.11.2020 18:48:42</t>
        </is>
      </c>
      <c>
        <is>
          <t>28.11.2020 20:33:14</t>
        </is>
      </c>
      <c>
        <v>1.742222222</v>
      </c>
      <c>
        <v>0</v>
      </c>
      <c>
        <v>20</v>
      </c>
      <c>
        <v>0</v>
      </c>
      <c>
        <v>0</v>
      </c>
      <c>
        <v>0</v>
      </c>
      <c>
        <v>34.844444</v>
      </c>
      <c>
        <v>0</v>
      </c>
      <c>
        <v>0</v>
      </c>
    </row>
    <row>
      <c>
        <is>
          <t>1598307</t>
        </is>
      </c>
      <c>
        <v>1</v>
      </c>
      <c>
        <is>
          <t>İZMİR</t>
        </is>
      </c>
      <c>
        <v>URLA</v>
      </c>
      <c>
        <is>
          <t>TR-92 35-19-L00092_8871120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29.11.2020 18:42:33</t>
        </is>
      </c>
      <c>
        <is>
          <t>29.11.2020 21:04:39</t>
        </is>
      </c>
      <c>
        <v>2.368333333</v>
      </c>
      <c>
        <v>0</v>
      </c>
      <c>
        <v>18</v>
      </c>
      <c>
        <v>0</v>
      </c>
      <c>
        <v>0</v>
      </c>
      <c>
        <v>0</v>
      </c>
      <c>
        <v>42.63</v>
      </c>
      <c>
        <v>0</v>
      </c>
      <c>
        <v>0</v>
      </c>
    </row>
    <row>
      <c>
        <is>
          <t>1597879</t>
        </is>
      </c>
      <c>
        <v>1</v>
      </c>
      <c>
        <is>
          <t>İZMİR</t>
        </is>
      </c>
      <c>
        <v>URLA</v>
      </c>
      <c>
        <is>
          <t>ESENYAYLA SİTESİ TR-287 35-19-L00287_956679528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28.11.2020 16:33:06</t>
        </is>
      </c>
      <c>
        <is>
          <t>28.11.2020 18:56:16</t>
        </is>
      </c>
      <c>
        <v>2.386111111</v>
      </c>
      <c>
        <v>0</v>
      </c>
      <c>
        <v>1</v>
      </c>
      <c>
        <v>0</v>
      </c>
      <c>
        <v>0</v>
      </c>
      <c>
        <v>0</v>
      </c>
      <c>
        <v>2.386111</v>
      </c>
      <c>
        <v>0</v>
      </c>
      <c>
        <v>0</v>
      </c>
    </row>
    <row>
      <c>
        <is>
          <t>1583337</t>
        </is>
      </c>
      <c>
        <v>1</v>
      </c>
      <c>
        <is>
          <t>İZMİR</t>
        </is>
      </c>
      <c>
        <v>URLA</v>
      </c>
      <c>
        <is>
          <t>ESENYAYLA SİTESİ TR-287 35-19-L00287_956682707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19.11.2020 16:04:11</t>
        </is>
      </c>
      <c>
        <is>
          <t>19.11.2020 17:35:47</t>
        </is>
      </c>
      <c>
        <v>1.526666666</v>
      </c>
      <c>
        <v>0</v>
      </c>
      <c>
        <v>1</v>
      </c>
      <c>
        <v>0</v>
      </c>
      <c>
        <v>0</v>
      </c>
      <c>
        <v>0</v>
      </c>
      <c>
        <v>1.526667</v>
      </c>
      <c>
        <v>0</v>
      </c>
      <c>
        <v>0</v>
      </c>
    </row>
    <row>
      <c>
        <is>
          <t>1582781</t>
        </is>
      </c>
      <c>
        <v>1</v>
      </c>
      <c>
        <is>
          <t>İZMİR</t>
        </is>
      </c>
      <c>
        <v>TORBALI</v>
      </c>
      <c>
        <is>
          <t>ORMANKÖY 35-26-M00466_12125376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18.11.2020 20:32:44</t>
        </is>
      </c>
      <c>
        <is>
          <t>18.11.2020 22:37:50</t>
        </is>
      </c>
      <c>
        <v>2.085</v>
      </c>
      <c>
        <v>0</v>
      </c>
      <c>
        <v>0</v>
      </c>
      <c>
        <v>0</v>
      </c>
      <c>
        <v>73</v>
      </c>
      <c>
        <v>0</v>
      </c>
      <c>
        <v>0</v>
      </c>
      <c>
        <v>0</v>
      </c>
      <c>
        <v>152.205</v>
      </c>
    </row>
    <row>
      <c>
        <is>
          <t>1573746</t>
        </is>
      </c>
      <c>
        <v>1</v>
      </c>
      <c>
        <is>
          <t>İZMİR</t>
        </is>
      </c>
      <c>
        <v>URLA</v>
      </c>
      <c>
        <is>
          <t>KUŞÇULAR TR-10 (OVAKAHVE) 35-19-M00222_956674124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01.11.2020 17:22:00</t>
        </is>
      </c>
      <c>
        <is>
          <t>01.11.2020 18:03:11</t>
        </is>
      </c>
      <c>
        <v>0.686388888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1.372778</v>
      </c>
    </row>
    <row>
      <c>
        <is>
          <t>1597258</t>
        </is>
      </c>
      <c>
        <v>1</v>
      </c>
      <c>
        <is>
          <t>İZMİR</t>
        </is>
      </c>
      <c>
        <v>URLA</v>
      </c>
      <c>
        <is>
          <t>KUĞU SİTESİ ÖZEL TR 35-19-M00107Ö_35-19-M00107Ö</t>
        </is>
      </c>
      <c>
        <v>AG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27.11.2020 11:29:47</t>
        </is>
      </c>
      <c>
        <is>
          <t>27.11.2020 17:32:00</t>
        </is>
      </c>
      <c>
        <v>6.036944444</v>
      </c>
      <c>
        <v>0</v>
      </c>
      <c>
        <v>0</v>
      </c>
      <c>
        <v>2</v>
      </c>
      <c>
        <v>0</v>
      </c>
      <c>
        <v>0</v>
      </c>
      <c>
        <v>0</v>
      </c>
      <c>
        <v>12.073889</v>
      </c>
      <c>
        <v>0</v>
      </c>
    </row>
    <row>
      <c>
        <is>
          <t>1573584</t>
        </is>
      </c>
      <c>
        <v>1</v>
      </c>
      <c>
        <is>
          <t>İZMİR</t>
        </is>
      </c>
      <c>
        <v>URLA</v>
      </c>
      <c>
        <is>
          <t>KUŞÇULAR TR-10 (OVAKAHVE) 35-19-M00222_956670324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01.11.2020 10:34:10</t>
        </is>
      </c>
      <c>
        <is>
          <t>01.11.2020 12:40:00</t>
        </is>
      </c>
      <c>
        <v>2.097222222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2.097222</v>
      </c>
    </row>
    <row>
      <c>
        <is>
          <t>1598422</t>
        </is>
      </c>
      <c>
        <v>1</v>
      </c>
      <c>
        <is>
          <t>İZMİR</t>
        </is>
      </c>
      <c>
        <v>URLA</v>
      </c>
      <c>
        <is>
          <t>TR-28 35-19-L00028_966021270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30.11.2020 08:45:47</t>
        </is>
      </c>
      <c>
        <is>
          <t>30.11.2020 10:26:32</t>
        </is>
      </c>
      <c>
        <v>1.679166666</v>
      </c>
      <c>
        <v>0</v>
      </c>
      <c>
        <v>1</v>
      </c>
      <c>
        <v>0</v>
      </c>
      <c>
        <v>0</v>
      </c>
      <c>
        <v>0</v>
      </c>
      <c>
        <v>1.679167</v>
      </c>
      <c>
        <v>0</v>
      </c>
      <c>
        <v>0</v>
      </c>
    </row>
    <row>
      <c>
        <is>
          <t>1595549</t>
        </is>
      </c>
      <c>
        <v>1</v>
      </c>
      <c>
        <is>
          <t>İZMİR</t>
        </is>
      </c>
      <c>
        <v>URLA</v>
      </c>
      <c>
        <is>
          <t>TR-300(YATIRIM REZERVE) 35-19-L00356_956460624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24.11.2020 09:00:46</t>
        </is>
      </c>
      <c>
        <is>
          <t>24.11.2020 10:18:50</t>
        </is>
      </c>
      <c>
        <v>1.301111111</v>
      </c>
      <c>
        <v>0</v>
      </c>
      <c>
        <v>0</v>
      </c>
      <c>
        <v>1</v>
      </c>
      <c>
        <v>0</v>
      </c>
      <c>
        <v>0</v>
      </c>
      <c>
        <v>0</v>
      </c>
      <c>
        <v>1.301111</v>
      </c>
      <c>
        <v>0</v>
      </c>
    </row>
    <row>
      <c>
        <is>
          <t>1595647</t>
        </is>
      </c>
      <c>
        <v>1</v>
      </c>
      <c>
        <is>
          <t>İZMİR</t>
        </is>
      </c>
      <c>
        <v>URLA</v>
      </c>
      <c>
        <is>
          <t>GÜLBAHÇE TR-12 35-19-L00168_7004529 Sayaç Panosu</t>
        </is>
      </c>
      <c>
        <v>AG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24.11.2020 10:37:43</t>
        </is>
      </c>
      <c>
        <is>
          <t>24.11.2020 22:12:20</t>
        </is>
      </c>
      <c>
        <v>11.576944444</v>
      </c>
      <c>
        <v>0</v>
      </c>
      <c>
        <v>0</v>
      </c>
      <c>
        <v>0</v>
      </c>
      <c>
        <v>26</v>
      </c>
      <c>
        <v>0</v>
      </c>
      <c>
        <v>0</v>
      </c>
      <c>
        <v>0</v>
      </c>
      <c>
        <v>301.000556</v>
      </c>
    </row>
    <row>
      <c>
        <is>
          <t>1597526</t>
        </is>
      </c>
      <c>
        <v>1</v>
      </c>
      <c>
        <is>
          <t>İZMİR</t>
        </is>
      </c>
      <c>
        <v>URLA</v>
      </c>
      <c>
        <is>
          <t>GÜLBAHÇE TR-12 35-19-L00168_956668119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27.11.2020 20:14:16</t>
        </is>
      </c>
      <c>
        <is>
          <t>27.11.2020 22:43:36</t>
        </is>
      </c>
      <c>
        <v>2.488888888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2.488889</v>
      </c>
    </row>
    <row>
      <c>
        <is>
          <t>1573899</t>
        </is>
      </c>
      <c>
        <v>1</v>
      </c>
      <c>
        <is>
          <t>İZMİR</t>
        </is>
      </c>
      <c>
        <v>URLA</v>
      </c>
      <c>
        <is>
          <t>GÜLBAHÇE TR-11 35-19-L00110_35-19-L00110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02.11.2020 00:14:28</t>
        </is>
      </c>
      <c>
        <is>
          <t>02.11.2020 02:25:07</t>
        </is>
      </c>
      <c>
        <v>2.1775</v>
      </c>
      <c>
        <v>0</v>
      </c>
      <c>
        <v>0</v>
      </c>
      <c>
        <v>0</v>
      </c>
      <c>
        <v>182</v>
      </c>
      <c>
        <v>0</v>
      </c>
      <c>
        <v>0</v>
      </c>
      <c>
        <v>0</v>
      </c>
      <c>
        <v>396.305</v>
      </c>
    </row>
    <row>
      <c>
        <is>
          <t>1580240</t>
        </is>
      </c>
      <c>
        <v>1</v>
      </c>
      <c>
        <is>
          <t>MANİSA</t>
        </is>
      </c>
      <c>
        <v>SALİHLİ</v>
      </c>
      <c>
        <is>
          <t>PAZARKÖY ARNAVUT MAH TR-3 45-78-L00654_49253431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13.11.2020 14:27:16</t>
        </is>
      </c>
      <c>
        <is>
          <t>13.11.2020 19:05:44</t>
        </is>
      </c>
      <c>
        <v>4.641111111</v>
      </c>
      <c>
        <v>0</v>
      </c>
      <c>
        <v>0</v>
      </c>
      <c>
        <v>0</v>
      </c>
      <c>
        <v>11</v>
      </c>
      <c>
        <v>0</v>
      </c>
      <c>
        <v>0</v>
      </c>
      <c>
        <v>0</v>
      </c>
      <c>
        <v>51.052222</v>
      </c>
    </row>
    <row>
      <c>
        <is>
          <t>1583940</t>
        </is>
      </c>
      <c>
        <v>1</v>
      </c>
      <c>
        <is>
          <t>MANİSA</t>
        </is>
      </c>
      <c>
        <v>SALİHLİ</v>
      </c>
      <c>
        <is>
          <t>PAZARKÖY KÖK 45-78-L00700_HatBaşıAyırıcı_53139329 L02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20.11.2020 16:00:03</t>
        </is>
      </c>
      <c>
        <is>
          <t>20.11.2020 18:10:25</t>
        </is>
      </c>
      <c>
        <v>2.172777777</v>
      </c>
      <c>
        <v>0</v>
      </c>
      <c>
        <v>0</v>
      </c>
      <c>
        <v>2</v>
      </c>
      <c>
        <v>7</v>
      </c>
      <c>
        <v>0</v>
      </c>
      <c>
        <v>0</v>
      </c>
      <c>
        <v>4.345556</v>
      </c>
      <c>
        <v>15.209444</v>
      </c>
    </row>
    <row>
      <c>
        <is>
          <t>1584041</t>
        </is>
      </c>
      <c>
        <v>1</v>
      </c>
      <c>
        <is>
          <t>MANİSA</t>
        </is>
      </c>
      <c>
        <v>SALİHLİ</v>
      </c>
      <c>
        <is>
          <t>PAZARKÖY-3 TARIMSAL SULAMA TR 45-78-L00596_45-78-L00596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20.11.2020 18:24:08</t>
        </is>
      </c>
      <c>
        <is>
          <t>20.11.2020 19:00:49</t>
        </is>
      </c>
      <c>
        <v>0.611388888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2.445556</v>
      </c>
    </row>
    <row>
      <c>
        <is>
          <t>1598135</t>
        </is>
      </c>
      <c>
        <v>1</v>
      </c>
      <c>
        <is>
          <t>İZMİR</t>
        </is>
      </c>
      <c>
        <v>BERGAMA</v>
      </c>
      <c>
        <is>
          <t>TR-88 35-16-L00088_953316686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29.11.2020 12:27:17</t>
        </is>
      </c>
      <c>
        <is>
          <t>29.11.2020 13:44:59</t>
        </is>
      </c>
      <c>
        <v>1.295</v>
      </c>
      <c>
        <v>0</v>
      </c>
      <c>
        <v>1</v>
      </c>
      <c>
        <v>0</v>
      </c>
      <c>
        <v>0</v>
      </c>
      <c>
        <v>0</v>
      </c>
      <c>
        <v>1.295</v>
      </c>
      <c>
        <v>0</v>
      </c>
      <c>
        <v>0</v>
      </c>
    </row>
    <row>
      <c>
        <is>
          <t>1574408</t>
        </is>
      </c>
      <c>
        <v>1</v>
      </c>
      <c>
        <is>
          <t>İZMİR</t>
        </is>
      </c>
      <c>
        <v>TORBALI</v>
      </c>
      <c>
        <is>
          <t>KARA KIZLAR TR-2 35-26-M00510_956608786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02.11.2020 20:01:43</t>
        </is>
      </c>
      <c>
        <is>
          <t>02.11.2020 23:08:52</t>
        </is>
      </c>
      <c>
        <v>3.119166666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3.119167</v>
      </c>
    </row>
    <row>
      <c>
        <is>
          <t>1595113</t>
        </is>
      </c>
      <c>
        <v>1</v>
      </c>
      <c>
        <is>
          <t>İZMİR</t>
        </is>
      </c>
      <c>
        <v>URLA</v>
      </c>
      <c>
        <is>
          <t>ESENYAYLA SİTESİ TR-287 35-19-L00287_956679071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23.11.2020 10:08:57</t>
        </is>
      </c>
      <c>
        <is>
          <t>23.11.2020 14:34:54</t>
        </is>
      </c>
      <c>
        <v>4.4325</v>
      </c>
      <c>
        <v>0</v>
      </c>
      <c>
        <v>1</v>
      </c>
      <c>
        <v>0</v>
      </c>
      <c>
        <v>0</v>
      </c>
      <c>
        <v>0</v>
      </c>
      <c>
        <v>4.4325</v>
      </c>
      <c>
        <v>0</v>
      </c>
      <c>
        <v>0</v>
      </c>
    </row>
    <row>
      <c>
        <is>
          <t>1583567</t>
        </is>
      </c>
      <c>
        <v>1</v>
      </c>
      <c>
        <is>
          <t>İZMİR</t>
        </is>
      </c>
      <c>
        <v>URLA</v>
      </c>
      <c>
        <is>
          <t>TR-99 ZEYTİNALANI 35-19-L00099_956686888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19.11.2020 23:33:36</t>
        </is>
      </c>
      <c>
        <is>
          <t>20.11.2020 01:10:47</t>
        </is>
      </c>
      <c>
        <v>1.619722222</v>
      </c>
      <c>
        <v>0</v>
      </c>
      <c>
        <v>1</v>
      </c>
      <c>
        <v>0</v>
      </c>
      <c>
        <v>0</v>
      </c>
      <c>
        <v>0</v>
      </c>
      <c>
        <v>1.619722</v>
      </c>
      <c>
        <v>0</v>
      </c>
      <c>
        <v>0</v>
      </c>
    </row>
    <row>
      <c>
        <is>
          <t>1584019</t>
        </is>
      </c>
      <c>
        <v>1</v>
      </c>
      <c>
        <is>
          <t>İZMİR</t>
        </is>
      </c>
      <c>
        <v>URLA</v>
      </c>
      <c>
        <is>
          <t>TR-104 ZEYTİNALANI 35-19-L00104_B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20.11.2020 17:39:14</t>
        </is>
      </c>
      <c>
        <is>
          <t>20.11.2020 18:51:22</t>
        </is>
      </c>
      <c>
        <v>1.202222222</v>
      </c>
      <c>
        <v>0</v>
      </c>
      <c>
        <v>178</v>
      </c>
      <c>
        <v>0</v>
      </c>
      <c>
        <v>0</v>
      </c>
      <c>
        <v>0</v>
      </c>
      <c>
        <v>213.995556</v>
      </c>
      <c>
        <v>0</v>
      </c>
      <c>
        <v>0</v>
      </c>
    </row>
    <row>
      <c>
        <is>
          <t>1594907</t>
        </is>
      </c>
      <c>
        <v>1</v>
      </c>
      <c>
        <is>
          <t>İZMİR</t>
        </is>
      </c>
      <c>
        <v>URLA</v>
      </c>
      <c>
        <is>
          <t>TR-104 ZEYTİNALANI 35-19-L00104_A 5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22.11.2020 18:11:02</t>
        </is>
      </c>
      <c>
        <is>
          <t>22.11.2020 19:23:13</t>
        </is>
      </c>
      <c>
        <v>1.203055555</v>
      </c>
      <c>
        <v>0</v>
      </c>
      <c>
        <v>8</v>
      </c>
      <c>
        <v>0</v>
      </c>
      <c>
        <v>0</v>
      </c>
      <c>
        <v>0</v>
      </c>
      <c>
        <v>9.624444</v>
      </c>
      <c>
        <v>0</v>
      </c>
      <c>
        <v>0</v>
      </c>
    </row>
    <row>
      <c>
        <is>
          <t>1595463</t>
        </is>
      </c>
      <c>
        <v>1</v>
      </c>
      <c>
        <is>
          <t>İZMİR</t>
        </is>
      </c>
      <c>
        <v>URLA</v>
      </c>
      <c>
        <is>
          <t>TR-112 ZEYTİNALANI 35-19-L00112_956673441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23.11.2020 21:17:00</t>
        </is>
      </c>
      <c>
        <is>
          <t>23.11.2020 22:23:02</t>
        </is>
      </c>
      <c>
        <v>1.100555555</v>
      </c>
      <c>
        <v>0</v>
      </c>
      <c>
        <v>1</v>
      </c>
      <c>
        <v>0</v>
      </c>
      <c>
        <v>0</v>
      </c>
      <c>
        <v>0</v>
      </c>
      <c>
        <v>1.100556</v>
      </c>
      <c>
        <v>0</v>
      </c>
      <c>
        <v>0</v>
      </c>
    </row>
    <row>
      <c>
        <is>
          <t>1579475</t>
        </is>
      </c>
      <c>
        <v>1</v>
      </c>
      <c>
        <is>
          <t>MANİSA</t>
        </is>
      </c>
      <c>
        <v>KÖPRÜBAŞI</v>
      </c>
      <c>
        <is>
          <t>KÖPRÜBAŞI TR-19 45-86-M00019_KÖPRÜBAŞI TR-20 M01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Bildirimli</v>
      </c>
      <c>
        <is>
          <t>12.11.2020 09:05:33</t>
        </is>
      </c>
      <c>
        <is>
          <t>12.11.2020 09:48:30</t>
        </is>
      </c>
      <c>
        <v>0.715833333</v>
      </c>
      <c>
        <v>13</v>
      </c>
      <c>
        <v>1437</v>
      </c>
      <c>
        <v>33</v>
      </c>
      <c>
        <v>232</v>
      </c>
      <c>
        <v>9.305833</v>
      </c>
      <c>
        <v>1028.6525</v>
      </c>
      <c>
        <v>23.6225</v>
      </c>
      <c>
        <v>166.073333</v>
      </c>
    </row>
    <row>
      <c>
        <is>
          <t>1573679</t>
        </is>
      </c>
      <c>
        <v>1</v>
      </c>
      <c>
        <is>
          <t>İZMİR</t>
        </is>
      </c>
      <c>
        <v>URLA</v>
      </c>
      <c>
        <is>
          <t>KUŞÇULAR TR-10 (OVAKAHVE) 35-19-M00222_956668774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01.11.2020 14:02:31</t>
        </is>
      </c>
      <c>
        <is>
          <t>01.11.2020 14:47:01</t>
        </is>
      </c>
      <c>
        <v>0.741666666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0.741667</v>
      </c>
    </row>
    <row>
      <c>
        <is>
          <t>1576986</t>
        </is>
      </c>
      <c>
        <v>1</v>
      </c>
      <c>
        <is>
          <t>İZMİR</t>
        </is>
      </c>
      <c>
        <v>URLA</v>
      </c>
      <c>
        <is>
          <t>URLA TM-1 35-19-A00004_HatBaşıAyırıcı_75048334 M07</t>
        </is>
      </c>
      <c>
        <v>OG Atlama(Jumper)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07.11.2020 09:24:22</t>
        </is>
      </c>
      <c>
        <is>
          <t>07.11.2020 10:19:18</t>
        </is>
      </c>
      <c>
        <v>0.915555555</v>
      </c>
      <c>
        <v>34</v>
      </c>
      <c>
        <v>162</v>
      </c>
      <c>
        <v>5</v>
      </c>
      <c>
        <v>89</v>
      </c>
      <c>
        <v>31.128889</v>
      </c>
      <c>
        <v>148.32</v>
      </c>
      <c>
        <v>4.577778</v>
      </c>
      <c>
        <v>81.484444</v>
      </c>
    </row>
    <row>
      <c>
        <is>
          <t>1583362</t>
        </is>
      </c>
      <c>
        <v>1</v>
      </c>
      <c>
        <is>
          <t>İZMİR</t>
        </is>
      </c>
      <c>
        <v>URLA</v>
      </c>
      <c>
        <is>
          <t>TR-109 ZEYTİNALANI 35-19-L00109_956695943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19.11.2020 16:19:14</t>
        </is>
      </c>
      <c>
        <is>
          <t>19.11.2020 18:52:01</t>
        </is>
      </c>
      <c>
        <v>2.546388888</v>
      </c>
      <c>
        <v>0</v>
      </c>
      <c>
        <v>1</v>
      </c>
      <c>
        <v>0</v>
      </c>
      <c>
        <v>0</v>
      </c>
      <c>
        <v>0</v>
      </c>
      <c>
        <v>2.546389</v>
      </c>
      <c>
        <v>0</v>
      </c>
      <c>
        <v>0</v>
      </c>
    </row>
    <row>
      <c>
        <is>
          <t>1598747</t>
        </is>
      </c>
      <c>
        <v>1</v>
      </c>
      <c>
        <is>
          <t>İZMİR</t>
        </is>
      </c>
      <c>
        <v>KİRAZ</v>
      </c>
      <c>
        <is>
          <t>SULUDERE ESKİ OKUL ALTI TR-8 35-31-L00061_956595014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30.11.2020 15:35:04</t>
        </is>
      </c>
      <c>
        <is>
          <t>30.11.2020 17:28:17</t>
        </is>
      </c>
      <c>
        <v>1.886944444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1.886944</v>
      </c>
    </row>
    <row>
      <c>
        <is>
          <t>1579669</t>
        </is>
      </c>
      <c>
        <v>1</v>
      </c>
      <c>
        <is>
          <t>İZMİR</t>
        </is>
      </c>
      <c>
        <v>TİRE</v>
      </c>
      <c>
        <is>
          <t>KÜÇÜKKALE TR-1 35-29-L00651_35-29-L00651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12.11.2020 14:11:23</t>
        </is>
      </c>
      <c>
        <is>
          <t>12.11.2020 14:25:42</t>
        </is>
      </c>
      <c>
        <v>0.238611111</v>
      </c>
      <c>
        <v>0</v>
      </c>
      <c>
        <v>0</v>
      </c>
      <c>
        <v>1</v>
      </c>
      <c>
        <v>91</v>
      </c>
      <c>
        <v>0</v>
      </c>
      <c>
        <v>0</v>
      </c>
      <c>
        <v>0.238611</v>
      </c>
      <c>
        <v>21.713611</v>
      </c>
    </row>
    <row>
      <c>
        <is>
          <t>1578835</t>
        </is>
      </c>
      <c>
        <v>1</v>
      </c>
      <c>
        <is>
          <t>İZMİR</t>
        </is>
      </c>
      <c>
        <v>TİRE</v>
      </c>
      <c>
        <is>
          <t>KÜÇÜKKALE KÖK 35-29-L00036_HatBaşıAyırıcı_53133413 L03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11.11.2020 08:02:44</t>
        </is>
      </c>
      <c>
        <is>
          <t>11.11.2020 09:47:16</t>
        </is>
      </c>
      <c>
        <v>1.742222222</v>
      </c>
      <c>
        <v>0</v>
      </c>
      <c>
        <v>0</v>
      </c>
      <c>
        <v>3</v>
      </c>
      <c>
        <v>17</v>
      </c>
      <c>
        <v>0</v>
      </c>
      <c>
        <v>0</v>
      </c>
      <c>
        <v>5.226667</v>
      </c>
      <c>
        <v>29.617778</v>
      </c>
    </row>
    <row>
      <c>
        <is>
          <t>1597870</t>
        </is>
      </c>
      <c>
        <v>1</v>
      </c>
      <c>
        <is>
          <t>İZMİR</t>
        </is>
      </c>
      <c>
        <v>ÖDEMİŞ</v>
      </c>
      <c>
        <is>
          <t>TR-3 35-15-L00003_950380911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28.11.2020 16:40:00</t>
        </is>
      </c>
      <c>
        <is>
          <t>28.11.2020 17:28:03</t>
        </is>
      </c>
      <c>
        <v>0.800833333</v>
      </c>
      <c>
        <v>0</v>
      </c>
      <c>
        <v>1</v>
      </c>
      <c>
        <v>0</v>
      </c>
      <c>
        <v>0</v>
      </c>
      <c>
        <v>0</v>
      </c>
      <c>
        <v>0.800833</v>
      </c>
      <c>
        <v>0</v>
      </c>
      <c>
        <v>0</v>
      </c>
    </row>
    <row>
      <c>
        <is>
          <t>1596797</t>
        </is>
      </c>
      <c>
        <v>1</v>
      </c>
      <c>
        <is>
          <t>İZMİR</t>
        </is>
      </c>
      <c>
        <v>URLA</v>
      </c>
      <c>
        <is>
          <t>TR-55 KÖK 35-19-L00055_-L02 L02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26.11.2020 13:17:59</t>
        </is>
      </c>
      <c>
        <is>
          <t>26.11.2020 17:22:54</t>
        </is>
      </c>
      <c>
        <v>4.081833333</v>
      </c>
      <c>
        <v>101</v>
      </c>
      <c>
        <v>8570</v>
      </c>
      <c>
        <v>9</v>
      </c>
      <c>
        <v>305</v>
      </c>
      <c>
        <v>412.265167</v>
      </c>
      <c>
        <v>34981.311664</v>
      </c>
      <c>
        <v>36.7365</v>
      </c>
      <c>
        <v>1244.959167</v>
      </c>
    </row>
    <row>
      <c>
        <is>
          <t>1596398</t>
        </is>
      </c>
      <c>
        <v>1</v>
      </c>
      <c>
        <is>
          <t>İZMİR</t>
        </is>
      </c>
      <c>
        <v>URLA</v>
      </c>
      <c>
        <is>
          <t>TR-292 (İM-1/TR-2) 35-19-L00292_95000093026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25.11.2020 15:28:20</t>
        </is>
      </c>
      <c>
        <is>
          <t>25.11.2020 18:03:37</t>
        </is>
      </c>
      <c>
        <v>2.588055555</v>
      </c>
      <c>
        <v>0</v>
      </c>
      <c>
        <v>1</v>
      </c>
      <c>
        <v>0</v>
      </c>
      <c>
        <v>0</v>
      </c>
      <c>
        <v>0</v>
      </c>
      <c>
        <v>2.588056</v>
      </c>
      <c>
        <v>0</v>
      </c>
      <c>
        <v>0</v>
      </c>
    </row>
    <row>
      <c>
        <is>
          <t>1596298</t>
        </is>
      </c>
      <c>
        <v>1</v>
      </c>
      <c>
        <is>
          <t>İZMİR</t>
        </is>
      </c>
      <c>
        <v>URLA</v>
      </c>
      <c>
        <is>
          <t>TR-292 (İM-1/TR-2) 35-19-L00292_95000093022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25.11.2020 12:47:00</t>
        </is>
      </c>
      <c>
        <is>
          <t>25.11.2020 18:22:03</t>
        </is>
      </c>
      <c>
        <v>5.584166666</v>
      </c>
      <c>
        <v>0</v>
      </c>
      <c>
        <v>1</v>
      </c>
      <c>
        <v>0</v>
      </c>
      <c>
        <v>0</v>
      </c>
      <c>
        <v>0</v>
      </c>
      <c>
        <v>5.584167</v>
      </c>
      <c>
        <v>0</v>
      </c>
      <c>
        <v>0</v>
      </c>
    </row>
    <row>
      <c>
        <is>
          <t>1594763</t>
        </is>
      </c>
      <c>
        <v>1</v>
      </c>
      <c>
        <is>
          <t>İZMİR</t>
        </is>
      </c>
      <c>
        <v>URLA</v>
      </c>
      <c>
        <is>
          <t>TR-56 CEPHANELİK 35-19-L00056_915131657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22.11.2020 12:08:50</t>
        </is>
      </c>
      <c>
        <is>
          <t>22.11.2020 18:51:06</t>
        </is>
      </c>
      <c>
        <v>6.704444444</v>
      </c>
      <c>
        <v>0</v>
      </c>
      <c>
        <v>1</v>
      </c>
      <c>
        <v>0</v>
      </c>
      <c>
        <v>0</v>
      </c>
      <c>
        <v>0</v>
      </c>
      <c>
        <v>6.704444</v>
      </c>
      <c>
        <v>0</v>
      </c>
      <c>
        <v>0</v>
      </c>
    </row>
    <row>
      <c>
        <is>
          <t>1584407</t>
        </is>
      </c>
      <c>
        <v>1</v>
      </c>
      <c>
        <is>
          <t>İZMİR</t>
        </is>
      </c>
      <c>
        <v>URLA</v>
      </c>
      <c>
        <is>
          <t>TR-57 BAKSAN 35-19-L00057_956700484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21.11.2020 14:06:26</t>
        </is>
      </c>
      <c>
        <is>
          <t>21.11.2020 23:53:59</t>
        </is>
      </c>
      <c>
        <v>9.7925</v>
      </c>
      <c>
        <v>0</v>
      </c>
      <c>
        <v>1</v>
      </c>
      <c>
        <v>0</v>
      </c>
      <c>
        <v>0</v>
      </c>
      <c>
        <v>0</v>
      </c>
      <c>
        <v>9.7925</v>
      </c>
      <c>
        <v>0</v>
      </c>
      <c>
        <v>0</v>
      </c>
    </row>
    <row>
      <c>
        <is>
          <t>1579125</t>
        </is>
      </c>
      <c>
        <v>1</v>
      </c>
      <c>
        <is>
          <t>İZMİR</t>
        </is>
      </c>
      <c>
        <v>URLA</v>
      </c>
      <c>
        <is>
          <t>TR-54 YILDIZTEPE 35-19-L00054_Ayırıcı H01</t>
        </is>
      </c>
      <c>
        <v>OG Kademe Ayarı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11.11.2020 14:19:58</t>
        </is>
      </c>
      <c>
        <is>
          <t>11.11.2020 14:41:07</t>
        </is>
      </c>
      <c>
        <v>0.3525</v>
      </c>
      <c>
        <v>0</v>
      </c>
      <c>
        <v>6</v>
      </c>
      <c>
        <v>1</v>
      </c>
      <c>
        <v>58</v>
      </c>
      <c>
        <v>0</v>
      </c>
      <c>
        <v>2.115</v>
      </c>
      <c>
        <v>0.3525</v>
      </c>
      <c>
        <v>20.445</v>
      </c>
    </row>
    <row>
      <c>
        <is>
          <t>1583005</t>
        </is>
      </c>
      <c>
        <v>1</v>
      </c>
      <c>
        <is>
          <t>İZMİR</t>
        </is>
      </c>
      <c>
        <v>URLA</v>
      </c>
      <c>
        <is>
          <t>TR-58 35-19-L00058_956669263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19.11.2020 08:32:22</t>
        </is>
      </c>
      <c>
        <is>
          <t>20.11.2020 16:38:38</t>
        </is>
      </c>
      <c>
        <v>32.104444444</v>
      </c>
      <c>
        <v>0</v>
      </c>
      <c>
        <v>1</v>
      </c>
      <c>
        <v>0</v>
      </c>
      <c>
        <v>0</v>
      </c>
      <c>
        <v>0</v>
      </c>
      <c>
        <v>32.104444</v>
      </c>
      <c>
        <v>0</v>
      </c>
      <c>
        <v>0</v>
      </c>
    </row>
    <row>
      <c>
        <is>
          <t>1582395</t>
        </is>
      </c>
      <c>
        <v>1</v>
      </c>
      <c>
        <is>
          <t>İZMİR</t>
        </is>
      </c>
      <c>
        <v>URLA</v>
      </c>
      <c>
        <is>
          <t>TR-54 YILDIZTEPE 35-19-L00054_949092727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18.11.2020 09:23:25</t>
        </is>
      </c>
      <c>
        <is>
          <t>18.11.2020 11:18:12</t>
        </is>
      </c>
      <c>
        <v>1.913055555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3.826111</v>
      </c>
    </row>
    <row>
      <c>
        <is>
          <t>1594846</t>
        </is>
      </c>
      <c>
        <v>1</v>
      </c>
      <c>
        <is>
          <t>İZMİR</t>
        </is>
      </c>
      <c>
        <v>URLA</v>
      </c>
      <c>
        <is>
          <t>TR-293 (İM-1/TR-5) 35-19-L00348_956677849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22.11.2020 15:47:37</t>
        </is>
      </c>
      <c>
        <is>
          <t>22.11.2020 17:09:54</t>
        </is>
      </c>
      <c>
        <v>1.371388888</v>
      </c>
      <c>
        <v>0</v>
      </c>
      <c>
        <v>2</v>
      </c>
      <c>
        <v>0</v>
      </c>
      <c>
        <v>0</v>
      </c>
      <c>
        <v>0</v>
      </c>
      <c>
        <v>2.742778</v>
      </c>
      <c>
        <v>0</v>
      </c>
      <c>
        <v>0</v>
      </c>
    </row>
    <row>
      <c>
        <is>
          <t>1594884</t>
        </is>
      </c>
      <c>
        <v>1</v>
      </c>
      <c>
        <is>
          <t>İZMİR</t>
        </is>
      </c>
      <c>
        <v>URLA</v>
      </c>
      <c>
        <is>
          <t>TR-55 KÖK 35-19-L00055_B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22.11.2020 17:22:23</t>
        </is>
      </c>
      <c>
        <is>
          <t>22.11.2020 18:36:32</t>
        </is>
      </c>
      <c>
        <v>1.235833333</v>
      </c>
      <c>
        <v>0</v>
      </c>
      <c>
        <v>57</v>
      </c>
      <c>
        <v>0</v>
      </c>
      <c>
        <v>0</v>
      </c>
      <c>
        <v>0</v>
      </c>
      <c>
        <v>70.4425</v>
      </c>
      <c>
        <v>0</v>
      </c>
      <c>
        <v>0</v>
      </c>
    </row>
    <row>
      <c>
        <is>
          <t>1584352</t>
        </is>
      </c>
      <c>
        <v>1</v>
      </c>
      <c>
        <is>
          <t>İZMİR</t>
        </is>
      </c>
      <c>
        <v>URLA</v>
      </c>
      <c>
        <is>
          <t>TR-57 BAKSAN 35-19-L00057_956663839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21.11.2020 12:28:31</t>
        </is>
      </c>
      <c>
        <is>
          <t>21.11.2020 22:40:10</t>
        </is>
      </c>
      <c>
        <v>10.194166666</v>
      </c>
      <c>
        <v>0</v>
      </c>
      <c>
        <v>3</v>
      </c>
      <c>
        <v>0</v>
      </c>
      <c>
        <v>0</v>
      </c>
      <c>
        <v>0</v>
      </c>
      <c>
        <v>30.5825</v>
      </c>
      <c>
        <v>0</v>
      </c>
      <c>
        <v>0</v>
      </c>
    </row>
    <row>
      <c>
        <is>
          <t>1598841</t>
        </is>
      </c>
      <c>
        <v>1</v>
      </c>
      <c>
        <is>
          <t>İZMİR</t>
        </is>
      </c>
      <c>
        <v>URLA</v>
      </c>
      <c>
        <is>
          <t>TR-156 GELİNKAYA 35-19-L00156_Ayırıcı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30.11.2020 19:08:46</t>
        </is>
      </c>
      <c>
        <is>
          <t>30.11.2020 22:48:55</t>
        </is>
      </c>
      <c>
        <v>3.669166666</v>
      </c>
      <c>
        <v>0</v>
      </c>
      <c>
        <v>176</v>
      </c>
      <c>
        <v>0</v>
      </c>
      <c>
        <v>0</v>
      </c>
      <c>
        <v>0</v>
      </c>
      <c>
        <v>645.773333</v>
      </c>
      <c>
        <v>0</v>
      </c>
      <c>
        <v>0</v>
      </c>
    </row>
    <row>
      <c>
        <is>
          <t>1597045</t>
        </is>
      </c>
      <c>
        <v>1</v>
      </c>
      <c>
        <is>
          <t>İZMİR</t>
        </is>
      </c>
      <c>
        <v>URLA</v>
      </c>
      <c>
        <is>
          <t>TR-57 BAKSAN 35-19-L00057_956671488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27.11.2020 00:06:53</t>
        </is>
      </c>
      <c>
        <is>
          <t>27.11.2020 02:22:53</t>
        </is>
      </c>
      <c>
        <v>2.266666666</v>
      </c>
      <c>
        <v>0</v>
      </c>
      <c>
        <v>1</v>
      </c>
      <c>
        <v>0</v>
      </c>
      <c>
        <v>0</v>
      </c>
      <c>
        <v>0</v>
      </c>
      <c>
        <v>2.266667</v>
      </c>
      <c>
        <v>0</v>
      </c>
      <c>
        <v>0</v>
      </c>
    </row>
    <row>
      <c>
        <is>
          <t>1584006</t>
        </is>
      </c>
      <c>
        <v>1</v>
      </c>
      <c>
        <is>
          <t>İZMİR</t>
        </is>
      </c>
      <c>
        <v>URLA</v>
      </c>
      <c>
        <is>
          <t>TR-104 ZEYTİNALANI 35-19-L00104_A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20.11.2020 17:18:22</t>
        </is>
      </c>
      <c>
        <is>
          <t>20.11.2020 19:07:19</t>
        </is>
      </c>
      <c>
        <v>1.815833333</v>
      </c>
      <c>
        <v>0</v>
      </c>
      <c>
        <v>81</v>
      </c>
      <c>
        <v>0</v>
      </c>
      <c>
        <v>0</v>
      </c>
      <c>
        <v>0</v>
      </c>
      <c>
        <v>147.0825</v>
      </c>
      <c>
        <v>0</v>
      </c>
      <c>
        <v>0</v>
      </c>
    </row>
    <row>
      <c>
        <is>
          <t>1575965</t>
        </is>
      </c>
      <c>
        <v>1</v>
      </c>
      <c>
        <is>
          <t>İZMİR</t>
        </is>
      </c>
      <c>
        <v>URLA</v>
      </c>
      <c>
        <is>
          <t>GÜLBAHÇE TR-2 (TR-183) 35-19-L00183_8374471</t>
        </is>
      </c>
      <c>
        <v>AG Atlama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05.11.2020 18:07:21</t>
        </is>
      </c>
      <c>
        <is>
          <t>05.11.2020 20:06:35</t>
        </is>
      </c>
      <c>
        <v>1.987222222</v>
      </c>
      <c>
        <v>0</v>
      </c>
      <c>
        <v>0</v>
      </c>
      <c>
        <v>0</v>
      </c>
      <c>
        <v>54</v>
      </c>
      <c>
        <v>0</v>
      </c>
      <c>
        <v>0</v>
      </c>
      <c>
        <v>0</v>
      </c>
      <c>
        <v>107.31</v>
      </c>
    </row>
    <row>
      <c>
        <is>
          <t>1575102</t>
        </is>
      </c>
      <c>
        <v>1</v>
      </c>
      <c>
        <is>
          <t>İZMİR</t>
        </is>
      </c>
      <c>
        <v>KEMALPAŞA</v>
      </c>
      <c>
        <is>
          <t>ÇAMBEL TR-2 35-27-M00857_912456891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04.11.2020 10:30:44</t>
        </is>
      </c>
      <c>
        <is>
          <t>04.11.2020 12:48:23</t>
        </is>
      </c>
      <c>
        <v>2.294166666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4.588333</v>
      </c>
    </row>
    <row>
      <c>
        <is>
          <t>1582750</t>
        </is>
      </c>
      <c>
        <v>1</v>
      </c>
      <c>
        <is>
          <t>İZMİR</t>
        </is>
      </c>
      <c>
        <v>TORBALI</v>
      </c>
      <c>
        <is>
          <t>TR-96 35-26-M00096_35-26-M00096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18.11.2020 18:51:30</t>
        </is>
      </c>
      <c>
        <is>
          <t>18.11.2020 19:06:50</t>
        </is>
      </c>
      <c>
        <v>0.255555555</v>
      </c>
      <c>
        <v>1</v>
      </c>
      <c>
        <v>565</v>
      </c>
      <c>
        <v>0</v>
      </c>
      <c>
        <v>0</v>
      </c>
      <c>
        <v>0.255556</v>
      </c>
      <c>
        <v>144.388889</v>
      </c>
      <c>
        <v>0</v>
      </c>
      <c>
        <v>0</v>
      </c>
    </row>
    <row>
      <c>
        <is>
          <t>1597983</t>
        </is>
      </c>
      <c>
        <v>1</v>
      </c>
      <c>
        <is>
          <t>İZMİR</t>
        </is>
      </c>
      <c>
        <v>URLA</v>
      </c>
      <c>
        <is>
          <t>TR-318 ZEYTİNALANI 35-19-L00366_A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28.11.2020 21:57:33</t>
        </is>
      </c>
      <c>
        <is>
          <t>28.11.2020 22:47:17</t>
        </is>
      </c>
      <c>
        <v>0.828888888</v>
      </c>
      <c>
        <v>0</v>
      </c>
      <c>
        <v>102</v>
      </c>
      <c>
        <v>0</v>
      </c>
      <c>
        <v>0</v>
      </c>
      <c>
        <v>0</v>
      </c>
      <c>
        <v>84.546667</v>
      </c>
      <c>
        <v>0</v>
      </c>
      <c>
        <v>0</v>
      </c>
    </row>
    <row>
      <c>
        <is>
          <t>1594787</t>
        </is>
      </c>
      <c>
        <v>1</v>
      </c>
      <c>
        <is>
          <t>İZMİR</t>
        </is>
      </c>
      <c>
        <v>TORBALI</v>
      </c>
      <c>
        <is>
          <t>PAMUKYAZI-1 35-26-L00380_956601815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22.11.2020 12:10:27</t>
        </is>
      </c>
      <c>
        <is>
          <t>22.11.2020 16:36:36</t>
        </is>
      </c>
      <c>
        <v>4.435833333</v>
      </c>
      <c>
        <v>0</v>
      </c>
      <c>
        <v>0</v>
      </c>
      <c>
        <v>0</v>
      </c>
      <c>
        <v>7</v>
      </c>
      <c>
        <v>0</v>
      </c>
      <c>
        <v>0</v>
      </c>
      <c>
        <v>0</v>
      </c>
      <c>
        <v>31.050833</v>
      </c>
    </row>
    <row>
      <c>
        <is>
          <t>1579803</t>
        </is>
      </c>
      <c>
        <v>1</v>
      </c>
      <c>
        <is>
          <t>İZMİR</t>
        </is>
      </c>
      <c>
        <v>SEFERİHİSAR</v>
      </c>
      <c>
        <is>
          <t>L-72 35-14-L00072_956657340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12.11.2020 18:08:55</t>
        </is>
      </c>
      <c>
        <is>
          <t>12.11.2020 20:02:24</t>
        </is>
      </c>
      <c>
        <v>1.891388888</v>
      </c>
      <c>
        <v>0</v>
      </c>
      <c>
        <v>1</v>
      </c>
      <c>
        <v>0</v>
      </c>
      <c>
        <v>0</v>
      </c>
      <c>
        <v>0</v>
      </c>
      <c>
        <v>1.891389</v>
      </c>
      <c>
        <v>0</v>
      </c>
      <c>
        <v>0</v>
      </c>
    </row>
    <row>
      <c>
        <is>
          <t>1583527</t>
        </is>
      </c>
      <c>
        <v>1</v>
      </c>
      <c>
        <is>
          <t>İZMİR</t>
        </is>
      </c>
      <c>
        <v>SEFERİHİSAR</v>
      </c>
      <c>
        <is>
          <t>L-73 BANKACILAR 35-14-L00073_956635782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19.11.2020 20:08:51</t>
        </is>
      </c>
      <c>
        <is>
          <t>19.11.2020 22:55:51</t>
        </is>
      </c>
      <c>
        <v>2.783333333</v>
      </c>
      <c>
        <v>0</v>
      </c>
      <c>
        <v>1</v>
      </c>
      <c>
        <v>0</v>
      </c>
      <c>
        <v>0</v>
      </c>
      <c>
        <v>0</v>
      </c>
      <c>
        <v>2.783333</v>
      </c>
      <c>
        <v>0</v>
      </c>
      <c>
        <v>0</v>
      </c>
    </row>
    <row>
      <c>
        <is>
          <t>1578433</t>
        </is>
      </c>
      <c>
        <v>1</v>
      </c>
      <c>
        <is>
          <t>İZMİR</t>
        </is>
      </c>
      <c>
        <v>SEFERİHİSAR</v>
      </c>
      <c>
        <is>
          <t>L-35 35-14-L00035_E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10.11.2020 10:46:00</t>
        </is>
      </c>
      <c>
        <is>
          <t>10.11.2020 12:05:27</t>
        </is>
      </c>
      <c>
        <v>1.324166666</v>
      </c>
      <c>
        <v>0</v>
      </c>
      <c>
        <v>275</v>
      </c>
      <c>
        <v>0</v>
      </c>
      <c>
        <v>0</v>
      </c>
      <c>
        <v>0</v>
      </c>
      <c>
        <v>364.145833</v>
      </c>
      <c>
        <v>0</v>
      </c>
      <c>
        <v>0</v>
      </c>
    </row>
    <row>
      <c>
        <is>
          <t>1583846</t>
        </is>
      </c>
      <c>
        <v>1</v>
      </c>
      <c>
        <is>
          <t>İZMİR</t>
        </is>
      </c>
      <c>
        <v>SEFERİHİSAR</v>
      </c>
      <c>
        <is>
          <t>M-86 ORHANLI TEMESALTI 35-14-M00086_956637917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20.11.2020 13:11:29</t>
        </is>
      </c>
      <c>
        <is>
          <t>20.11.2020 21:58:20</t>
        </is>
      </c>
      <c>
        <v>8.780833333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8.780833</v>
      </c>
    </row>
    <row>
      <c>
        <is>
          <t>1576631</t>
        </is>
      </c>
      <c>
        <v>1</v>
      </c>
      <c>
        <is>
          <t>İZMİR</t>
        </is>
      </c>
      <c>
        <v>TORBALI</v>
      </c>
      <c>
        <is>
          <t>KORUCUK-1 35-26-M00461_915936022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06.11.2020 16:38:42</t>
        </is>
      </c>
      <c>
        <is>
          <t>06.11.2020 18:11:26</t>
        </is>
      </c>
      <c>
        <v>1.545555555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1.545556</v>
      </c>
    </row>
    <row>
      <c>
        <is>
          <t>1578742</t>
        </is>
      </c>
      <c>
        <v>1</v>
      </c>
      <c>
        <is>
          <t>İZMİR</t>
        </is>
      </c>
      <c>
        <v>URLA</v>
      </c>
      <c>
        <is>
          <t>TR-93 MELTEM SİTESİ 35-19-L00093_956682182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10.11.2020 18:48:45</t>
        </is>
      </c>
      <c>
        <is>
          <t>10.11.2020 21:20:16</t>
        </is>
      </c>
      <c>
        <v>2.525277777</v>
      </c>
      <c>
        <v>0</v>
      </c>
      <c>
        <v>1</v>
      </c>
      <c>
        <v>0</v>
      </c>
      <c>
        <v>0</v>
      </c>
      <c>
        <v>0</v>
      </c>
      <c>
        <v>2.525278</v>
      </c>
      <c>
        <v>0</v>
      </c>
      <c>
        <v>0</v>
      </c>
    </row>
    <row>
      <c>
        <is>
          <t>1579648</t>
        </is>
      </c>
      <c>
        <v>1</v>
      </c>
      <c>
        <is>
          <t>İZMİR</t>
        </is>
      </c>
      <c>
        <v>URLA</v>
      </c>
      <c>
        <is>
          <t>TR-49 EGELİ 35-19-L00049_8163909</t>
        </is>
      </c>
      <c>
        <v>AG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12.11.2020 13:43:25</t>
        </is>
      </c>
      <c>
        <is>
          <t>12.11.2020 19:48:13</t>
        </is>
      </c>
      <c>
        <v>6.08</v>
      </c>
      <c>
        <v>0</v>
      </c>
      <c>
        <v>14</v>
      </c>
      <c>
        <v>0</v>
      </c>
      <c>
        <v>0</v>
      </c>
      <c>
        <v>0</v>
      </c>
      <c>
        <v>85.12</v>
      </c>
      <c>
        <v>0</v>
      </c>
      <c>
        <v>0</v>
      </c>
    </row>
    <row>
      <c>
        <is>
          <t>1582758</t>
        </is>
      </c>
      <c>
        <v>1</v>
      </c>
      <c>
        <is>
          <t>İZMİR</t>
        </is>
      </c>
      <c>
        <v>URLA</v>
      </c>
      <c>
        <is>
          <t>TR-49 EGELİ 35-19-L00049_956692644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18.11.2020 19:01:35</t>
        </is>
      </c>
      <c>
        <is>
          <t>18.11.2020 19:58:47</t>
        </is>
      </c>
      <c>
        <v>0.953333333</v>
      </c>
      <c>
        <v>0</v>
      </c>
      <c>
        <v>1</v>
      </c>
      <c>
        <v>0</v>
      </c>
      <c>
        <v>0</v>
      </c>
      <c>
        <v>0</v>
      </c>
      <c>
        <v>0.953333</v>
      </c>
      <c>
        <v>0</v>
      </c>
      <c>
        <v>0</v>
      </c>
    </row>
    <row>
      <c>
        <is>
          <t>1580026</t>
        </is>
      </c>
      <c>
        <v>1</v>
      </c>
      <c>
        <is>
          <t>İZMİR</t>
        </is>
      </c>
      <c>
        <v>URLA</v>
      </c>
      <c>
        <is>
          <t>TR-54 YILDIZTEPE 35-19-L00054_956665242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13.11.2020 09:27:29</t>
        </is>
      </c>
      <c>
        <is>
          <t>13.11.2020 15:49:20</t>
        </is>
      </c>
      <c>
        <v>6.364166666</v>
      </c>
      <c>
        <v>0</v>
      </c>
      <c>
        <v>1</v>
      </c>
      <c>
        <v>0</v>
      </c>
      <c>
        <v>0</v>
      </c>
      <c>
        <v>0</v>
      </c>
      <c>
        <v>6.364167</v>
      </c>
      <c>
        <v>0</v>
      </c>
      <c>
        <v>0</v>
      </c>
    </row>
    <row>
      <c>
        <is>
          <t>1574638</t>
        </is>
      </c>
      <c>
        <v>1</v>
      </c>
      <c>
        <is>
          <t>İZMİR</t>
        </is>
      </c>
      <c>
        <v>SEFERİHİSAR</v>
      </c>
      <c>
        <is>
          <t>PAYAMLI M-7 35-25-M00179_956637634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03.11.2020 11:56:55</t>
        </is>
      </c>
      <c>
        <is>
          <t>03.11.2020 13:54:06</t>
        </is>
      </c>
      <c>
        <v>1.953055555</v>
      </c>
      <c>
        <v>0</v>
      </c>
      <c>
        <v>3</v>
      </c>
      <c>
        <v>0</v>
      </c>
      <c>
        <v>0</v>
      </c>
      <c>
        <v>0</v>
      </c>
      <c>
        <v>5.859167</v>
      </c>
      <c>
        <v>0</v>
      </c>
      <c>
        <v>0</v>
      </c>
    </row>
    <row>
      <c>
        <is>
          <t>1576234</t>
        </is>
      </c>
      <c>
        <v>1</v>
      </c>
      <c>
        <is>
          <t>İZMİR</t>
        </is>
      </c>
      <c>
        <v>TORBALI</v>
      </c>
      <c>
        <is>
          <t>DEMİRCİ KÖK 35-26-M00779_DEMİRCİ KÖYÜ TR-1 M02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06.11.2020 09:17:27</t>
        </is>
      </c>
      <c>
        <is>
          <t>06.11.2020 17:07:06</t>
        </is>
      </c>
      <c>
        <v>7.8275</v>
      </c>
      <c>
        <v>0</v>
      </c>
      <c>
        <v>0</v>
      </c>
      <c>
        <v>3</v>
      </c>
      <c>
        <v>287</v>
      </c>
      <c>
        <v>0</v>
      </c>
      <c>
        <v>0</v>
      </c>
      <c>
        <v>23.4825</v>
      </c>
      <c>
        <v>2246.4925</v>
      </c>
    </row>
    <row>
      <c>
        <is>
          <t>1576971</t>
        </is>
      </c>
      <c>
        <v>1</v>
      </c>
      <c>
        <is>
          <t>İZMİR</t>
        </is>
      </c>
      <c>
        <v>TORBALI</v>
      </c>
      <c>
        <is>
          <t>DEMİRCİ TR-1 35-26-M00780_Ayırıcı H01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07.11.2020 13:11:33</t>
        </is>
      </c>
      <c>
        <is>
          <t>07.11.2020 17:42:53</t>
        </is>
      </c>
      <c>
        <v>4.522222222</v>
      </c>
      <c>
        <v>0</v>
      </c>
      <c>
        <v>0</v>
      </c>
      <c>
        <v>2</v>
      </c>
      <c>
        <v>287</v>
      </c>
      <c>
        <v>0</v>
      </c>
      <c>
        <v>0</v>
      </c>
      <c>
        <v>9.044444</v>
      </c>
      <c>
        <v>1297.877778</v>
      </c>
    </row>
    <row>
      <c>
        <is>
          <t>1577265</t>
        </is>
      </c>
      <c>
        <v>1</v>
      </c>
      <c>
        <is>
          <t>İZMİR</t>
        </is>
      </c>
      <c>
        <v>TORBALI</v>
      </c>
      <c>
        <is>
          <t>DEMİRCİ KÖK 35-26-M00779_KARACAAĞAÇ ENH-M06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07.11.2020 17:25:38</t>
        </is>
      </c>
      <c>
        <is>
          <t>07.11.2020 18:39:10</t>
        </is>
      </c>
      <c>
        <v>1.225555555</v>
      </c>
      <c>
        <v>0</v>
      </c>
      <c>
        <v>0</v>
      </c>
      <c>
        <v>65</v>
      </c>
      <c>
        <v>2188</v>
      </c>
      <c>
        <v>0</v>
      </c>
      <c>
        <v>0</v>
      </c>
      <c>
        <v>79.661111</v>
      </c>
      <c>
        <v>2681.515554</v>
      </c>
    </row>
    <row>
      <c>
        <is>
          <t>1575982</t>
        </is>
      </c>
      <c>
        <v>1</v>
      </c>
      <c>
        <is>
          <t>İZMİR</t>
        </is>
      </c>
      <c>
        <v>TORBALI</v>
      </c>
      <c>
        <is>
          <t>KUŞÇUBURUN-1 35-26-M00536_956603556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05.11.2020 18:19:22</t>
        </is>
      </c>
      <c>
        <is>
          <t>05.11.2020 19:59:22</t>
        </is>
      </c>
      <c>
        <v>1.666666666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1.666667</v>
      </c>
    </row>
    <row>
      <c>
        <is>
          <t>1584529</t>
        </is>
      </c>
      <c>
        <v>1</v>
      </c>
      <c>
        <is>
          <t>İZMİR</t>
        </is>
      </c>
      <c>
        <v>TORBALI</v>
      </c>
      <c>
        <is>
          <t>TR-35 35-26-M00035_5677608</t>
        </is>
      </c>
      <c>
        <v>AG Klemens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21.11.2020 18:10:06</t>
        </is>
      </c>
      <c>
        <is>
          <t>21.11.2020 18:57:41</t>
        </is>
      </c>
      <c>
        <v>0.793055555</v>
      </c>
      <c>
        <v>0</v>
      </c>
      <c>
        <v>143</v>
      </c>
      <c>
        <v>0</v>
      </c>
      <c>
        <v>0</v>
      </c>
      <c>
        <v>0</v>
      </c>
      <c>
        <v>113.406944</v>
      </c>
      <c>
        <v>0</v>
      </c>
      <c>
        <v>0</v>
      </c>
    </row>
    <row>
      <c>
        <is>
          <t>1576154</t>
        </is>
      </c>
      <c>
        <v>1</v>
      </c>
      <c>
        <is>
          <t>İZMİR</t>
        </is>
      </c>
      <c>
        <v>TORBALI</v>
      </c>
      <c>
        <is>
          <t>TR-37 35-26-M00037_B B01</t>
        </is>
      </c>
      <c>
        <v>AG Box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06.11.2020 08:22:00</t>
        </is>
      </c>
      <c>
        <is>
          <t>06.11.2020 11:32:12</t>
        </is>
      </c>
      <c>
        <v>3.17</v>
      </c>
      <c>
        <v>0</v>
      </c>
      <c>
        <v>72</v>
      </c>
      <c>
        <v>0</v>
      </c>
      <c>
        <v>0</v>
      </c>
      <c>
        <v>0</v>
      </c>
      <c>
        <v>228.24</v>
      </c>
      <c>
        <v>0</v>
      </c>
      <c>
        <v>0</v>
      </c>
    </row>
    <row>
      <c>
        <is>
          <t>1578109</t>
        </is>
      </c>
      <c>
        <v>1</v>
      </c>
      <c>
        <is>
          <t>İZMİR</t>
        </is>
      </c>
      <c>
        <v>TORBALI</v>
      </c>
      <c>
        <is>
          <t>TR-37 35-26-M00037_72374405</t>
        </is>
      </c>
      <c>
        <v>Trafo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09.11.2020 14:43:00</t>
        </is>
      </c>
      <c>
        <is>
          <t>09.11.2020 15:00:00</t>
        </is>
      </c>
      <c>
        <v>0.283333333</v>
      </c>
      <c>
        <v>0</v>
      </c>
      <c>
        <v>124</v>
      </c>
      <c>
        <v>0</v>
      </c>
      <c>
        <v>0</v>
      </c>
      <c>
        <v>0</v>
      </c>
      <c>
        <v>35.133333</v>
      </c>
      <c>
        <v>0</v>
      </c>
      <c>
        <v>0</v>
      </c>
    </row>
    <row>
      <c>
        <is>
          <t>1597743</t>
        </is>
      </c>
      <c>
        <v>1</v>
      </c>
      <c>
        <is>
          <t>İZMİR</t>
        </is>
      </c>
      <c>
        <v>TORBALI</v>
      </c>
      <c>
        <is>
          <t>TR-37 35-26-M00037_TR-38/TR-40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28.11.2020 11:49:18</t>
        </is>
      </c>
      <c>
        <is>
          <t>28.11.2020 12:32:00</t>
        </is>
      </c>
      <c>
        <v>0.711666666</v>
      </c>
      <c>
        <v>51</v>
      </c>
      <c>
        <v>10890</v>
      </c>
      <c>
        <v>3</v>
      </c>
      <c>
        <v>36</v>
      </c>
      <c>
        <v>36.295</v>
      </c>
      <c>
        <v>7750.049993</v>
      </c>
      <c>
        <v>2.135</v>
      </c>
      <c>
        <v>25.62</v>
      </c>
    </row>
    <row>
      <c>
        <is>
          <t>1598078</t>
        </is>
      </c>
      <c>
        <v>1</v>
      </c>
      <c>
        <is>
          <t>İZMİR</t>
        </is>
      </c>
      <c>
        <v>TORBALI</v>
      </c>
      <c>
        <is>
          <t>SUBAŞI İM 35-26-A00002_KIRBAŞ-L01 L01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29.11.2020 10:06:25</t>
        </is>
      </c>
      <c>
        <is>
          <t>29.11.2020 10:12:29</t>
        </is>
      </c>
      <c>
        <v>0.101111111</v>
      </c>
      <c>
        <v>0</v>
      </c>
      <c>
        <v>0</v>
      </c>
      <c>
        <v>32</v>
      </c>
      <c>
        <v>138</v>
      </c>
      <c>
        <v>0</v>
      </c>
      <c>
        <v>0</v>
      </c>
      <c>
        <v>3.235556</v>
      </c>
      <c>
        <v>13.953333</v>
      </c>
    </row>
    <row>
      <c>
        <is>
          <t>1583809</t>
        </is>
      </c>
      <c>
        <v>1</v>
      </c>
      <c>
        <is>
          <t>İZMİR</t>
        </is>
      </c>
      <c>
        <v>SEFERİHİSAR</v>
      </c>
      <c>
        <is>
          <t>L-27 35-14-L00027_956636728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20.11.2020 11:58:30</t>
        </is>
      </c>
      <c>
        <is>
          <t>20.11.2020 14:15:19</t>
        </is>
      </c>
      <c>
        <v>2.280277777</v>
      </c>
      <c>
        <v>0</v>
      </c>
      <c>
        <v>1</v>
      </c>
      <c>
        <v>0</v>
      </c>
      <c>
        <v>0</v>
      </c>
      <c>
        <v>0</v>
      </c>
      <c>
        <v>2.280278</v>
      </c>
      <c>
        <v>0</v>
      </c>
      <c>
        <v>0</v>
      </c>
    </row>
    <row>
      <c>
        <is>
          <t>1583184</t>
        </is>
      </c>
      <c>
        <v>1</v>
      </c>
      <c>
        <is>
          <t>İZMİR</t>
        </is>
      </c>
      <c>
        <v>SEFERİHİSAR</v>
      </c>
      <c>
        <is>
          <t>L-37 YAT LİMANI 35-14-L00037_956636411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19.11.2020 11:12:02</t>
        </is>
      </c>
      <c>
        <is>
          <t>19.11.2020 18:02:04</t>
        </is>
      </c>
      <c>
        <v>6.833888888</v>
      </c>
      <c>
        <v>0</v>
      </c>
      <c>
        <v>1</v>
      </c>
      <c>
        <v>0</v>
      </c>
      <c>
        <v>0</v>
      </c>
      <c>
        <v>0</v>
      </c>
      <c>
        <v>6.833889</v>
      </c>
      <c>
        <v>0</v>
      </c>
      <c>
        <v>0</v>
      </c>
    </row>
    <row>
      <c>
        <is>
          <t>1573469</t>
        </is>
      </c>
      <c>
        <v>1</v>
      </c>
      <c>
        <is>
          <t>İZMİR</t>
        </is>
      </c>
      <c>
        <v>SEFERİHİSAR</v>
      </c>
      <c>
        <is>
          <t>L-167 SIĞACIK MARTI SİTESİ 35-14-L00167_956636765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01.11.2020 01:23:11</t>
        </is>
      </c>
      <c>
        <is>
          <t>01.11.2020 02:14:07</t>
        </is>
      </c>
      <c>
        <v>0.848888888</v>
      </c>
      <c>
        <v>0</v>
      </c>
      <c>
        <v>7</v>
      </c>
      <c>
        <v>0</v>
      </c>
      <c>
        <v>0</v>
      </c>
      <c>
        <v>0</v>
      </c>
      <c>
        <v>5.942222</v>
      </c>
      <c>
        <v>0</v>
      </c>
      <c>
        <v>0</v>
      </c>
    </row>
    <row>
      <c>
        <is>
          <t>1582212</t>
        </is>
      </c>
      <c>
        <v>1</v>
      </c>
      <c>
        <is>
          <t>İZMİR</t>
        </is>
      </c>
      <c>
        <v>SEFERİHİSAR</v>
      </c>
      <c>
        <is>
          <t>L-36 35-14-L00036_956636344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17.11.2020 19:03:22</t>
        </is>
      </c>
      <c>
        <is>
          <t>17.11.2020 22:30:22</t>
        </is>
      </c>
      <c>
        <v>3.45</v>
      </c>
      <c>
        <v>0</v>
      </c>
      <c>
        <v>2</v>
      </c>
      <c>
        <v>0</v>
      </c>
      <c>
        <v>0</v>
      </c>
      <c>
        <v>0</v>
      </c>
      <c>
        <v>6.9</v>
      </c>
      <c>
        <v>0</v>
      </c>
      <c>
        <v>0</v>
      </c>
    </row>
    <row>
      <c>
        <is>
          <t>1578197</t>
        </is>
      </c>
      <c>
        <v>1</v>
      </c>
      <c>
        <is>
          <t>İZMİR</t>
        </is>
      </c>
      <c>
        <v>SELÇUK</v>
      </c>
      <c>
        <is>
          <t>BELEVİ TR4 35-13-L00063_946419254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09.11.2020 18:18:29</t>
        </is>
      </c>
      <c>
        <is>
          <t>09.11.2020 19:03:45</t>
        </is>
      </c>
      <c>
        <v>0.754444444</v>
      </c>
      <c>
        <v>0</v>
      </c>
      <c>
        <v>1</v>
      </c>
      <c>
        <v>0</v>
      </c>
      <c>
        <v>0</v>
      </c>
      <c>
        <v>0</v>
      </c>
      <c>
        <v>0.754444</v>
      </c>
      <c>
        <v>0</v>
      </c>
      <c>
        <v>0</v>
      </c>
    </row>
    <row>
      <c>
        <is>
          <t>1579498</t>
        </is>
      </c>
      <c>
        <v>1</v>
      </c>
      <c>
        <is>
          <t>İZMİR</t>
        </is>
      </c>
      <c>
        <v>SELÇUK</v>
      </c>
      <c>
        <is>
          <t>BELEVİ TR-2 35-13-L00061_A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12.11.2020 09:49:28</t>
        </is>
      </c>
      <c>
        <is>
          <t>12.11.2020 11:59:58</t>
        </is>
      </c>
      <c>
        <v>2.174811944</v>
      </c>
      <c>
        <v>0</v>
      </c>
      <c>
        <v>85</v>
      </c>
      <c>
        <v>0</v>
      </c>
      <c>
        <v>0</v>
      </c>
      <c>
        <v>0</v>
      </c>
      <c>
        <v>184.859015</v>
      </c>
      <c>
        <v>0</v>
      </c>
      <c>
        <v>0</v>
      </c>
    </row>
    <row>
      <c>
        <is>
          <t>1580400</t>
        </is>
      </c>
      <c>
        <v>1</v>
      </c>
      <c>
        <is>
          <t>İZMİR</t>
        </is>
      </c>
      <c>
        <v>SELÇUK</v>
      </c>
      <c>
        <is>
          <t>BELEVİ TR-3 35-13-L00062_A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13.11.2020 18:39:29</t>
        </is>
      </c>
      <c>
        <is>
          <t>13.11.2020 19:04:32</t>
        </is>
      </c>
      <c>
        <v>0.4175</v>
      </c>
      <c>
        <v>0</v>
      </c>
      <c>
        <v>43</v>
      </c>
      <c>
        <v>0</v>
      </c>
      <c>
        <v>0</v>
      </c>
      <c>
        <v>0</v>
      </c>
      <c>
        <v>17.9525</v>
      </c>
      <c>
        <v>0</v>
      </c>
      <c>
        <v>0</v>
      </c>
    </row>
    <row>
      <c>
        <is>
          <t>1580224</t>
        </is>
      </c>
      <c>
        <v>1</v>
      </c>
      <c>
        <is>
          <t>İZMİR</t>
        </is>
      </c>
      <c>
        <v>KARABURUN</v>
      </c>
      <c>
        <is>
          <t>SAİP TR-2 35-21-L00103_D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13.11.2020 14:13:30</t>
        </is>
      </c>
      <c>
        <is>
          <t>13.11.2020 15:20:59</t>
        </is>
      </c>
      <c>
        <v>1.124536111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4.498144</v>
      </c>
    </row>
    <row>
      <c>
        <is>
          <t>1580512</t>
        </is>
      </c>
      <c>
        <v>1</v>
      </c>
      <c>
        <is>
          <t>İZMİR</t>
        </is>
      </c>
      <c>
        <v>KARABURUN</v>
      </c>
      <c>
        <is>
          <t>KARABURUN İM 35-21-A00001_ALAÇATI-1 - RADAR 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14.11.2020 09:00:36</t>
        </is>
      </c>
      <c>
        <is>
          <t>14.11.2020 09:11:13</t>
        </is>
      </c>
      <c>
        <v>0.176944444</v>
      </c>
      <c>
        <v>0</v>
      </c>
      <c>
        <v>0</v>
      </c>
      <c>
        <v>8</v>
      </c>
      <c>
        <v>0</v>
      </c>
      <c>
        <v>0</v>
      </c>
      <c>
        <v>0</v>
      </c>
      <c>
        <v>1.415556</v>
      </c>
      <c>
        <v>0</v>
      </c>
    </row>
    <row>
      <c>
        <is>
          <t>1581022</t>
        </is>
      </c>
      <c>
        <v>1</v>
      </c>
      <c>
        <is>
          <t>İZMİR</t>
        </is>
      </c>
      <c>
        <v>KARABURUN</v>
      </c>
      <c>
        <is>
          <t>SAİP KÖYÜ TR-1 35-21-L00102_Ayırıcı H01</t>
        </is>
      </c>
      <c>
        <v>OG Kademe Ayarı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15.11.2020 10:40:00</t>
        </is>
      </c>
      <c>
        <is>
          <t>15.11.2020 11:29:01</t>
        </is>
      </c>
      <c>
        <v>0.816944444</v>
      </c>
      <c>
        <v>0</v>
      </c>
      <c>
        <v>0</v>
      </c>
      <c>
        <v>3</v>
      </c>
      <c>
        <v>110</v>
      </c>
      <c>
        <v>0</v>
      </c>
      <c>
        <v>0</v>
      </c>
      <c>
        <v>2.450833</v>
      </c>
      <c>
        <v>89.863889</v>
      </c>
    </row>
    <row>
      <c>
        <is>
          <t>1579487</t>
        </is>
      </c>
      <c>
        <v>1</v>
      </c>
      <c>
        <is>
          <t>İZMİR</t>
        </is>
      </c>
      <c>
        <v>KARABURUN</v>
      </c>
      <c>
        <is>
          <t>KARABURUN İM 35-21-A00001_ALAÇATI-3-M02 M02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12.11.2020 09:34:14</t>
        </is>
      </c>
      <c>
        <is>
          <t>12.11.2020 09:37:14</t>
        </is>
      </c>
      <c>
        <v>0.05</v>
      </c>
      <c>
        <v>71</v>
      </c>
      <c>
        <v>3560</v>
      </c>
      <c>
        <v>90</v>
      </c>
      <c>
        <v>1760</v>
      </c>
      <c>
        <v>3.55</v>
      </c>
      <c>
        <v>178</v>
      </c>
      <c>
        <v>4.5</v>
      </c>
      <c>
        <v>88</v>
      </c>
    </row>
    <row>
      <c>
        <is>
          <t>1579445</t>
        </is>
      </c>
      <c>
        <v>1</v>
      </c>
      <c>
        <is>
          <t>İZMİR</t>
        </is>
      </c>
      <c>
        <v>KARABURUN</v>
      </c>
      <c>
        <is>
          <t>KARABURUN İM 35-21-A00001_ALAÇATI-1 - RADAR -M03 M03</t>
        </is>
      </c>
      <c>
        <v>OG Kablo Başlığı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12.11.2020 09:08:19</t>
        </is>
      </c>
      <c>
        <is>
          <t>12.11.2020 15:41:33</t>
        </is>
      </c>
      <c>
        <v>6.553888888</v>
      </c>
      <c>
        <v>0</v>
      </c>
      <c>
        <v>0</v>
      </c>
      <c>
        <v>8</v>
      </c>
      <c>
        <v>0</v>
      </c>
      <c>
        <v>0</v>
      </c>
      <c>
        <v>0</v>
      </c>
      <c>
        <v>52.431111</v>
      </c>
      <c>
        <v>0</v>
      </c>
    </row>
    <row>
      <c>
        <is>
          <t>1596253</t>
        </is>
      </c>
      <c>
        <v>1</v>
      </c>
      <c>
        <is>
          <t>İZMİR</t>
        </is>
      </c>
      <c>
        <v>KARABURUN</v>
      </c>
      <c>
        <is>
          <t>KARABURUN İM 35-21-A00001_KÜÇÜKBAHÇE-L05 L05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25.11.2020 11:55:48</t>
        </is>
      </c>
      <c>
        <is>
          <t>25.11.2020 12:05:45</t>
        </is>
      </c>
      <c>
        <v>0.165833333</v>
      </c>
      <c>
        <v>0</v>
      </c>
      <c>
        <v>0</v>
      </c>
      <c>
        <v>73</v>
      </c>
      <c>
        <v>1498</v>
      </c>
      <c>
        <v>0</v>
      </c>
      <c>
        <v>0</v>
      </c>
      <c>
        <v>12.105833</v>
      </c>
      <c>
        <v>248.418333</v>
      </c>
    </row>
    <row>
      <c>
        <is>
          <t>1596193</t>
        </is>
      </c>
      <c>
        <v>1</v>
      </c>
      <c>
        <is>
          <t>İZMİR</t>
        </is>
      </c>
      <c>
        <v>KARABURUN</v>
      </c>
      <c>
        <is>
          <t>KARABURUN İM 35-21-A00001_KÜÇÜKBAHÇE-L05 L05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25.11.2020 11:04:08</t>
        </is>
      </c>
      <c>
        <is>
          <t>25.11.2020 11:50:31</t>
        </is>
      </c>
      <c>
        <v>0.773055555</v>
      </c>
      <c>
        <v>0</v>
      </c>
      <c>
        <v>0</v>
      </c>
      <c>
        <v>73</v>
      </c>
      <c>
        <v>1498</v>
      </c>
      <c>
        <v>0</v>
      </c>
      <c>
        <v>0</v>
      </c>
      <c>
        <v>56.433056</v>
      </c>
      <c>
        <v>1158.037221</v>
      </c>
    </row>
    <row>
      <c>
        <is>
          <t>1596118</t>
        </is>
      </c>
      <c>
        <v>1</v>
      </c>
      <c>
        <is>
          <t>İZMİR</t>
        </is>
      </c>
      <c>
        <v>KARABURUN</v>
      </c>
      <c>
        <is>
          <t>KARABURUN İM 35-21-A00001_KÜÇÜKBAHÇE-L05 L05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25.11.2020 09:55:30</t>
        </is>
      </c>
      <c>
        <is>
          <t>25.11.2020 10:53:59</t>
        </is>
      </c>
      <c>
        <v>0.974722222</v>
      </c>
      <c>
        <v>0</v>
      </c>
      <c>
        <v>0</v>
      </c>
      <c>
        <v>73</v>
      </c>
      <c>
        <v>1498</v>
      </c>
      <c>
        <v>0</v>
      </c>
      <c>
        <v>0</v>
      </c>
      <c>
        <v>71.154722</v>
      </c>
      <c>
        <v>1460.133889</v>
      </c>
    </row>
    <row>
      <c>
        <is>
          <t>1596042</t>
        </is>
      </c>
      <c>
        <v>1</v>
      </c>
      <c>
        <is>
          <t>İZMİR</t>
        </is>
      </c>
      <c>
        <v>KARABURUN</v>
      </c>
      <c>
        <is>
          <t>KARABURUN İM 35-21-A00001_KÜÇÜKBAHÇE-L05 L05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25.11.2020 08:14:27</t>
        </is>
      </c>
      <c>
        <is>
          <t>25.11.2020 08:58:02</t>
        </is>
      </c>
      <c>
        <v>0.726388888</v>
      </c>
      <c>
        <v>0</v>
      </c>
      <c>
        <v>0</v>
      </c>
      <c>
        <v>73</v>
      </c>
      <c>
        <v>1498</v>
      </c>
      <c>
        <v>0</v>
      </c>
      <c>
        <v>0</v>
      </c>
      <c>
        <v>53.026389</v>
      </c>
      <c>
        <v>1088.130554</v>
      </c>
    </row>
    <row>
      <c>
        <is>
          <t>1596031</t>
        </is>
      </c>
      <c>
        <v>1</v>
      </c>
      <c>
        <is>
          <t>İZMİR</t>
        </is>
      </c>
      <c>
        <v>KARABURUN</v>
      </c>
      <c>
        <is>
          <t>KARABURUN İM 35-21-A00001_KÜÇÜKBAHÇE-L05 L05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25.11.2020 06:48:38</t>
        </is>
      </c>
      <c>
        <is>
          <t>25.11.2020 06:54:32</t>
        </is>
      </c>
      <c>
        <v>0.098333333</v>
      </c>
      <c>
        <v>0</v>
      </c>
      <c>
        <v>0</v>
      </c>
      <c>
        <v>73</v>
      </c>
      <c>
        <v>1498</v>
      </c>
      <c>
        <v>0</v>
      </c>
      <c>
        <v>0</v>
      </c>
      <c>
        <v>7.178333</v>
      </c>
      <c>
        <v>147.303333</v>
      </c>
    </row>
    <row>
      <c>
        <is>
          <t>1596034</t>
        </is>
      </c>
      <c>
        <v>1</v>
      </c>
      <c>
        <is>
          <t>İZMİR</t>
        </is>
      </c>
      <c>
        <v>KARABURUN</v>
      </c>
      <c>
        <is>
          <t>KARABURUN İM 35-21-A00001_KÜÇÜKBAHÇE-L05 L05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25.11.2020 07:19:25</t>
        </is>
      </c>
      <c>
        <is>
          <t>25.11.2020 07:46:10</t>
        </is>
      </c>
      <c>
        <v>0.445833333</v>
      </c>
      <c>
        <v>0</v>
      </c>
      <c>
        <v>0</v>
      </c>
      <c>
        <v>73</v>
      </c>
      <c>
        <v>1498</v>
      </c>
      <c>
        <v>0</v>
      </c>
      <c>
        <v>0</v>
      </c>
      <c>
        <v>32.545833</v>
      </c>
      <c>
        <v>667.858333</v>
      </c>
    </row>
    <row>
      <c>
        <is>
          <t>1597331</t>
        </is>
      </c>
      <c>
        <v>1</v>
      </c>
      <c>
        <is>
          <t>İZMİR</t>
        </is>
      </c>
      <c>
        <v>KARABURUN</v>
      </c>
      <c>
        <is>
          <t>KARABURUN İM 35-21-A00001_KÜÇÜKBAHÇE-L05 L05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27.11.2020 14:08:27</t>
        </is>
      </c>
      <c>
        <is>
          <t>27.11.2020 14:17:43</t>
        </is>
      </c>
      <c>
        <v>0.154444444</v>
      </c>
      <c>
        <v>0</v>
      </c>
      <c>
        <v>0</v>
      </c>
      <c>
        <v>73</v>
      </c>
      <c>
        <v>1498</v>
      </c>
      <c>
        <v>0</v>
      </c>
      <c>
        <v>0</v>
      </c>
      <c>
        <v>11.274444</v>
      </c>
      <c>
        <v>231.357777</v>
      </c>
    </row>
    <row>
      <c>
        <is>
          <t>1578547</t>
        </is>
      </c>
      <c>
        <v>1</v>
      </c>
      <c>
        <is>
          <t>İZMİR</t>
        </is>
      </c>
      <c>
        <v>URLA</v>
      </c>
      <c>
        <is>
          <t>TR-91 35-19-L00091_956667918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10.11.2020 13:45:00</t>
        </is>
      </c>
      <c>
        <is>
          <t>10.11.2020 19:32:00</t>
        </is>
      </c>
      <c>
        <v>5.783333333</v>
      </c>
      <c>
        <v>0</v>
      </c>
      <c>
        <v>1</v>
      </c>
      <c>
        <v>0</v>
      </c>
      <c>
        <v>0</v>
      </c>
      <c>
        <v>0</v>
      </c>
      <c>
        <v>5.783333</v>
      </c>
      <c>
        <v>0</v>
      </c>
      <c>
        <v>0</v>
      </c>
    </row>
    <row>
      <c>
        <is>
          <t>1597674</t>
        </is>
      </c>
      <c>
        <v>1</v>
      </c>
      <c>
        <is>
          <t>MANİSA</t>
        </is>
      </c>
      <c>
        <v>SALİHLİ</v>
      </c>
      <c>
        <is>
          <t>BAHÇECİK MAH. HAMAMDERE TR-1 45-78-L00494_A</t>
        </is>
      </c>
      <c>
        <v>Ağaç Kesimi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28.11.2020 09:30:06</t>
        </is>
      </c>
      <c>
        <is>
          <t>28.11.2020 15:07:31</t>
        </is>
      </c>
      <c>
        <v>5.623611111</v>
      </c>
      <c>
        <v>0</v>
      </c>
      <c>
        <v>0</v>
      </c>
      <c>
        <v>0</v>
      </c>
      <c>
        <v>14</v>
      </c>
      <c>
        <v>0</v>
      </c>
      <c>
        <v>0</v>
      </c>
      <c>
        <v>0</v>
      </c>
      <c>
        <v>78.730556</v>
      </c>
    </row>
    <row>
      <c>
        <is>
          <t>1581866</t>
        </is>
      </c>
      <c>
        <v>1</v>
      </c>
      <c>
        <is>
          <t>İZMİR</t>
        </is>
      </c>
      <c>
        <v>URLA</v>
      </c>
      <c>
        <is>
          <t>TR-140 35-19-L00140_956692575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17.11.2020 10:17:11</t>
        </is>
      </c>
      <c>
        <is>
          <t>17.11.2020 15:11:42</t>
        </is>
      </c>
      <c>
        <v>4.908611111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4.908611</v>
      </c>
    </row>
    <row>
      <c>
        <is>
          <t>1596761</t>
        </is>
      </c>
      <c>
        <v>1</v>
      </c>
      <c>
        <is>
          <t>İZMİR</t>
        </is>
      </c>
      <c>
        <v>URLA</v>
      </c>
      <c>
        <is>
          <t>TR-273 35-19-L00273_95000023254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26.11.2020 11:48:54</t>
        </is>
      </c>
      <c>
        <is>
          <t>26.11.2020 18:07:22</t>
        </is>
      </c>
      <c>
        <v>6.307777777</v>
      </c>
      <c>
        <v>0</v>
      </c>
      <c>
        <v>2</v>
      </c>
      <c>
        <v>0</v>
      </c>
      <c>
        <v>0</v>
      </c>
      <c>
        <v>0</v>
      </c>
      <c>
        <v>12.615556</v>
      </c>
      <c>
        <v>0</v>
      </c>
      <c>
        <v>0</v>
      </c>
    </row>
    <row>
      <c>
        <is>
          <t>1573577</t>
        </is>
      </c>
      <c>
        <v>1</v>
      </c>
      <c>
        <is>
          <t>İZMİR</t>
        </is>
      </c>
      <c>
        <v>TORBALI</v>
      </c>
      <c>
        <is>
          <t>DM-3/TR-20 (ESKİ TR-42) 35-26-M01363_956620516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01.11.2020 10:34:01</t>
        </is>
      </c>
      <c>
        <is>
          <t>01.11.2020 11:28:38</t>
        </is>
      </c>
      <c>
        <v>0.910277777</v>
      </c>
      <c>
        <v>0</v>
      </c>
      <c>
        <v>13</v>
      </c>
      <c>
        <v>0</v>
      </c>
      <c>
        <v>0</v>
      </c>
      <c>
        <v>0</v>
      </c>
      <c>
        <v>11.833611</v>
      </c>
      <c>
        <v>0</v>
      </c>
      <c>
        <v>0</v>
      </c>
    </row>
    <row>
      <c>
        <is>
          <t>1584109</t>
        </is>
      </c>
      <c>
        <v>1</v>
      </c>
      <c>
        <is>
          <t>İZMİR</t>
        </is>
      </c>
      <c>
        <v>ÇEŞME</v>
      </c>
      <c>
        <is>
          <t>L-287 SCOTCH PARK 35-18-L00287_8989607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20.11.2020 21:11:06</t>
        </is>
      </c>
      <c>
        <is>
          <t>20.11.2020 21:54:27</t>
        </is>
      </c>
      <c>
        <v>0.7225</v>
      </c>
      <c>
        <v>0</v>
      </c>
      <c>
        <v>124</v>
      </c>
      <c>
        <v>0</v>
      </c>
      <c>
        <v>0</v>
      </c>
      <c>
        <v>0</v>
      </c>
      <c>
        <v>89.59</v>
      </c>
      <c>
        <v>0</v>
      </c>
      <c>
        <v>0</v>
      </c>
    </row>
    <row>
      <c>
        <is>
          <t>1575277</t>
        </is>
      </c>
      <c>
        <v>1</v>
      </c>
      <c>
        <is>
          <t>İZMİR</t>
        </is>
      </c>
      <c>
        <v>ÇEŞME</v>
      </c>
      <c>
        <is>
          <t>L-287 SCOTCH PARK 35-18-L00287_950457043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04.11.2020 14:38:11</t>
        </is>
      </c>
      <c>
        <is>
          <t>04.11.2020 18:54:54</t>
        </is>
      </c>
      <c>
        <v>4.278611111</v>
      </c>
      <c>
        <v>0</v>
      </c>
      <c>
        <v>1</v>
      </c>
      <c>
        <v>0</v>
      </c>
      <c>
        <v>0</v>
      </c>
      <c>
        <v>0</v>
      </c>
      <c>
        <v>4.278611</v>
      </c>
      <c>
        <v>0</v>
      </c>
      <c>
        <v>0</v>
      </c>
    </row>
    <row>
      <c>
        <is>
          <t>1578244</t>
        </is>
      </c>
      <c>
        <v>1</v>
      </c>
      <c>
        <is>
          <t>İZMİR</t>
        </is>
      </c>
      <c>
        <v>ÇEŞME</v>
      </c>
      <c>
        <is>
          <t>L-287 SCOTCH PARK 35-18-L00287_950462300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09.11.2020 20:54:18</t>
        </is>
      </c>
      <c>
        <is>
          <t>09.11.2020 23:06:23</t>
        </is>
      </c>
      <c>
        <v>2.201388888</v>
      </c>
      <c>
        <v>0</v>
      </c>
      <c>
        <v>2</v>
      </c>
      <c>
        <v>0</v>
      </c>
      <c>
        <v>0</v>
      </c>
      <c>
        <v>0</v>
      </c>
      <c>
        <v>4.402778</v>
      </c>
      <c>
        <v>0</v>
      </c>
      <c>
        <v>0</v>
      </c>
    </row>
    <row>
      <c>
        <is>
          <t>1574332</t>
        </is>
      </c>
      <c>
        <v>1</v>
      </c>
      <c>
        <is>
          <t>İZMİR</t>
        </is>
      </c>
      <c>
        <v>TORBALI</v>
      </c>
      <c>
        <is>
          <t>AYRANCILAR DM-2 35-26-M00825_DM-2/20 M05</t>
        </is>
      </c>
      <c>
        <v>OG Atlama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02.11.2020 17:41:30</t>
        </is>
      </c>
      <c>
        <is>
          <t>02.11.2020 19:39:53</t>
        </is>
      </c>
      <c>
        <v>1.973055555</v>
      </c>
      <c>
        <v>65</v>
      </c>
      <c>
        <v>10377</v>
      </c>
      <c>
        <v>17</v>
      </c>
      <c>
        <v>95</v>
      </c>
      <c>
        <v>128.248611</v>
      </c>
      <c>
        <v>20474.397494</v>
      </c>
      <c>
        <v>33.541944</v>
      </c>
      <c>
        <v>187.440278</v>
      </c>
    </row>
    <row>
      <c>
        <is>
          <t>1577166</t>
        </is>
      </c>
      <c>
        <v>1</v>
      </c>
      <c>
        <is>
          <t>İZMİR</t>
        </is>
      </c>
      <c>
        <v>TORBALI</v>
      </c>
      <c>
        <is>
          <t>AYRANCILAR DM-2/18 35-26-M00821_DAĞITIM TRAFO DM-2/18-M04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07.11.2020 14:24:04</t>
        </is>
      </c>
      <c>
        <is>
          <t>07.11.2020 15:42:51</t>
        </is>
      </c>
      <c>
        <v>1.313055555</v>
      </c>
      <c>
        <v>7</v>
      </c>
      <c>
        <v>1540</v>
      </c>
      <c>
        <v>0</v>
      </c>
      <c>
        <v>0</v>
      </c>
      <c>
        <v>9.191389</v>
      </c>
      <c>
        <v>2022.105555</v>
      </c>
      <c>
        <v>0</v>
      </c>
      <c>
        <v>0</v>
      </c>
    </row>
    <row>
      <c>
        <is>
          <t>1583989</t>
        </is>
      </c>
      <c>
        <v>1</v>
      </c>
      <c>
        <is>
          <t>İZMİR</t>
        </is>
      </c>
      <c>
        <v>TORBALI</v>
      </c>
      <c>
        <is>
          <t>YAZIBAŞI DM-5 35-26-M00550_MULTİPAK AMBALAJ-M19 M19</t>
        </is>
      </c>
      <c>
        <v>Üçüncü Şahısların Vermiş Olduğu Hasarlar</v>
      </c>
      <c>
        <is>
          <t>Dağıtım-OG</t>
        </is>
      </c>
      <c>
        <v>Uzun</v>
      </c>
      <c>
        <v>Dışsal</v>
      </c>
      <c>
        <v>Bildirimsiz</v>
      </c>
      <c>
        <is>
          <t>20.11.2020 16:51:37</t>
        </is>
      </c>
      <c>
        <is>
          <t>21.11.2020 02:16:42</t>
        </is>
      </c>
      <c>
        <v>9.418055555</v>
      </c>
      <c>
        <v>1</v>
      </c>
      <c>
        <v>0</v>
      </c>
      <c>
        <v>0</v>
      </c>
      <c>
        <v>0</v>
      </c>
      <c>
        <v>9.418056</v>
      </c>
      <c>
        <v>0</v>
      </c>
      <c>
        <v>0</v>
      </c>
      <c>
        <v>0</v>
      </c>
    </row>
    <row>
      <c>
        <is>
          <t>1582585</t>
        </is>
      </c>
      <c>
        <v>1</v>
      </c>
      <c>
        <is>
          <t>İZMİR</t>
        </is>
      </c>
      <c>
        <v>TORBALI</v>
      </c>
      <c>
        <is>
          <t>LA ŞARAPÇILIK KÖK 35-26-M00322_BAĞLAR-M02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18.11.2020 13:18:30</t>
        </is>
      </c>
      <c>
        <is>
          <t>18.11.2020 14:32:51</t>
        </is>
      </c>
      <c>
        <v>1.239166666</v>
      </c>
      <c>
        <v>0</v>
      </c>
      <c>
        <v>0</v>
      </c>
      <c>
        <v>6</v>
      </c>
      <c>
        <v>12</v>
      </c>
      <c>
        <v>0</v>
      </c>
      <c>
        <v>0</v>
      </c>
      <c>
        <v>7.435</v>
      </c>
      <c>
        <v>14.87</v>
      </c>
    </row>
    <row>
      <c>
        <is>
          <t>1584231</t>
        </is>
      </c>
      <c>
        <v>1</v>
      </c>
      <c>
        <is>
          <t>İZMİR</t>
        </is>
      </c>
      <c>
        <v>TORBALI</v>
      </c>
      <c>
        <is>
          <t>LA ŞARAPÇILIK KÖK 35-26-M00322_BAĞLAR-M02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21.11.2020 09:29:21</t>
        </is>
      </c>
      <c>
        <is>
          <t>21.11.2020 10:08:12</t>
        </is>
      </c>
      <c>
        <v>0.6475</v>
      </c>
      <c>
        <v>0</v>
      </c>
      <c>
        <v>0</v>
      </c>
      <c>
        <v>6</v>
      </c>
      <c>
        <v>12</v>
      </c>
      <c>
        <v>0</v>
      </c>
      <c>
        <v>0</v>
      </c>
      <c>
        <v>3.885</v>
      </c>
      <c>
        <v>7.77</v>
      </c>
    </row>
    <row>
      <c>
        <is>
          <t>1579424</t>
        </is>
      </c>
      <c>
        <v>1</v>
      </c>
      <c>
        <is>
          <t>İZMİR</t>
        </is>
      </c>
      <c>
        <v>TORBALI</v>
      </c>
      <c>
        <is>
          <t>YAZIBAŞI DM-5 35-26-M00550_KUŞÇUBURUN TR-8 M21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12.11.2020 08:45:03</t>
        </is>
      </c>
      <c>
        <is>
          <t>12.11.2020 09:05:24</t>
        </is>
      </c>
      <c>
        <v>0.339166666</v>
      </c>
      <c>
        <v>0</v>
      </c>
      <c>
        <v>8</v>
      </c>
      <c>
        <v>0</v>
      </c>
      <c>
        <v>0</v>
      </c>
      <c>
        <v>0</v>
      </c>
      <c>
        <v>2.713333</v>
      </c>
      <c>
        <v>0</v>
      </c>
      <c>
        <v>0</v>
      </c>
    </row>
    <row>
      <c>
        <is>
          <t>1579001</t>
        </is>
      </c>
      <c>
        <v>1</v>
      </c>
      <c>
        <is>
          <t>İZMİR</t>
        </is>
      </c>
      <c>
        <v>TORBALI</v>
      </c>
      <c>
        <is>
          <t>YAZIBAŞI DM-4 35-26-M00633_URAS-ALİ TEZEL ÇIKIŞ M08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11.11.2020 10:42:23</t>
        </is>
      </c>
      <c>
        <is>
          <t>11.11.2020 11:24:18</t>
        </is>
      </c>
      <c>
        <v>0.698611111</v>
      </c>
      <c>
        <v>66</v>
      </c>
      <c>
        <v>17</v>
      </c>
      <c>
        <v>0</v>
      </c>
      <c>
        <v>0</v>
      </c>
      <c>
        <v>46.108333</v>
      </c>
      <c>
        <v>11.876389</v>
      </c>
      <c>
        <v>0</v>
      </c>
      <c>
        <v>0</v>
      </c>
    </row>
    <row>
      <c>
        <is>
          <t>1581089</t>
        </is>
      </c>
      <c>
        <v>1</v>
      </c>
      <c>
        <is>
          <t>İZMİR</t>
        </is>
      </c>
      <c>
        <v>TORBALI</v>
      </c>
      <c>
        <is>
          <t>YAZIBAŞI DM-4 35-26-M00633_ŞEMSİOĞLU M01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15.11.2020 14:06:44</t>
        </is>
      </c>
      <c>
        <is>
          <t>15.11.2020 14:21:03</t>
        </is>
      </c>
      <c>
        <v>0.238611111</v>
      </c>
      <c>
        <v>9</v>
      </c>
      <c>
        <v>0</v>
      </c>
      <c>
        <v>0</v>
      </c>
      <c>
        <v>0</v>
      </c>
      <c>
        <v>2.1475</v>
      </c>
      <c>
        <v>0</v>
      </c>
      <c>
        <v>0</v>
      </c>
      <c>
        <v>0</v>
      </c>
    </row>
    <row>
      <c>
        <is>
          <t>1577531</t>
        </is>
      </c>
      <c>
        <v>1</v>
      </c>
      <c>
        <is>
          <t>İZMİR</t>
        </is>
      </c>
      <c>
        <v>TORBALI</v>
      </c>
      <c>
        <is>
          <t>YAZIBAŞI DM-4 35-26-M00633_ŞEMSİOĞLU M01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08.11.2020 10:00:00</t>
        </is>
      </c>
      <c>
        <is>
          <t>08.11.2020 14:31:00</t>
        </is>
      </c>
      <c>
        <v>4.516666666</v>
      </c>
      <c>
        <v>9</v>
      </c>
      <c>
        <v>0</v>
      </c>
      <c>
        <v>0</v>
      </c>
      <c>
        <v>0</v>
      </c>
      <c>
        <v>40.65</v>
      </c>
      <c>
        <v>0</v>
      </c>
      <c>
        <v>0</v>
      </c>
      <c>
        <v>0</v>
      </c>
    </row>
    <row>
      <c>
        <is>
          <t>1584136</t>
        </is>
      </c>
      <c>
        <v>1</v>
      </c>
      <c>
        <is>
          <t>İZMİR</t>
        </is>
      </c>
      <c>
        <v>TORBALI</v>
      </c>
      <c>
        <is>
          <t>YAZIBAŞI DM-5 35-26-M00550_MULTİPAK AMBALAJ-M19 M19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21.11.2020 01:05:00</t>
        </is>
      </c>
      <c>
        <is>
          <t>21.11.2020 01:26:16</t>
        </is>
      </c>
      <c>
        <v>0.354444444</v>
      </c>
      <c>
        <v>1</v>
      </c>
      <c>
        <v>0</v>
      </c>
      <c>
        <v>0</v>
      </c>
      <c>
        <v>0</v>
      </c>
      <c>
        <v>0.354444</v>
      </c>
      <c>
        <v>0</v>
      </c>
      <c>
        <v>0</v>
      </c>
      <c>
        <v>0</v>
      </c>
    </row>
    <row>
      <c>
        <is>
          <t>1597897</t>
        </is>
      </c>
      <c>
        <v>1</v>
      </c>
      <c>
        <is>
          <t>İZMİR</t>
        </is>
      </c>
      <c>
        <v>TORBALI</v>
      </c>
      <c>
        <is>
          <t>KİPA DM 35-26-M00283_LA ŞARAP İDOL ÇIKIŞI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28.11.2020 17:18:59</t>
        </is>
      </c>
      <c>
        <is>
          <t>28.11.2020 17:46:24</t>
        </is>
      </c>
      <c>
        <v>0.456944444</v>
      </c>
      <c>
        <v>0</v>
      </c>
      <c>
        <v>5</v>
      </c>
      <c>
        <v>10</v>
      </c>
      <c>
        <v>12</v>
      </c>
      <c>
        <v>0</v>
      </c>
      <c>
        <v>2.284722</v>
      </c>
      <c>
        <v>4.569444</v>
      </c>
      <c>
        <v>5.483333</v>
      </c>
    </row>
    <row>
      <c>
        <is>
          <t>1598656</t>
        </is>
      </c>
      <c>
        <v>1</v>
      </c>
      <c>
        <is>
          <t>İZMİR</t>
        </is>
      </c>
      <c>
        <v>TORBALI</v>
      </c>
      <c>
        <is>
          <t>DM-7/18 35-26-M00637_56359896</t>
        </is>
      </c>
      <c>
        <v>AG Atlama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30.11.2020 13:30:00</t>
        </is>
      </c>
      <c>
        <is>
          <t>30.11.2020 14:11:57</t>
        </is>
      </c>
      <c>
        <v>0.699166666</v>
      </c>
      <c>
        <v>0</v>
      </c>
      <c>
        <v>51</v>
      </c>
      <c>
        <v>0</v>
      </c>
      <c>
        <v>0</v>
      </c>
      <c>
        <v>0</v>
      </c>
      <c>
        <v>35.6575</v>
      </c>
      <c>
        <v>0</v>
      </c>
      <c>
        <v>0</v>
      </c>
    </row>
    <row>
      <c>
        <is>
          <t>1595637</t>
        </is>
      </c>
      <c>
        <v>1</v>
      </c>
      <c>
        <is>
          <t>İZMİR</t>
        </is>
      </c>
      <c>
        <v>TORBALI</v>
      </c>
      <c>
        <is>
          <t>YAZIBAŞI DM-5 35-26-M00550_BATI BGETON/KUŞÇUBURUN TR-1 TR-2 TR-3 M16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24.11.2020 10:38:27</t>
        </is>
      </c>
      <c>
        <is>
          <t>24.11.2020 11:07:53</t>
        </is>
      </c>
      <c>
        <v>0.490555555</v>
      </c>
      <c>
        <v>14</v>
      </c>
      <c>
        <v>50</v>
      </c>
      <c>
        <v>7</v>
      </c>
      <c>
        <v>721</v>
      </c>
      <c>
        <v>6.867778</v>
      </c>
      <c>
        <v>24.527778</v>
      </c>
      <c>
        <v>3.433889</v>
      </c>
      <c>
        <v>353.690555</v>
      </c>
    </row>
    <row>
      <c>
        <is>
          <t>1580397</t>
        </is>
      </c>
      <c>
        <v>1</v>
      </c>
      <c>
        <is>
          <t>İZMİR</t>
        </is>
      </c>
      <c>
        <v>TORBALI</v>
      </c>
      <c>
        <is>
          <t>YAZIBAŞI DM-5 35-26-M00550_BATI BGETON/KUŞÇUBURUN TR-1 TR-2 TR-3 M16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13.11.2020 18:26:13</t>
        </is>
      </c>
      <c>
        <is>
          <t>13.11.2020 18:38:35</t>
        </is>
      </c>
      <c>
        <v>0.206111111</v>
      </c>
      <c>
        <v>14</v>
      </c>
      <c>
        <v>50</v>
      </c>
      <c>
        <v>7</v>
      </c>
      <c>
        <v>721</v>
      </c>
      <c>
        <v>2.885556</v>
      </c>
      <c>
        <v>10.305556</v>
      </c>
      <c>
        <v>1.442778</v>
      </c>
      <c>
        <v>148.606111</v>
      </c>
    </row>
    <row>
      <c>
        <is>
          <t>1576607</t>
        </is>
      </c>
      <c>
        <v>1</v>
      </c>
      <c>
        <is>
          <t>İZMİR</t>
        </is>
      </c>
      <c>
        <v>TORBALI</v>
      </c>
      <c>
        <is>
          <t>YAZIBAŞI DM-6 35-26-M00634_956623010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06.11.2020 16:05:02</t>
        </is>
      </c>
      <c>
        <is>
          <t>06.11.2020 20:46:06</t>
        </is>
      </c>
      <c>
        <v>4.684444444</v>
      </c>
      <c>
        <v>0</v>
      </c>
      <c>
        <v>2</v>
      </c>
      <c>
        <v>0</v>
      </c>
      <c>
        <v>0</v>
      </c>
      <c>
        <v>0</v>
      </c>
      <c>
        <v>9.368889</v>
      </c>
      <c>
        <v>0</v>
      </c>
      <c>
        <v>0</v>
      </c>
    </row>
    <row>
      <c>
        <is>
          <t>1576808</t>
        </is>
      </c>
      <c>
        <v>1</v>
      </c>
      <c>
        <is>
          <t>İZMİR</t>
        </is>
      </c>
      <c>
        <v>TORBALI</v>
      </c>
      <c>
        <is>
          <t>ÇANKAYA KÖK 35-26-M00587_TORUN M05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06.11.2020 21:06:00</t>
        </is>
      </c>
      <c>
        <is>
          <t>06.11.2020 21:19:47</t>
        </is>
      </c>
      <c>
        <v>0.229722222</v>
      </c>
      <c>
        <v>23</v>
      </c>
      <c>
        <v>0</v>
      </c>
      <c>
        <v>0</v>
      </c>
      <c>
        <v>0</v>
      </c>
      <c>
        <v>5.283611</v>
      </c>
      <c>
        <v>0</v>
      </c>
      <c>
        <v>0</v>
      </c>
      <c>
        <v>0</v>
      </c>
    </row>
    <row>
      <c>
        <is>
          <t>1594768</t>
        </is>
      </c>
      <c>
        <v>1</v>
      </c>
      <c>
        <is>
          <t>İZMİR</t>
        </is>
      </c>
      <c>
        <v>TORBALI</v>
      </c>
      <c>
        <is>
          <t>DM-7/7 35-26-M00638_BALKAN SÜT-M02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22.11.2020 11:59:00</t>
        </is>
      </c>
      <c>
        <is>
          <t>22.11.2020 12:42:44</t>
        </is>
      </c>
      <c>
        <v>0.728888888</v>
      </c>
      <c>
        <v>20</v>
      </c>
      <c>
        <v>7</v>
      </c>
      <c>
        <v>4</v>
      </c>
      <c>
        <v>0</v>
      </c>
      <c>
        <v>14.577778</v>
      </c>
      <c>
        <v>5.102222</v>
      </c>
      <c>
        <v>2.915556</v>
      </c>
      <c>
        <v>0</v>
      </c>
    </row>
    <row>
      <c>
        <is>
          <t>1573545</t>
        </is>
      </c>
      <c>
        <v>1</v>
      </c>
      <c>
        <is>
          <t>İZMİR</t>
        </is>
      </c>
      <c>
        <v>TORBALI</v>
      </c>
      <c>
        <is>
          <t>ÇANKAYA KÖK 35-26-M00587_TORUN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01.11.2020 09:47:24</t>
        </is>
      </c>
      <c>
        <is>
          <t>01.11.2020 10:20:20</t>
        </is>
      </c>
      <c>
        <v>0.548888888</v>
      </c>
      <c>
        <v>23</v>
      </c>
      <c>
        <v>0</v>
      </c>
      <c>
        <v>0</v>
      </c>
      <c>
        <v>0</v>
      </c>
      <c>
        <v>12.624444</v>
      </c>
      <c>
        <v>0</v>
      </c>
      <c>
        <v>0</v>
      </c>
      <c>
        <v>0</v>
      </c>
    </row>
    <row>
      <c>
        <is>
          <t>1584128</t>
        </is>
      </c>
      <c>
        <v>1</v>
      </c>
      <c>
        <is>
          <t>İZMİR</t>
        </is>
      </c>
      <c>
        <v>URLA</v>
      </c>
      <c>
        <is>
          <t>DM-1/TR-9 URLA 35-19-M00467_956664807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20.11.2020 23:11:20</t>
        </is>
      </c>
      <c>
        <is>
          <t>21.11.2020 00:26:51</t>
        </is>
      </c>
      <c>
        <v>1.258611111</v>
      </c>
      <c>
        <v>0</v>
      </c>
      <c>
        <v>2</v>
      </c>
      <c>
        <v>0</v>
      </c>
      <c>
        <v>0</v>
      </c>
      <c>
        <v>0</v>
      </c>
      <c>
        <v>2.517222</v>
      </c>
      <c>
        <v>0</v>
      </c>
      <c>
        <v>0</v>
      </c>
    </row>
    <row>
      <c>
        <is>
          <t>1583631</t>
        </is>
      </c>
      <c>
        <v>1</v>
      </c>
      <c>
        <is>
          <t>İZMİR</t>
        </is>
      </c>
      <c>
        <v>URLA</v>
      </c>
      <c>
        <is>
          <t>TR-5 35-19-L00005_İÇMELER-L03 L03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20.11.2020 09:07:32</t>
        </is>
      </c>
      <c>
        <is>
          <t>20.11.2020 14:36:26</t>
        </is>
      </c>
      <c>
        <v>5.481666666</v>
      </c>
      <c>
        <v>19</v>
      </c>
      <c>
        <v>1181</v>
      </c>
      <c>
        <v>34</v>
      </c>
      <c>
        <v>1188</v>
      </c>
      <c>
        <v>104.151667</v>
      </c>
      <c>
        <v>6473.848333</v>
      </c>
      <c>
        <v>186.376667</v>
      </c>
      <c>
        <v>6512.219999</v>
      </c>
    </row>
    <row>
      <c>
        <is>
          <t>1594666</t>
        </is>
      </c>
      <c>
        <v>1</v>
      </c>
      <c>
        <is>
          <t>İZMİR</t>
        </is>
      </c>
      <c>
        <v>URLA</v>
      </c>
      <c>
        <is>
          <t>TR-5 35-19-L00005_BOZAVLU TRAFO L02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22.11.2020 08:58:59</t>
        </is>
      </c>
      <c>
        <is>
          <t>22.11.2020 12:12:00</t>
        </is>
      </c>
      <c>
        <v>3.216944444</v>
      </c>
      <c>
        <v>16</v>
      </c>
      <c>
        <v>921</v>
      </c>
      <c>
        <v>18</v>
      </c>
      <c>
        <v>104</v>
      </c>
      <c>
        <v>51.471111</v>
      </c>
      <c>
        <v>2962.805833</v>
      </c>
      <c>
        <v>57.905</v>
      </c>
      <c>
        <v>334.562222</v>
      </c>
    </row>
    <row>
      <c>
        <is>
          <t>1597990</t>
        </is>
      </c>
      <c>
        <v>1</v>
      </c>
      <c>
        <is>
          <t>İZMİR</t>
        </is>
      </c>
      <c>
        <v>URLA</v>
      </c>
      <c>
        <is>
          <t>TR-15 35-19-L00015_11326165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28.11.2020 22:35:48</t>
        </is>
      </c>
      <c>
        <is>
          <t>28.11.2020 23:34:51</t>
        </is>
      </c>
      <c>
        <v>0.984166666</v>
      </c>
      <c>
        <v>0</v>
      </c>
      <c>
        <v>78</v>
      </c>
      <c>
        <v>0</v>
      </c>
      <c>
        <v>0</v>
      </c>
      <c>
        <v>0</v>
      </c>
      <c>
        <v>76.765</v>
      </c>
      <c>
        <v>0</v>
      </c>
      <c>
        <v>0</v>
      </c>
    </row>
    <row>
      <c>
        <is>
          <t>1598198</t>
        </is>
      </c>
      <c>
        <v>1</v>
      </c>
      <c>
        <is>
          <t>İZMİR</t>
        </is>
      </c>
      <c>
        <v>URLA</v>
      </c>
      <c>
        <is>
          <t>TR-43 35-19-M00043_35-19-M00043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29.11.2020 14:45:00</t>
        </is>
      </c>
      <c>
        <is>
          <t>29.11.2020 15:00:00</t>
        </is>
      </c>
      <c>
        <v>0.25</v>
      </c>
      <c>
        <v>2</v>
      </c>
      <c>
        <v>136</v>
      </c>
      <c>
        <v>0</v>
      </c>
      <c>
        <v>0</v>
      </c>
      <c>
        <v>0.5</v>
      </c>
      <c>
        <v>34</v>
      </c>
      <c>
        <v>0</v>
      </c>
      <c>
        <v>0</v>
      </c>
    </row>
    <row>
      <c>
        <is>
          <t>1577161</t>
        </is>
      </c>
      <c>
        <v>1</v>
      </c>
      <c>
        <is>
          <t>İZMİR</t>
        </is>
      </c>
      <c>
        <v>URLA</v>
      </c>
      <c>
        <is>
          <t>DM-1/TR-9 URLA 35-19-M00467_956666096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07.11.2020 14:08:30</t>
        </is>
      </c>
      <c>
        <is>
          <t>07.11.2020 14:39:40</t>
        </is>
      </c>
      <c>
        <v>0.519444444</v>
      </c>
      <c>
        <v>0</v>
      </c>
      <c>
        <v>1</v>
      </c>
      <c>
        <v>0</v>
      </c>
      <c>
        <v>0</v>
      </c>
      <c>
        <v>0</v>
      </c>
      <c>
        <v>0.519444</v>
      </c>
      <c>
        <v>0</v>
      </c>
      <c>
        <v>0</v>
      </c>
    </row>
    <row>
      <c>
        <is>
          <t>1574143</t>
        </is>
      </c>
      <c>
        <v>1</v>
      </c>
      <c>
        <is>
          <t>MANİSA</t>
        </is>
      </c>
      <c>
        <v>KÖPRÜBAŞI</v>
      </c>
      <c>
        <is>
          <t>SARGAÇ KÖYÜ TR-1 45-86-M00116_915901871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02.11.2020 12:57:48</t>
        </is>
      </c>
      <c>
        <is>
          <t>02.11.2020 14:29:39</t>
        </is>
      </c>
      <c>
        <v>1.530833333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1.530833</v>
      </c>
    </row>
    <row>
      <c>
        <is>
          <t>1583565</t>
        </is>
      </c>
      <c>
        <v>1</v>
      </c>
      <c>
        <is>
          <t>İZMİR</t>
        </is>
      </c>
      <c>
        <v>SEFERİHİSAR</v>
      </c>
      <c>
        <is>
          <t>L-201 GÜZELÇİFTLİK 35-14-L00201_956648591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19.11.2020 23:21:57</t>
        </is>
      </c>
      <c>
        <is>
          <t>20.11.2020 00:53:35</t>
        </is>
      </c>
      <c>
        <v>1.527222222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1.527222</v>
      </c>
    </row>
    <row>
      <c>
        <is>
          <t>1597732</t>
        </is>
      </c>
      <c>
        <v>1</v>
      </c>
      <c>
        <is>
          <t>İZMİR</t>
        </is>
      </c>
      <c>
        <v>TORBALI</v>
      </c>
      <c>
        <is>
          <t>TR-106 35-26-M00106_ARSLANLAR SANAYİ-1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28.11.2020 11:28:52</t>
        </is>
      </c>
      <c>
        <is>
          <t>28.11.2020 11:48:00</t>
        </is>
      </c>
      <c>
        <v>0.318888888</v>
      </c>
      <c>
        <v>125</v>
      </c>
      <c>
        <v>29931</v>
      </c>
      <c>
        <v>3</v>
      </c>
      <c>
        <v>36</v>
      </c>
      <c>
        <v>39.861111</v>
      </c>
      <c>
        <v>9544.663307</v>
      </c>
      <c>
        <v>0.956667</v>
      </c>
      <c>
        <v>11.48</v>
      </c>
    </row>
    <row>
      <c>
        <is>
          <t>1584267</t>
        </is>
      </c>
      <c>
        <v>1</v>
      </c>
      <c>
        <is>
          <t>İZMİR</t>
        </is>
      </c>
      <c>
        <v>SEFERİHİSAR</v>
      </c>
      <c>
        <is>
          <t>YENİ ORHANLI M-87 35-14-M00087_35-14-M00087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21.11.2020 10:13:05</t>
        </is>
      </c>
      <c>
        <is>
          <t>21.11.2020 13:10:27</t>
        </is>
      </c>
      <c>
        <v>2.956014722</v>
      </c>
      <c>
        <v>0</v>
      </c>
      <c>
        <v>0</v>
      </c>
      <c>
        <v>1</v>
      </c>
      <c>
        <v>312</v>
      </c>
      <c>
        <v>0</v>
      </c>
      <c>
        <v>0</v>
      </c>
      <c>
        <v>2.956015</v>
      </c>
      <c>
        <v>922.276593</v>
      </c>
    </row>
    <row>
      <c>
        <is>
          <t>1598113</t>
        </is>
      </c>
      <c>
        <v>1</v>
      </c>
      <c>
        <is>
          <t>İZMİR</t>
        </is>
      </c>
      <c>
        <v>TORBALI</v>
      </c>
      <c>
        <is>
          <t>ABDİ GÜLTEN SULAMA GRB 35-26-M00944_72372709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29.11.2020 11:42:05</t>
        </is>
      </c>
      <c>
        <is>
          <t>29.11.2020 12:46:43</t>
        </is>
      </c>
      <c>
        <v>1.077222222</v>
      </c>
      <c>
        <v>0</v>
      </c>
      <c>
        <v>14</v>
      </c>
      <c>
        <v>0</v>
      </c>
      <c>
        <v>1</v>
      </c>
      <c>
        <v>0</v>
      </c>
      <c>
        <v>15.081111</v>
      </c>
      <c>
        <v>0</v>
      </c>
      <c>
        <v>1.077222</v>
      </c>
    </row>
    <row>
      <c>
        <is>
          <t>1580787</t>
        </is>
      </c>
      <c>
        <v>1</v>
      </c>
      <c>
        <is>
          <t>İZMİR</t>
        </is>
      </c>
      <c>
        <v>TORBALI</v>
      </c>
      <c>
        <is>
          <t>TR-163 35-26-M01148_956618538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14.11.2020 16:55:38</t>
        </is>
      </c>
      <c>
        <is>
          <t>14.11.2020 18:51:26</t>
        </is>
      </c>
      <c>
        <v>1.93</v>
      </c>
      <c>
        <v>0</v>
      </c>
      <c>
        <v>13</v>
      </c>
      <c>
        <v>0</v>
      </c>
      <c>
        <v>0</v>
      </c>
      <c>
        <v>0</v>
      </c>
      <c>
        <v>25.09</v>
      </c>
      <c>
        <v>0</v>
      </c>
      <c>
        <v>0</v>
      </c>
    </row>
    <row>
      <c>
        <is>
          <t>1596433</t>
        </is>
      </c>
      <c>
        <v>1</v>
      </c>
      <c>
        <is>
          <t>İZMİR</t>
        </is>
      </c>
      <c>
        <v>TORBALI</v>
      </c>
      <c>
        <is>
          <t>TR-163 35-26-M01148_ h02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25.11.2020 17:10:59</t>
        </is>
      </c>
      <c>
        <is>
          <t>25.11.2020 17:40:04</t>
        </is>
      </c>
      <c>
        <v>0.484722222</v>
      </c>
      <c>
        <v>0</v>
      </c>
      <c>
        <v>88</v>
      </c>
      <c>
        <v>0</v>
      </c>
      <c>
        <v>0</v>
      </c>
      <c>
        <v>0</v>
      </c>
      <c>
        <v>42.655556</v>
      </c>
      <c>
        <v>0</v>
      </c>
      <c>
        <v>0</v>
      </c>
    </row>
    <row>
      <c>
        <is>
          <t>1577342</t>
        </is>
      </c>
      <c>
        <v>1</v>
      </c>
      <c>
        <is>
          <t>İZMİR</t>
        </is>
      </c>
      <c>
        <v>TORBALI</v>
      </c>
      <c>
        <is>
          <t>ŞEHİTLER TR-1 35-26-L00161_6777505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07.11.2020 19:18:46</t>
        </is>
      </c>
      <c>
        <is>
          <t>07.11.2020 19:49:22</t>
        </is>
      </c>
      <c>
        <v>0.51</v>
      </c>
      <c>
        <v>0</v>
      </c>
      <c>
        <v>0</v>
      </c>
      <c>
        <v>0</v>
      </c>
      <c>
        <v>63</v>
      </c>
      <c>
        <v>0</v>
      </c>
      <c>
        <v>0</v>
      </c>
      <c>
        <v>0</v>
      </c>
      <c>
        <v>32.13</v>
      </c>
    </row>
    <row>
      <c>
        <is>
          <t>1573635</t>
        </is>
      </c>
      <c>
        <v>1</v>
      </c>
      <c>
        <is>
          <t>İZMİR</t>
        </is>
      </c>
      <c>
        <v>ÇEŞME</v>
      </c>
      <c>
        <is>
          <t>L-215 35-18-L00215_950451541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01.11.2020 12:33:45</t>
        </is>
      </c>
      <c>
        <is>
          <t>01.11.2020 14:43:13</t>
        </is>
      </c>
      <c>
        <v>2.157777777</v>
      </c>
      <c>
        <v>0</v>
      </c>
      <c>
        <v>1</v>
      </c>
      <c>
        <v>0</v>
      </c>
      <c>
        <v>0</v>
      </c>
      <c>
        <v>0</v>
      </c>
      <c>
        <v>2.157778</v>
      </c>
      <c>
        <v>0</v>
      </c>
      <c>
        <v>0</v>
      </c>
    </row>
    <row>
      <c>
        <is>
          <t>1573663</t>
        </is>
      </c>
      <c>
        <v>1</v>
      </c>
      <c>
        <is>
          <t>İZMİR</t>
        </is>
      </c>
      <c>
        <v>ÇEŞME</v>
      </c>
      <c>
        <is>
          <t>L-215 35-18-L00215_6936017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01.11.2020 13:38:11</t>
        </is>
      </c>
      <c>
        <is>
          <t>01.11.2020 14:31:52</t>
        </is>
      </c>
      <c>
        <v>0.894722222</v>
      </c>
      <c>
        <v>0</v>
      </c>
      <c>
        <v>35</v>
      </c>
      <c>
        <v>0</v>
      </c>
      <c>
        <v>0</v>
      </c>
      <c>
        <v>0</v>
      </c>
      <c>
        <v>31.315278</v>
      </c>
      <c>
        <v>0</v>
      </c>
      <c>
        <v>0</v>
      </c>
    </row>
    <row>
      <c>
        <is>
          <t>1573966</t>
        </is>
      </c>
      <c>
        <v>1</v>
      </c>
      <c>
        <is>
          <t>İZMİR</t>
        </is>
      </c>
      <c>
        <v>ÇEŞME</v>
      </c>
      <c>
        <is>
          <t>L-498 35-18-L00498_950451215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02.11.2020 08:48:16</t>
        </is>
      </c>
      <c>
        <is>
          <t>03.11.2020 16:27:13</t>
        </is>
      </c>
      <c>
        <v>31.649166666</v>
      </c>
      <c>
        <v>0</v>
      </c>
      <c>
        <v>2</v>
      </c>
      <c>
        <v>0</v>
      </c>
      <c>
        <v>0</v>
      </c>
      <c>
        <v>0</v>
      </c>
      <c>
        <v>63.298333</v>
      </c>
      <c>
        <v>0</v>
      </c>
      <c>
        <v>0</v>
      </c>
    </row>
    <row>
      <c>
        <is>
          <t>1575061</t>
        </is>
      </c>
      <c>
        <v>1</v>
      </c>
      <c>
        <is>
          <t>İZMİR</t>
        </is>
      </c>
      <c>
        <v>ÇEŞME</v>
      </c>
      <c>
        <is>
          <t>L-417 MIAMI EVLERİ 35-18-L00417_950451218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04.11.2020 09:29:27</t>
        </is>
      </c>
      <c>
        <is>
          <t>04.11.2020 14:10:18</t>
        </is>
      </c>
      <c>
        <v>4.680833333</v>
      </c>
      <c>
        <v>0</v>
      </c>
      <c>
        <v>1</v>
      </c>
      <c>
        <v>0</v>
      </c>
      <c>
        <v>0</v>
      </c>
      <c>
        <v>0</v>
      </c>
      <c>
        <v>4.680833</v>
      </c>
      <c>
        <v>0</v>
      </c>
      <c>
        <v>0</v>
      </c>
    </row>
    <row>
      <c>
        <is>
          <t>1579194</t>
        </is>
      </c>
      <c>
        <v>1</v>
      </c>
      <c>
        <is>
          <t>İZMİR</t>
        </is>
      </c>
      <c>
        <v>ÇEŞME</v>
      </c>
      <c>
        <is>
          <t>M-147 SAKIZLIKOY 35-18-M00147_950443639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11.11.2020 15:47:53</t>
        </is>
      </c>
      <c>
        <is>
          <t>11.11.2020 18:23:01</t>
        </is>
      </c>
      <c>
        <v>2.585555555</v>
      </c>
      <c>
        <v>0</v>
      </c>
      <c>
        <v>1</v>
      </c>
      <c>
        <v>0</v>
      </c>
      <c>
        <v>0</v>
      </c>
      <c>
        <v>0</v>
      </c>
      <c>
        <v>2.585556</v>
      </c>
      <c>
        <v>0</v>
      </c>
      <c>
        <v>0</v>
      </c>
    </row>
    <row>
      <c>
        <is>
          <t>1578489</t>
        </is>
      </c>
      <c>
        <v>1</v>
      </c>
      <c>
        <is>
          <t>İZMİR</t>
        </is>
      </c>
      <c>
        <v>ÇEŞME</v>
      </c>
      <c>
        <is>
          <t>L-142 MAVİ BESTE SİTESİ 35-18-L00142_950443488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10.11.2020 12:04:08</t>
        </is>
      </c>
      <c>
        <is>
          <t>10.11.2020 22:30:05</t>
        </is>
      </c>
      <c>
        <v>10.4325</v>
      </c>
      <c>
        <v>0</v>
      </c>
      <c>
        <v>1</v>
      </c>
      <c>
        <v>0</v>
      </c>
      <c>
        <v>0</v>
      </c>
      <c>
        <v>0</v>
      </c>
      <c>
        <v>10.4325</v>
      </c>
      <c>
        <v>0</v>
      </c>
      <c>
        <v>0</v>
      </c>
    </row>
    <row>
      <c>
        <is>
          <t>1580647</t>
        </is>
      </c>
      <c>
        <v>1</v>
      </c>
      <c>
        <is>
          <t>İZMİR</t>
        </is>
      </c>
      <c>
        <v>ÇEŞME</v>
      </c>
      <c>
        <is>
          <t>L-209 35-18-L00209_11896750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14.11.2020 11:36:44</t>
        </is>
      </c>
      <c>
        <is>
          <t>14.11.2020 17:29:45</t>
        </is>
      </c>
      <c>
        <v>5.883611111</v>
      </c>
      <c>
        <v>0</v>
      </c>
      <c>
        <v>276</v>
      </c>
      <c>
        <v>0</v>
      </c>
      <c>
        <v>0</v>
      </c>
      <c>
        <v>0</v>
      </c>
      <c>
        <v>1623.876667</v>
      </c>
      <c>
        <v>0</v>
      </c>
      <c>
        <v>0</v>
      </c>
    </row>
    <row>
      <c>
        <is>
          <t>1582053</t>
        </is>
      </c>
      <c>
        <v>1</v>
      </c>
      <c>
        <is>
          <t>İZMİR</t>
        </is>
      </c>
      <c>
        <v>ÇEŞME</v>
      </c>
      <c>
        <is>
          <t>L-208 35-18-L00208_950451877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17.11.2020 14:01:03</t>
        </is>
      </c>
      <c>
        <is>
          <t>17.11.2020 22:20:12</t>
        </is>
      </c>
      <c>
        <v>8.319166666</v>
      </c>
      <c>
        <v>0</v>
      </c>
      <c>
        <v>1</v>
      </c>
      <c>
        <v>0</v>
      </c>
      <c>
        <v>0</v>
      </c>
      <c>
        <v>0</v>
      </c>
      <c>
        <v>8.319167</v>
      </c>
      <c>
        <v>0</v>
      </c>
      <c>
        <v>0</v>
      </c>
    </row>
    <row>
      <c>
        <is>
          <t>1595190</t>
        </is>
      </c>
      <c>
        <v>1</v>
      </c>
      <c>
        <is>
          <t>İZMİR</t>
        </is>
      </c>
      <c>
        <v>ÇEŞME</v>
      </c>
      <c>
        <is>
          <t>L-221 35-18-L00221_915183957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23.11.2020 12:14:58</t>
        </is>
      </c>
      <c>
        <is>
          <t>23.11.2020 14:46:24</t>
        </is>
      </c>
      <c>
        <v>2.523888888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2.523889</v>
      </c>
    </row>
    <row>
      <c>
        <is>
          <t>1580597</t>
        </is>
      </c>
      <c>
        <v>1</v>
      </c>
      <c>
        <is>
          <t>İZMİR</t>
        </is>
      </c>
      <c>
        <v>ÇEŞME</v>
      </c>
      <c>
        <is>
          <t>L-416 KAPALI SPOR SALONU 35-18-L00416_6283049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14.11.2020 10:20:39</t>
        </is>
      </c>
      <c>
        <is>
          <t>14.11.2020 11:20:36</t>
        </is>
      </c>
      <c>
        <v>0.999166666</v>
      </c>
      <c>
        <v>0</v>
      </c>
      <c>
        <v>56</v>
      </c>
      <c>
        <v>0</v>
      </c>
      <c>
        <v>0</v>
      </c>
      <c>
        <v>0</v>
      </c>
      <c>
        <v>55.953333</v>
      </c>
      <c>
        <v>0</v>
      </c>
      <c>
        <v>0</v>
      </c>
    </row>
    <row>
      <c>
        <is>
          <t>1580594</t>
        </is>
      </c>
      <c>
        <v>1</v>
      </c>
      <c>
        <is>
          <t>İZMİR</t>
        </is>
      </c>
      <c>
        <v>ÇEŞME</v>
      </c>
      <c>
        <is>
          <t>L-417 MIAMI EVLERİ 35-18-L00417_7728290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14.11.2020 10:12:22</t>
        </is>
      </c>
      <c>
        <is>
          <t>14.11.2020 13:51:04</t>
        </is>
      </c>
      <c>
        <v>3.645</v>
      </c>
      <c>
        <v>0</v>
      </c>
      <c>
        <v>11</v>
      </c>
      <c>
        <v>0</v>
      </c>
      <c>
        <v>0</v>
      </c>
      <c>
        <v>0</v>
      </c>
      <c>
        <v>40.095</v>
      </c>
      <c>
        <v>0</v>
      </c>
      <c>
        <v>0</v>
      </c>
    </row>
    <row>
      <c>
        <is>
          <t>1596619</t>
        </is>
      </c>
      <c>
        <v>1</v>
      </c>
      <c>
        <is>
          <t>İZMİR</t>
        </is>
      </c>
      <c>
        <v>SEFERİHİSAR</v>
      </c>
      <c>
        <is>
          <t>M-229(YATIRIM REZERVE) 35-14-M00229_972279149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26.11.2020 09:19:46</t>
        </is>
      </c>
      <c>
        <is>
          <t>26.11.2020 15:40:13</t>
        </is>
      </c>
      <c>
        <v>6.340833333</v>
      </c>
      <c>
        <v>0</v>
      </c>
      <c>
        <v>0</v>
      </c>
      <c>
        <v>2</v>
      </c>
      <c>
        <v>0</v>
      </c>
      <c>
        <v>0</v>
      </c>
      <c>
        <v>0</v>
      </c>
      <c>
        <v>12.681667</v>
      </c>
      <c>
        <v>0</v>
      </c>
    </row>
    <row>
      <c>
        <is>
          <t>1596430</t>
        </is>
      </c>
      <c>
        <v>1</v>
      </c>
      <c>
        <is>
          <t>İZMİR</t>
        </is>
      </c>
      <c>
        <v>URLA</v>
      </c>
      <c>
        <is>
          <t>TR-56 CEPHANELİK 35-19-L00056_956671286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25.11.2020 16:47:55</t>
        </is>
      </c>
      <c>
        <is>
          <t>25.11.2020 19:10:13</t>
        </is>
      </c>
      <c>
        <v>2.371666666</v>
      </c>
      <c>
        <v>0</v>
      </c>
      <c>
        <v>1</v>
      </c>
      <c>
        <v>0</v>
      </c>
      <c>
        <v>0</v>
      </c>
      <c>
        <v>0</v>
      </c>
      <c>
        <v>2.371667</v>
      </c>
      <c>
        <v>0</v>
      </c>
      <c>
        <v>0</v>
      </c>
    </row>
    <row>
      <c>
        <is>
          <t>1596248</t>
        </is>
      </c>
      <c>
        <v>1</v>
      </c>
      <c>
        <is>
          <t>İZMİR</t>
        </is>
      </c>
      <c>
        <v>URLA</v>
      </c>
      <c>
        <is>
          <t>TR-56 CEPHANELİK 35-19-L00056_956666310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25.11.2020 11:42:18</t>
        </is>
      </c>
      <c>
        <is>
          <t>25.11.2020 14:33:33</t>
        </is>
      </c>
      <c>
        <v>2.854166666</v>
      </c>
      <c>
        <v>0</v>
      </c>
      <c>
        <v>1</v>
      </c>
      <c>
        <v>0</v>
      </c>
      <c>
        <v>0</v>
      </c>
      <c>
        <v>0</v>
      </c>
      <c>
        <v>2.854167</v>
      </c>
      <c>
        <v>0</v>
      </c>
      <c>
        <v>0</v>
      </c>
    </row>
    <row>
      <c>
        <is>
          <t>1597023</t>
        </is>
      </c>
      <c>
        <v>1</v>
      </c>
      <c>
        <is>
          <t>İZMİR</t>
        </is>
      </c>
      <c>
        <v>URLA</v>
      </c>
      <c>
        <is>
          <t>TR-56 CEPHANELİK 35-19-L00056_B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26.11.2020 20:09:15</t>
        </is>
      </c>
      <c>
        <is>
          <t>26.11.2020 21:46:24</t>
        </is>
      </c>
      <c>
        <v>1.619166666</v>
      </c>
      <c>
        <v>0</v>
      </c>
      <c>
        <v>90</v>
      </c>
      <c>
        <v>0</v>
      </c>
      <c>
        <v>0</v>
      </c>
      <c>
        <v>0</v>
      </c>
      <c>
        <v>145.725</v>
      </c>
      <c>
        <v>0</v>
      </c>
      <c>
        <v>0</v>
      </c>
    </row>
    <row>
      <c>
        <is>
          <t>1594972</t>
        </is>
      </c>
      <c>
        <v>1</v>
      </c>
      <c>
        <is>
          <t>İZMİR</t>
        </is>
      </c>
      <c>
        <v>URLA</v>
      </c>
      <c>
        <is>
          <t>TR-56 CEPHANELİK 35-19-L00056_35-19-L00056</t>
        </is>
      </c>
      <c>
        <v>AG Yük Ayırıcı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22.11.2020 23:25:45</t>
        </is>
      </c>
      <c>
        <is>
          <t>23.11.2020 01:10:52</t>
        </is>
      </c>
      <c>
        <v>1.751944444</v>
      </c>
      <c>
        <v>1</v>
      </c>
      <c>
        <v>255</v>
      </c>
      <c>
        <v>0</v>
      </c>
      <c>
        <v>0</v>
      </c>
      <c>
        <v>1.751944</v>
      </c>
      <c>
        <v>446.745833</v>
      </c>
      <c>
        <v>0</v>
      </c>
      <c>
        <v>0</v>
      </c>
    </row>
    <row>
      <c>
        <is>
          <t>1595136</t>
        </is>
      </c>
      <c>
        <v>1</v>
      </c>
      <c>
        <is>
          <t>İZMİR</t>
        </is>
      </c>
      <c>
        <v>URLA</v>
      </c>
      <c>
        <is>
          <t>TR-56 CEPHANELİK 35-19-L00056_956696618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23.11.2020 10:22:20</t>
        </is>
      </c>
      <c>
        <is>
          <t>23.11.2020 17:10:13</t>
        </is>
      </c>
      <c>
        <v>6.798055555</v>
      </c>
      <c>
        <v>0</v>
      </c>
      <c>
        <v>1</v>
      </c>
      <c>
        <v>0</v>
      </c>
      <c>
        <v>0</v>
      </c>
      <c>
        <v>0</v>
      </c>
      <c>
        <v>6.798056</v>
      </c>
      <c>
        <v>0</v>
      </c>
      <c>
        <v>0</v>
      </c>
    </row>
    <row>
      <c>
        <is>
          <t>1578128</t>
        </is>
      </c>
      <c>
        <v>1</v>
      </c>
      <c>
        <is>
          <t>İZMİR</t>
        </is>
      </c>
      <c>
        <v>URLA</v>
      </c>
      <c>
        <is>
          <t>TR-56 CEPHANELİK 35-19-L00056_956670380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09.11.2020 15:36:50</t>
        </is>
      </c>
      <c>
        <is>
          <t>09.11.2020 17:17:05</t>
        </is>
      </c>
      <c>
        <v>1.670833333</v>
      </c>
      <c>
        <v>0</v>
      </c>
      <c>
        <v>1</v>
      </c>
      <c>
        <v>0</v>
      </c>
      <c>
        <v>0</v>
      </c>
      <c>
        <v>0</v>
      </c>
      <c>
        <v>1.670833</v>
      </c>
      <c>
        <v>0</v>
      </c>
      <c>
        <v>0</v>
      </c>
    </row>
    <row>
      <c>
        <is>
          <t>1598617</t>
        </is>
      </c>
      <c>
        <v>1</v>
      </c>
      <c>
        <is>
          <t>İZMİR</t>
        </is>
      </c>
      <c>
        <v>URLA</v>
      </c>
      <c>
        <is>
          <t>ÖZBEK TR-1 35-19-M00231_956667802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30.11.2020 11:03:09</t>
        </is>
      </c>
      <c>
        <is>
          <t>30.11.2020 14:55:29</t>
        </is>
      </c>
      <c>
        <v>3.872222222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7.744444</v>
      </c>
    </row>
    <row>
      <c>
        <is>
          <t>1597031</t>
        </is>
      </c>
      <c>
        <v>1</v>
      </c>
      <c>
        <is>
          <t>İZMİR</t>
        </is>
      </c>
      <c>
        <v>URLA</v>
      </c>
      <c>
        <is>
          <t>TR-17 35-19-L00017_10344771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26.11.2020 21:07:32</t>
        </is>
      </c>
      <c>
        <is>
          <t>26.11.2020 22:27:33</t>
        </is>
      </c>
      <c>
        <v>1.333611111</v>
      </c>
      <c>
        <v>0</v>
      </c>
      <c>
        <v>138</v>
      </c>
      <c>
        <v>0</v>
      </c>
      <c>
        <v>0</v>
      </c>
      <c>
        <v>0</v>
      </c>
      <c>
        <v>184.038333</v>
      </c>
      <c>
        <v>0</v>
      </c>
      <c>
        <v>0</v>
      </c>
    </row>
    <row>
      <c>
        <is>
          <t>1581692</t>
        </is>
      </c>
      <c>
        <v>1</v>
      </c>
      <c>
        <is>
          <t>İZMİR</t>
        </is>
      </c>
      <c>
        <v>URLA</v>
      </c>
      <c>
        <is>
          <t>TR-17 35-19-L00017_10344771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16.11.2020 21:42:59</t>
        </is>
      </c>
      <c>
        <is>
          <t>16.11.2020 22:22:58</t>
        </is>
      </c>
      <c>
        <v>0.666388888</v>
      </c>
      <c>
        <v>0</v>
      </c>
      <c>
        <v>138</v>
      </c>
      <c>
        <v>0</v>
      </c>
      <c>
        <v>0</v>
      </c>
      <c>
        <v>0</v>
      </c>
      <c>
        <v>91.961667</v>
      </c>
      <c>
        <v>0</v>
      </c>
      <c>
        <v>0</v>
      </c>
    </row>
    <row>
      <c>
        <is>
          <t>1579201</t>
        </is>
      </c>
      <c>
        <v>1</v>
      </c>
      <c>
        <is>
          <t>MANİSA</t>
        </is>
      </c>
      <c>
        <v>KÖPRÜBAŞI</v>
      </c>
      <c>
        <is>
          <t>BOZBURUN TR-1 45-86-M00139_915919001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11.11.2020 16:13:00</t>
        </is>
      </c>
      <c>
        <is>
          <t>11.11.2020 16:50:16</t>
        </is>
      </c>
      <c>
        <v>0.621111111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0.621111</v>
      </c>
    </row>
    <row>
      <c>
        <is>
          <t>1578935</t>
        </is>
      </c>
      <c>
        <v>1</v>
      </c>
      <c>
        <is>
          <t>MANİSA</t>
        </is>
      </c>
      <c>
        <v>KÖPRÜBAŞI</v>
      </c>
      <c>
        <is>
          <t>BOZBURUN TR-1 45-86-M00139_915908382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11.11.2020 09:59:00</t>
        </is>
      </c>
      <c>
        <is>
          <t>11.11.2020 10:30:14</t>
        </is>
      </c>
      <c>
        <v>0.520555555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0.520556</v>
      </c>
    </row>
    <row>
      <c>
        <is>
          <t>1581540</t>
        </is>
      </c>
      <c>
        <v>1</v>
      </c>
      <c>
        <is>
          <t>İZMİR</t>
        </is>
      </c>
      <c>
        <v>URLA</v>
      </c>
      <c>
        <is>
          <t>TR-292 (İM-1/TR-2) 35-19-L00292_50031811 C03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16.11.2020 14:42:38</t>
        </is>
      </c>
      <c>
        <is>
          <t>16.11.2020 17:08:07</t>
        </is>
      </c>
      <c>
        <v>2.424722222</v>
      </c>
      <c>
        <v>0</v>
      </c>
      <c>
        <v>3</v>
      </c>
      <c>
        <v>0</v>
      </c>
      <c>
        <v>0</v>
      </c>
      <c>
        <v>0</v>
      </c>
      <c>
        <v>7.274167</v>
      </c>
      <c>
        <v>0</v>
      </c>
      <c>
        <v>0</v>
      </c>
    </row>
    <row>
      <c>
        <is>
          <t>1581154</t>
        </is>
      </c>
      <c>
        <v>1</v>
      </c>
      <c>
        <is>
          <t>İZMİR</t>
        </is>
      </c>
      <c>
        <v>URLA</v>
      </c>
      <c>
        <is>
          <t>TR-105 ZEYTİNALANI 35-19-L00105_7757390</t>
        </is>
      </c>
      <c>
        <v>AG İzolatör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15.11.2020 17:18:14</t>
        </is>
      </c>
      <c>
        <is>
          <t>15.11.2020 18:27:39</t>
        </is>
      </c>
      <c>
        <v>1.156944444</v>
      </c>
      <c>
        <v>0</v>
      </c>
      <c>
        <v>273</v>
      </c>
      <c>
        <v>0</v>
      </c>
      <c>
        <v>0</v>
      </c>
      <c>
        <v>0</v>
      </c>
      <c>
        <v>315.845833</v>
      </c>
      <c>
        <v>0</v>
      </c>
      <c>
        <v>0</v>
      </c>
    </row>
    <row>
      <c>
        <is>
          <t>1580963</t>
        </is>
      </c>
      <c>
        <v>1</v>
      </c>
      <c>
        <is>
          <t>İZMİR</t>
        </is>
      </c>
      <c>
        <v>TORBALI</v>
      </c>
      <c>
        <is>
          <t>AGROMARİN KÖK 35-26-M00584_BAMBİ MOBİLYA ÖZEL-M07 M07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15.11.2020 08:56:21</t>
        </is>
      </c>
      <c>
        <is>
          <t>15.11.2020 11:18:30</t>
        </is>
      </c>
      <c>
        <v>2.36901</v>
      </c>
      <c>
        <v>2</v>
      </c>
      <c>
        <v>0</v>
      </c>
      <c>
        <v>0</v>
      </c>
      <c>
        <v>0</v>
      </c>
      <c>
        <v>4.73802</v>
      </c>
      <c>
        <v>0</v>
      </c>
      <c>
        <v>0</v>
      </c>
      <c>
        <v>0</v>
      </c>
    </row>
    <row>
      <c>
        <is>
          <t>1595844</t>
        </is>
      </c>
      <c>
        <v>1</v>
      </c>
      <c>
        <is>
          <t>İZMİR</t>
        </is>
      </c>
      <c>
        <v>SEFERİHİSAR</v>
      </c>
      <c>
        <is>
          <t>L-36 35-14-L00036_956636813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24.11.2020 15:34:53</t>
        </is>
      </c>
      <c>
        <is>
          <t>24.11.2020 17:35:35</t>
        </is>
      </c>
      <c>
        <v>2.011666666</v>
      </c>
      <c>
        <v>0</v>
      </c>
      <c>
        <v>1</v>
      </c>
      <c>
        <v>0</v>
      </c>
      <c>
        <v>0</v>
      </c>
      <c>
        <v>0</v>
      </c>
      <c>
        <v>2.011667</v>
      </c>
      <c>
        <v>0</v>
      </c>
      <c>
        <v>0</v>
      </c>
    </row>
    <row>
      <c>
        <is>
          <t>1595965</t>
        </is>
      </c>
      <c>
        <v>1</v>
      </c>
      <c>
        <is>
          <t>İZMİR</t>
        </is>
      </c>
      <c>
        <v>TORBALI</v>
      </c>
      <c>
        <is>
          <t>DM-3/TR-20 (ESKİ TR-42) 35-26-M01363_95000106436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24.11.2020 19:26:24</t>
        </is>
      </c>
      <c>
        <is>
          <t>24.11.2020 20:22:21</t>
        </is>
      </c>
      <c>
        <v>0.9325</v>
      </c>
      <c>
        <v>0</v>
      </c>
      <c>
        <v>6</v>
      </c>
      <c>
        <v>0</v>
      </c>
      <c>
        <v>0</v>
      </c>
      <c>
        <v>0</v>
      </c>
      <c>
        <v>5.595</v>
      </c>
      <c>
        <v>0</v>
      </c>
      <c>
        <v>0</v>
      </c>
    </row>
    <row>
      <c>
        <is>
          <t>1596065</t>
        </is>
      </c>
      <c>
        <v>1</v>
      </c>
      <c>
        <is>
          <t>İZMİR</t>
        </is>
      </c>
      <c>
        <v>TORBALI</v>
      </c>
      <c>
        <is>
          <t>DM-3/TR-20 (ESKİ TR-42) 35-26-M01363_956620498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25.11.2020 09:05:00</t>
        </is>
      </c>
      <c>
        <is>
          <t>25.11.2020 10:53:04</t>
        </is>
      </c>
      <c>
        <v>1.801111111</v>
      </c>
      <c>
        <v>0</v>
      </c>
      <c>
        <v>5</v>
      </c>
      <c>
        <v>0</v>
      </c>
      <c>
        <v>0</v>
      </c>
      <c>
        <v>0</v>
      </c>
      <c>
        <v>9.005556</v>
      </c>
      <c>
        <v>0</v>
      </c>
      <c>
        <v>0</v>
      </c>
    </row>
    <row>
      <c>
        <is>
          <t>1595556</t>
        </is>
      </c>
      <c>
        <v>1</v>
      </c>
      <c>
        <is>
          <t>İZMİR</t>
        </is>
      </c>
      <c>
        <v>TORBALI</v>
      </c>
      <c>
        <is>
          <t>DM-3/TR-21 (ESKİ TR-29) 35-26-M01364_956620773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24.11.2020 09:21:00</t>
        </is>
      </c>
      <c>
        <is>
          <t>24.11.2020 15:18:35</t>
        </is>
      </c>
      <c>
        <v>5.959722222</v>
      </c>
      <c>
        <v>0</v>
      </c>
      <c>
        <v>5</v>
      </c>
      <c>
        <v>0</v>
      </c>
      <c>
        <v>0</v>
      </c>
      <c>
        <v>0</v>
      </c>
      <c>
        <v>29.798611</v>
      </c>
      <c>
        <v>0</v>
      </c>
      <c>
        <v>0</v>
      </c>
    </row>
    <row>
      <c>
        <is>
          <t>1594791</t>
        </is>
      </c>
      <c>
        <v>1</v>
      </c>
      <c>
        <is>
          <t>İZMİR</t>
        </is>
      </c>
      <c>
        <v>TORBALI</v>
      </c>
      <c>
        <is>
          <t>DM-3/TR-20 (ESKİ TR-42) 35-26-M01363_A A01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22.11.2020 12:18:28</t>
        </is>
      </c>
      <c>
        <is>
          <t>22.11.2020 13:38:08</t>
        </is>
      </c>
      <c>
        <v>1.327777777</v>
      </c>
      <c>
        <v>0</v>
      </c>
      <c>
        <v>36</v>
      </c>
      <c>
        <v>0</v>
      </c>
      <c>
        <v>0</v>
      </c>
      <c>
        <v>0</v>
      </c>
      <c>
        <v>47.8</v>
      </c>
      <c>
        <v>0</v>
      </c>
      <c>
        <v>0</v>
      </c>
    </row>
    <row>
      <c>
        <is>
          <t>1584293</t>
        </is>
      </c>
      <c>
        <v>1</v>
      </c>
      <c>
        <is>
          <t>İZMİR</t>
        </is>
      </c>
      <c>
        <v>TORBALI</v>
      </c>
      <c>
        <is>
          <t>DM-3/TR-21 (ESKİ TR-29) 35-26-M01364_B B04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21.11.2020 10:02:07</t>
        </is>
      </c>
      <c>
        <is>
          <t>21.11.2020 11:09:30</t>
        </is>
      </c>
      <c>
        <v>1.123055555</v>
      </c>
      <c>
        <v>0</v>
      </c>
      <c>
        <v>32</v>
      </c>
      <c>
        <v>0</v>
      </c>
      <c>
        <v>0</v>
      </c>
      <c>
        <v>0</v>
      </c>
      <c>
        <v>35.937778</v>
      </c>
      <c>
        <v>0</v>
      </c>
      <c>
        <v>0</v>
      </c>
    </row>
    <row>
      <c>
        <is>
          <t>1584513</t>
        </is>
      </c>
      <c>
        <v>1</v>
      </c>
      <c>
        <is>
          <t>İZMİR</t>
        </is>
      </c>
      <c>
        <v>TORBALI</v>
      </c>
      <c>
        <is>
          <t>DM-3/TR-20 (ESKİ TR-42) 35-26-M01363_A A01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21.11.2020 17:25:54</t>
        </is>
      </c>
      <c>
        <is>
          <t>21.11.2020 19:51:35</t>
        </is>
      </c>
      <c>
        <v>2.428055555</v>
      </c>
      <c>
        <v>0</v>
      </c>
      <c>
        <v>36</v>
      </c>
      <c>
        <v>0</v>
      </c>
      <c>
        <v>0</v>
      </c>
      <c>
        <v>0</v>
      </c>
      <c>
        <v>87.41</v>
      </c>
      <c>
        <v>0</v>
      </c>
      <c>
        <v>0</v>
      </c>
    </row>
    <row>
      <c>
        <is>
          <t>1581923</t>
        </is>
      </c>
      <c>
        <v>1</v>
      </c>
      <c>
        <is>
          <t>İZMİR</t>
        </is>
      </c>
      <c>
        <v>TORBALI</v>
      </c>
      <c>
        <is>
          <t>DM-3/TR-20 (ESKİ TR-42) 35-26-M01363_956620498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17.11.2020 11:31:36</t>
        </is>
      </c>
      <c>
        <is>
          <t>17.11.2020 12:47:10</t>
        </is>
      </c>
      <c>
        <v>1.259444444</v>
      </c>
      <c>
        <v>0</v>
      </c>
      <c>
        <v>5</v>
      </c>
      <c>
        <v>0</v>
      </c>
      <c>
        <v>0</v>
      </c>
      <c>
        <v>0</v>
      </c>
      <c>
        <v>6.297222</v>
      </c>
      <c>
        <v>0</v>
      </c>
      <c>
        <v>0</v>
      </c>
    </row>
    <row>
      <c>
        <is>
          <t>1594838</t>
        </is>
      </c>
      <c>
        <v>1</v>
      </c>
      <c>
        <is>
          <t>İZMİR</t>
        </is>
      </c>
      <c>
        <v>TORBALI</v>
      </c>
      <c>
        <is>
          <t>DM-3/TR-20 (ESKİ TR-42) 35-26-M01363_A A01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22.11.2020 15:31:30</t>
        </is>
      </c>
      <c>
        <is>
          <t>22.11.2020 16:43:03</t>
        </is>
      </c>
      <c>
        <v>1.1925</v>
      </c>
      <c>
        <v>0</v>
      </c>
      <c>
        <v>36</v>
      </c>
      <c>
        <v>0</v>
      </c>
      <c>
        <v>0</v>
      </c>
      <c>
        <v>0</v>
      </c>
      <c>
        <v>42.93</v>
      </c>
      <c>
        <v>0</v>
      </c>
      <c>
        <v>0</v>
      </c>
    </row>
    <row>
      <c>
        <is>
          <t>1580588</t>
        </is>
      </c>
      <c>
        <v>1</v>
      </c>
      <c>
        <is>
          <t>İZMİR</t>
        </is>
      </c>
      <c>
        <v>TORBALI</v>
      </c>
      <c>
        <is>
          <t>ABDİ GÜLTEN SULAMA GRB 35-26-M00944_11153724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14.11.2020 10:04:49</t>
        </is>
      </c>
      <c>
        <is>
          <t>14.11.2020 12:13:07</t>
        </is>
      </c>
      <c>
        <v>2.138333333</v>
      </c>
      <c>
        <v>0</v>
      </c>
      <c>
        <v>20</v>
      </c>
      <c>
        <v>0</v>
      </c>
      <c>
        <v>20</v>
      </c>
      <c>
        <v>0</v>
      </c>
      <c>
        <v>42.766667</v>
      </c>
      <c>
        <v>0</v>
      </c>
      <c>
        <v>42.766667</v>
      </c>
    </row>
    <row>
      <c>
        <is>
          <t>1582951</t>
        </is>
      </c>
      <c>
        <v>1</v>
      </c>
      <c>
        <is>
          <t>İZMİR</t>
        </is>
      </c>
      <c>
        <v>TORBALI</v>
      </c>
      <c>
        <is>
          <t>YAZIBAŞI DM-5 35-26-M00550_DM-4-M04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19.11.2020 09:26:39</t>
        </is>
      </c>
      <c>
        <is>
          <t>19.11.2020 10:40:42</t>
        </is>
      </c>
      <c>
        <v>1.234166666</v>
      </c>
      <c>
        <v>66</v>
      </c>
      <c>
        <v>17</v>
      </c>
      <c>
        <v>0</v>
      </c>
      <c>
        <v>0</v>
      </c>
      <c>
        <v>81.455</v>
      </c>
      <c>
        <v>20.980833</v>
      </c>
      <c>
        <v>0</v>
      </c>
      <c>
        <v>0</v>
      </c>
    </row>
    <row>
      <c>
        <is>
          <t>1597618</t>
        </is>
      </c>
      <c>
        <v>1</v>
      </c>
      <c>
        <is>
          <t>İZMİR</t>
        </is>
      </c>
      <c>
        <v>TORBALI</v>
      </c>
      <c>
        <is>
          <t>DM-5/41 KÖK 35-26-M00554_NAMET KÖK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28.11.2020 08:52:48</t>
        </is>
      </c>
      <c>
        <is>
          <t>28.11.2020 09:25:32</t>
        </is>
      </c>
      <c>
        <v>0.545555555</v>
      </c>
      <c>
        <v>76</v>
      </c>
      <c>
        <v>0</v>
      </c>
      <c>
        <v>0</v>
      </c>
      <c>
        <v>2</v>
      </c>
      <c>
        <v>41.462222</v>
      </c>
      <c>
        <v>0</v>
      </c>
      <c>
        <v>0</v>
      </c>
      <c>
        <v>1.091111</v>
      </c>
    </row>
    <row>
      <c>
        <is>
          <t>1573959</t>
        </is>
      </c>
      <c>
        <v>1</v>
      </c>
      <c>
        <is>
          <t>İZMİR</t>
        </is>
      </c>
      <c>
        <v>TORBALI</v>
      </c>
      <c>
        <is>
          <t>AGROMARİN KÖK 35-26-M00584_BAMBİ MOBİLYA ÖZEL M07</t>
        </is>
      </c>
      <c>
        <v>OG Atlama(Jumper)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02.11.2020 08:49:17</t>
        </is>
      </c>
      <c>
        <is>
          <t>02.11.2020 09:53:09</t>
        </is>
      </c>
      <c>
        <v>1.064444444</v>
      </c>
      <c>
        <v>2</v>
      </c>
      <c>
        <v>0</v>
      </c>
      <c>
        <v>0</v>
      </c>
      <c>
        <v>0</v>
      </c>
      <c>
        <v>2.128889</v>
      </c>
      <c>
        <v>0</v>
      </c>
      <c>
        <v>0</v>
      </c>
      <c>
        <v>0</v>
      </c>
    </row>
    <row>
      <c>
        <is>
          <t>1577539</t>
        </is>
      </c>
      <c>
        <v>1</v>
      </c>
      <c>
        <is>
          <t>İZMİR</t>
        </is>
      </c>
      <c>
        <v>SEFERİHİSAR</v>
      </c>
      <c>
        <is>
          <t>L-98 TURGUT KÖYÜ SULAMA 35-14-L00098_956660566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08.11.2020 09:58:22</t>
        </is>
      </c>
      <c>
        <is>
          <t>08.11.2020 12:03:00</t>
        </is>
      </c>
      <c>
        <v>2.077222222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8.308889</v>
      </c>
    </row>
    <row>
      <c>
        <is>
          <t>1577192</t>
        </is>
      </c>
      <c>
        <v>1</v>
      </c>
      <c>
        <is>
          <t>İZMİR</t>
        </is>
      </c>
      <c>
        <v>SEFERİHİSAR</v>
      </c>
      <c>
        <is>
          <t>L-98 TURGUT KÖYÜ SULAMA 35-14-L00098_72372239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07.11.2020 15:19:37</t>
        </is>
      </c>
      <c>
        <is>
          <t>07.11.2020 17:18:57</t>
        </is>
      </c>
      <c>
        <v>1.988888888</v>
      </c>
      <c>
        <v>0</v>
      </c>
      <c>
        <v>0</v>
      </c>
      <c>
        <v>0</v>
      </c>
      <c>
        <v>13</v>
      </c>
      <c>
        <v>0</v>
      </c>
      <c>
        <v>0</v>
      </c>
      <c>
        <v>0</v>
      </c>
      <c>
        <v>25.855556</v>
      </c>
    </row>
    <row>
      <c>
        <is>
          <t>1596163</t>
        </is>
      </c>
      <c>
        <v>1</v>
      </c>
      <c>
        <is>
          <t>İZMİR</t>
        </is>
      </c>
      <c>
        <v>SEFERİHİSAR</v>
      </c>
      <c>
        <is>
          <t>L-98 TURGUT KÖYÜ SULAMA 35-14-L00098_956659192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25.11.2020 10:30:20</t>
        </is>
      </c>
      <c>
        <is>
          <t>25.11.2020 17:25:59</t>
        </is>
      </c>
      <c>
        <v>6.9275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6.9275</v>
      </c>
    </row>
    <row>
      <c>
        <is>
          <t>1583827</t>
        </is>
      </c>
      <c>
        <v>1</v>
      </c>
      <c>
        <is>
          <t>MANİSA</t>
        </is>
      </c>
      <c>
        <v>KÖPRÜBAŞI</v>
      </c>
      <c>
        <is>
          <t>KAVAKYERİ TR-1 45-86-M00103_B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20.11.2020 12:22:43</t>
        </is>
      </c>
      <c>
        <is>
          <t>20.11.2020 12:57:05</t>
        </is>
      </c>
      <c>
        <v>0.572777777</v>
      </c>
      <c>
        <v>0</v>
      </c>
      <c>
        <v>0</v>
      </c>
      <c>
        <v>0</v>
      </c>
      <c>
        <v>93</v>
      </c>
      <c>
        <v>0</v>
      </c>
      <c>
        <v>0</v>
      </c>
      <c>
        <v>0</v>
      </c>
      <c>
        <v>53.268333</v>
      </c>
    </row>
    <row>
      <c>
        <is>
          <t>1576804</t>
        </is>
      </c>
      <c>
        <v>1</v>
      </c>
      <c>
        <is>
          <t>MANİSA</t>
        </is>
      </c>
      <c>
        <v>KÖPRÜBAŞI</v>
      </c>
      <c>
        <is>
          <t>SEYFİ AKBAY ÖZEL TR 45-86-M00321Ö_Ayırıcı H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06.11.2020 20:48:06</t>
        </is>
      </c>
      <c>
        <is>
          <t>06.11.2020 21:59:09</t>
        </is>
      </c>
      <c>
        <v>1.184166666</v>
      </c>
      <c>
        <v>0</v>
      </c>
      <c>
        <v>0</v>
      </c>
      <c>
        <v>1</v>
      </c>
      <c>
        <v>0</v>
      </c>
      <c>
        <v>0</v>
      </c>
      <c>
        <v>0</v>
      </c>
      <c>
        <v>1.184167</v>
      </c>
      <c>
        <v>0</v>
      </c>
    </row>
    <row>
      <c>
        <is>
          <t>1580799</t>
        </is>
      </c>
      <c>
        <v>1</v>
      </c>
      <c>
        <is>
          <t>MANİSA</t>
        </is>
      </c>
      <c>
        <v>KÖPRÜBAŞI</v>
      </c>
      <c>
        <is>
          <t>ARPACI TR-1 45-86-M00092_Ayırıcı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14.11.2020 17:02:28</t>
        </is>
      </c>
      <c>
        <is>
          <t>14.11.2020 17:48:00</t>
        </is>
      </c>
      <c>
        <v>0.758888888</v>
      </c>
      <c>
        <v>0</v>
      </c>
      <c>
        <v>0</v>
      </c>
      <c>
        <v>6</v>
      </c>
      <c>
        <v>47</v>
      </c>
      <c>
        <v>0</v>
      </c>
      <c>
        <v>0</v>
      </c>
      <c>
        <v>4.553333</v>
      </c>
      <c>
        <v>35.667778</v>
      </c>
    </row>
    <row>
      <c>
        <is>
          <t>1596668</t>
        </is>
      </c>
      <c>
        <v>1</v>
      </c>
      <c>
        <is>
          <t>İZMİR</t>
        </is>
      </c>
      <c>
        <v>URLA</v>
      </c>
      <c>
        <is>
          <t>TR-32 35-19-M00032_95000139252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26.11.2020 09:58:05</t>
        </is>
      </c>
      <c>
        <is>
          <t>26.11.2020 16:18:23</t>
        </is>
      </c>
      <c>
        <v>6.338333333</v>
      </c>
      <c>
        <v>0</v>
      </c>
      <c>
        <v>6</v>
      </c>
      <c>
        <v>0</v>
      </c>
      <c>
        <v>0</v>
      </c>
      <c>
        <v>0</v>
      </c>
      <c>
        <v>38.03</v>
      </c>
      <c>
        <v>0</v>
      </c>
      <c>
        <v>0</v>
      </c>
    </row>
    <row>
      <c>
        <is>
          <t>1595858</t>
        </is>
      </c>
      <c>
        <v>1</v>
      </c>
      <c>
        <is>
          <t>İZMİR</t>
        </is>
      </c>
      <c>
        <v>URLA</v>
      </c>
      <c>
        <is>
          <t>TR-32 35-19-M00032_B B01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24.11.2020 15:54:58</t>
        </is>
      </c>
      <c>
        <is>
          <t>24.11.2020 18:11:27</t>
        </is>
      </c>
      <c>
        <v>2.274722222</v>
      </c>
      <c>
        <v>0</v>
      </c>
      <c>
        <v>6</v>
      </c>
      <c>
        <v>0</v>
      </c>
      <c>
        <v>0</v>
      </c>
      <c>
        <v>0</v>
      </c>
      <c>
        <v>13.648333</v>
      </c>
      <c>
        <v>0</v>
      </c>
      <c>
        <v>0</v>
      </c>
    </row>
    <row>
      <c>
        <is>
          <t>1584436</t>
        </is>
      </c>
      <c>
        <v>1</v>
      </c>
      <c>
        <is>
          <t>İZMİR</t>
        </is>
      </c>
      <c>
        <v>URLA</v>
      </c>
      <c>
        <is>
          <t>DM-1/10 (TR-18) 35-19-M00018_35-19-M00018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21.11.2020 15:14:55</t>
        </is>
      </c>
      <c>
        <is>
          <t>21.11.2020 17:14:01</t>
        </is>
      </c>
      <c>
        <v>1.985</v>
      </c>
      <c>
        <v>1</v>
      </c>
      <c>
        <v>394</v>
      </c>
      <c>
        <v>0</v>
      </c>
      <c>
        <v>0</v>
      </c>
      <c>
        <v>1.985</v>
      </c>
      <c>
        <v>782.09</v>
      </c>
      <c>
        <v>0</v>
      </c>
      <c>
        <v>0</v>
      </c>
    </row>
    <row>
      <c>
        <is>
          <t>1581658</t>
        </is>
      </c>
      <c>
        <v>1</v>
      </c>
      <c>
        <is>
          <t>İZMİR</t>
        </is>
      </c>
      <c>
        <v>URLA</v>
      </c>
      <c>
        <is>
          <t>TR-292 (İM-1/TR-2) 35-19-L00292_50031811 C01</t>
        </is>
      </c>
      <c>
        <v>AG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16.11.2020 18:38:31</t>
        </is>
      </c>
      <c>
        <is>
          <t>16.11.2020 19:50:49</t>
        </is>
      </c>
      <c>
        <v>1.205</v>
      </c>
      <c>
        <v>0</v>
      </c>
      <c>
        <v>12</v>
      </c>
      <c>
        <v>0</v>
      </c>
      <c>
        <v>0</v>
      </c>
      <c>
        <v>0</v>
      </c>
      <c>
        <v>14.46</v>
      </c>
      <c>
        <v>0</v>
      </c>
      <c>
        <v>0</v>
      </c>
    </row>
    <row>
      <c>
        <is>
          <t>1579402</t>
        </is>
      </c>
      <c>
        <v>1</v>
      </c>
      <c>
        <is>
          <t>MANİSA</t>
        </is>
      </c>
      <c>
        <v>KÖPRÜBAŞI</v>
      </c>
      <c>
        <is>
          <t>UĞURLU KÖK 45-86-M00045_HatBaşıAyırıcı_53135437 M04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12.11.2020 08:20:13</t>
        </is>
      </c>
      <c>
        <is>
          <t>12.11.2020 08:20:33</t>
        </is>
      </c>
      <c>
        <v>0.005555555</v>
      </c>
      <c>
        <v>0</v>
      </c>
      <c>
        <v>0</v>
      </c>
      <c>
        <v>58</v>
      </c>
      <c>
        <v>866</v>
      </c>
      <c>
        <v>0</v>
      </c>
      <c>
        <v>0</v>
      </c>
      <c>
        <v>0.322222</v>
      </c>
      <c>
        <v>4.811111</v>
      </c>
    </row>
    <row>
      <c>
        <is>
          <t>1595011</t>
        </is>
      </c>
      <c>
        <v>1</v>
      </c>
      <c>
        <is>
          <t>MANİSA</t>
        </is>
      </c>
      <c>
        <v>KÖPRÜBAŞI</v>
      </c>
      <c>
        <is>
          <t>UĞURLU KÖK 45-86-M00045_ALANYOLU KIRANŞEYH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23.11.2020 08:19:36</t>
        </is>
      </c>
      <c>
        <is>
          <t>23.11.2020 08:52:31</t>
        </is>
      </c>
      <c>
        <v>0.548611111</v>
      </c>
      <c>
        <v>0</v>
      </c>
      <c>
        <v>0</v>
      </c>
      <c>
        <v>58</v>
      </c>
      <c>
        <v>866</v>
      </c>
      <c>
        <v>0</v>
      </c>
      <c>
        <v>0</v>
      </c>
      <c>
        <v>31.819444</v>
      </c>
      <c>
        <v>475.097222</v>
      </c>
    </row>
    <row>
      <c>
        <is>
          <t>1576211</t>
        </is>
      </c>
      <c>
        <v>1</v>
      </c>
      <c>
        <is>
          <t>MANİSA</t>
        </is>
      </c>
      <c>
        <v>KÖPRÜBAŞI</v>
      </c>
      <c>
        <is>
          <t>KİLLİK BEYNAMAZLI TR-3 45-86-M00142_Ayırıcı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06.11.2020 09:03:20</t>
        </is>
      </c>
      <c>
        <is>
          <t>06.11.2020 09:42:56</t>
        </is>
      </c>
      <c>
        <v>0.66</v>
      </c>
      <c>
        <v>0</v>
      </c>
      <c>
        <v>0</v>
      </c>
      <c>
        <v>1</v>
      </c>
      <c>
        <v>2</v>
      </c>
      <c>
        <v>0</v>
      </c>
      <c>
        <v>0</v>
      </c>
      <c>
        <v>0.66</v>
      </c>
      <c>
        <v>1.32</v>
      </c>
    </row>
    <row>
      <c>
        <is>
          <t>1595982</t>
        </is>
      </c>
      <c>
        <v>1</v>
      </c>
      <c>
        <is>
          <t>İZMİR</t>
        </is>
      </c>
      <c>
        <v>TORBALI</v>
      </c>
      <c>
        <is>
          <t>PAMUKYAZI-5 35-26-L00392_956601817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24.11.2020 20:13:23</t>
        </is>
      </c>
      <c>
        <is>
          <t>24.11.2020 20:43:07</t>
        </is>
      </c>
      <c>
        <v>0.495555555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0.495556</v>
      </c>
    </row>
    <row>
      <c>
        <is>
          <t>1597492</t>
        </is>
      </c>
      <c>
        <v>1</v>
      </c>
      <c>
        <is>
          <t>İZMİR</t>
        </is>
      </c>
      <c>
        <v>URLA</v>
      </c>
      <c>
        <is>
          <t>TR-33 35-19-M00033_956663521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27.11.2020 18:53:53</t>
        </is>
      </c>
      <c>
        <is>
          <t>27.11.2020 20:35:31</t>
        </is>
      </c>
      <c>
        <v>1.693888888</v>
      </c>
      <c>
        <v>0</v>
      </c>
      <c>
        <v>1</v>
      </c>
      <c>
        <v>0</v>
      </c>
      <c>
        <v>0</v>
      </c>
      <c>
        <v>0</v>
      </c>
      <c>
        <v>1.693889</v>
      </c>
      <c>
        <v>0</v>
      </c>
      <c>
        <v>0</v>
      </c>
    </row>
    <row>
      <c>
        <is>
          <t>1573722</t>
        </is>
      </c>
      <c>
        <v>1</v>
      </c>
      <c>
        <is>
          <t>İZMİR</t>
        </is>
      </c>
      <c>
        <v>URLA</v>
      </c>
      <c>
        <is>
          <t>TR-48 TEKEL 35-19-L00048_956694923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01.11.2020 16:19:39</t>
        </is>
      </c>
      <c>
        <is>
          <t>01.11.2020 17:36:49</t>
        </is>
      </c>
      <c>
        <v>1.286111111</v>
      </c>
      <c>
        <v>0</v>
      </c>
      <c>
        <v>4</v>
      </c>
      <c>
        <v>0</v>
      </c>
      <c>
        <v>0</v>
      </c>
      <c>
        <v>0</v>
      </c>
      <c>
        <v>5.144444</v>
      </c>
      <c>
        <v>0</v>
      </c>
      <c>
        <v>0</v>
      </c>
    </row>
    <row>
      <c>
        <is>
          <t>1576818</t>
        </is>
      </c>
      <c>
        <v>1</v>
      </c>
      <c>
        <is>
          <t>İZMİR</t>
        </is>
      </c>
      <c>
        <v>TORBALI</v>
      </c>
      <c>
        <is>
          <t>ÇANKAYA KÖK 35-26-M00587_TORUN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06.11.2020 21:39:44</t>
        </is>
      </c>
      <c>
        <is>
          <t>06.11.2020 22:14:11</t>
        </is>
      </c>
      <c>
        <v>0.574166666</v>
      </c>
      <c>
        <v>23</v>
      </c>
      <c>
        <v>0</v>
      </c>
      <c>
        <v>0</v>
      </c>
      <c>
        <v>0</v>
      </c>
      <c>
        <v>13.205833</v>
      </c>
      <c>
        <v>0</v>
      </c>
      <c>
        <v>0</v>
      </c>
      <c>
        <v>0</v>
      </c>
    </row>
    <row>
      <c>
        <is>
          <t>1580807</t>
        </is>
      </c>
      <c>
        <v>1</v>
      </c>
      <c>
        <is>
          <t>İZMİR</t>
        </is>
      </c>
      <c>
        <v>TORBALI</v>
      </c>
      <c>
        <is>
          <t>YAZIBAŞI DM-5 35-26-M00550_DM-4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14.11.2020 17:14:22</t>
        </is>
      </c>
      <c>
        <is>
          <t>14.11.2020 18:35:12</t>
        </is>
      </c>
      <c>
        <v>1.347222222</v>
      </c>
      <c>
        <v>66</v>
      </c>
      <c>
        <v>17</v>
      </c>
      <c>
        <v>0</v>
      </c>
      <c>
        <v>0</v>
      </c>
      <c>
        <v>88.916667</v>
      </c>
      <c>
        <v>22.902778</v>
      </c>
      <c>
        <v>0</v>
      </c>
      <c>
        <v>0</v>
      </c>
    </row>
    <row>
      <c>
        <is>
          <t>1576796</t>
        </is>
      </c>
      <c>
        <v>1</v>
      </c>
      <c>
        <is>
          <t>İZMİR</t>
        </is>
      </c>
      <c>
        <v>TORBALI</v>
      </c>
      <c>
        <is>
          <t>ÇANKAYA KÖK 35-26-M00587_TORUN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06.11.2020 20:30:32</t>
        </is>
      </c>
      <c>
        <is>
          <t>06.11.2020 20:55:14</t>
        </is>
      </c>
      <c>
        <v>0.411666666</v>
      </c>
      <c>
        <v>23</v>
      </c>
      <c>
        <v>0</v>
      </c>
      <c>
        <v>0</v>
      </c>
      <c>
        <v>0</v>
      </c>
      <c>
        <v>9.468333</v>
      </c>
      <c>
        <v>0</v>
      </c>
      <c>
        <v>0</v>
      </c>
      <c>
        <v>0</v>
      </c>
    </row>
    <row>
      <c>
        <is>
          <t>1581047</t>
        </is>
      </c>
      <c>
        <v>1</v>
      </c>
      <c>
        <is>
          <t>İZMİR</t>
        </is>
      </c>
      <c>
        <v>SEFERİHİSAR</v>
      </c>
      <c>
        <is>
          <t>L-27 35-14-L00027_956636710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15.11.2020 11:45:41</t>
        </is>
      </c>
      <c>
        <is>
          <t>15.11.2020 13:57:46</t>
        </is>
      </c>
      <c>
        <v>2.201388888</v>
      </c>
      <c>
        <v>0</v>
      </c>
      <c>
        <v>1</v>
      </c>
      <c>
        <v>0</v>
      </c>
      <c>
        <v>0</v>
      </c>
      <c>
        <v>0</v>
      </c>
      <c>
        <v>2.201389</v>
      </c>
      <c>
        <v>0</v>
      </c>
      <c>
        <v>0</v>
      </c>
    </row>
    <row>
      <c>
        <is>
          <t>1575058</t>
        </is>
      </c>
      <c>
        <v>1</v>
      </c>
      <c>
        <is>
          <t>MANİSA</t>
        </is>
      </c>
      <c>
        <v>SARIGÖL</v>
      </c>
      <c>
        <is>
          <t>SARIGÖL TR-37 45-79-M00037_TR-40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04.11.2020 09:18:36</t>
        </is>
      </c>
      <c>
        <is>
          <t>04.11.2020 10:29:11</t>
        </is>
      </c>
      <c>
        <v>1.176388888</v>
      </c>
      <c>
        <v>0</v>
      </c>
      <c>
        <v>67</v>
      </c>
      <c>
        <v>4</v>
      </c>
      <c>
        <v>46</v>
      </c>
      <c>
        <v>0</v>
      </c>
      <c>
        <v>78.818055</v>
      </c>
      <c>
        <v>4.705556</v>
      </c>
      <c>
        <v>54.113889</v>
      </c>
    </row>
    <row>
      <c>
        <is>
          <t>1580668</t>
        </is>
      </c>
      <c>
        <v>1</v>
      </c>
      <c>
        <is>
          <t>İZMİR</t>
        </is>
      </c>
      <c>
        <v>URLA</v>
      </c>
      <c>
        <is>
          <t>TR-2 35-19-L00002_956683872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14.11.2020 12:21:14</t>
        </is>
      </c>
      <c>
        <is>
          <t>14.11.2020 15:13:31</t>
        </is>
      </c>
      <c>
        <v>2.871388888</v>
      </c>
      <c>
        <v>0</v>
      </c>
      <c>
        <v>1</v>
      </c>
      <c>
        <v>0</v>
      </c>
      <c>
        <v>0</v>
      </c>
      <c>
        <v>0</v>
      </c>
      <c>
        <v>2.871389</v>
      </c>
      <c>
        <v>0</v>
      </c>
      <c>
        <v>0</v>
      </c>
    </row>
    <row>
      <c>
        <is>
          <t>1578918</t>
        </is>
      </c>
      <c>
        <v>1</v>
      </c>
      <c>
        <is>
          <t>İZMİR</t>
        </is>
      </c>
      <c>
        <v>URLA</v>
      </c>
      <c>
        <is>
          <t>TR-32 35-19-M00032_956684970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11.11.2020 09:20:36</t>
        </is>
      </c>
      <c>
        <is>
          <t>11.11.2020 09:53:19</t>
        </is>
      </c>
      <c>
        <v>0.545277777</v>
      </c>
      <c>
        <v>0</v>
      </c>
      <c>
        <v>1</v>
      </c>
      <c>
        <v>0</v>
      </c>
      <c>
        <v>0</v>
      </c>
      <c>
        <v>0</v>
      </c>
      <c>
        <v>0.545278</v>
      </c>
      <c>
        <v>0</v>
      </c>
      <c>
        <v>0</v>
      </c>
    </row>
    <row>
      <c>
        <is>
          <t>1578400</t>
        </is>
      </c>
      <c>
        <v>1</v>
      </c>
      <c>
        <is>
          <t>İZMİR</t>
        </is>
      </c>
      <c>
        <v>URLA</v>
      </c>
      <c>
        <is>
          <t>TR-5 35-19-L00005_HatBaşıAyırıcı_53137335 L03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10.11.2020 10:09:25</t>
        </is>
      </c>
      <c>
        <is>
          <t>10.11.2020 18:25:55</t>
        </is>
      </c>
      <c>
        <v>8.274750833</v>
      </c>
      <c>
        <v>0</v>
      </c>
      <c>
        <v>0</v>
      </c>
      <c>
        <v>0</v>
      </c>
      <c>
        <v>28</v>
      </c>
      <c>
        <v>0</v>
      </c>
      <c>
        <v>0</v>
      </c>
      <c>
        <v>0</v>
      </c>
      <c>
        <v>231.693023</v>
      </c>
    </row>
    <row>
      <c>
        <is>
          <t>1596999</t>
        </is>
      </c>
      <c>
        <v>1</v>
      </c>
      <c>
        <is>
          <t>MANİSA</t>
        </is>
      </c>
      <c>
        <v>KÖPRÜBAŞI</v>
      </c>
      <c>
        <is>
          <t>YABACI KÖYÜ TR-1 45-86-M00187_C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26.11.2020 18:49:00</t>
        </is>
      </c>
      <c>
        <is>
          <t>26.11.2020 20:05:49</t>
        </is>
      </c>
      <c>
        <v>1.280277777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1.280278</v>
      </c>
    </row>
    <row>
      <c>
        <is>
          <t>1597001</t>
        </is>
      </c>
      <c>
        <v>1</v>
      </c>
      <c>
        <is>
          <t>MANİSA</t>
        </is>
      </c>
      <c>
        <v>KÖPRÜBAŞI</v>
      </c>
      <c>
        <is>
          <t>ZEYTİNBURNU TR-2 45-86-M00195_C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26.11.2020 18:52:54</t>
        </is>
      </c>
      <c>
        <is>
          <t>26.11.2020 19:51:33</t>
        </is>
      </c>
      <c>
        <v>0.9775</v>
      </c>
      <c>
        <v>0</v>
      </c>
      <c>
        <v>79</v>
      </c>
      <c>
        <v>0</v>
      </c>
      <c>
        <v>0</v>
      </c>
      <c>
        <v>0</v>
      </c>
      <c>
        <v>77.2225</v>
      </c>
      <c>
        <v>0</v>
      </c>
      <c>
        <v>0</v>
      </c>
    </row>
    <row>
      <c>
        <is>
          <t>1581088</t>
        </is>
      </c>
      <c>
        <v>1</v>
      </c>
      <c>
        <is>
          <t>MANİSA</t>
        </is>
      </c>
      <c>
        <v>KÖPRÜBAŞI</v>
      </c>
      <c>
        <is>
          <t>ZEYTİNBURNU TR-1 45-86-M00196_Ayırıcı H01</t>
        </is>
      </c>
      <c>
        <v>OG Kademe Ayarı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15.11.2020 13:55:11</t>
        </is>
      </c>
      <c>
        <is>
          <t>15.11.2020 14:32:18</t>
        </is>
      </c>
      <c>
        <v>0.618611111</v>
      </c>
      <c>
        <v>0</v>
      </c>
      <c>
        <v>6</v>
      </c>
      <c>
        <v>2</v>
      </c>
      <c>
        <v>25</v>
      </c>
      <c>
        <v>0</v>
      </c>
      <c>
        <v>3.711667</v>
      </c>
      <c>
        <v>1.237222</v>
      </c>
      <c>
        <v>15.465278</v>
      </c>
    </row>
    <row>
      <c>
        <is>
          <t>1580831</t>
        </is>
      </c>
      <c>
        <v>1</v>
      </c>
      <c>
        <is>
          <t>MANİSA</t>
        </is>
      </c>
      <c>
        <v>KÖPRÜBAŞI</v>
      </c>
      <c>
        <is>
          <t>ÇAMLICA TR-12 45-86-M00206_915786571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14.11.2020 18:06:21</t>
        </is>
      </c>
      <c>
        <is>
          <t>14.11.2020 19:12:55</t>
        </is>
      </c>
      <c>
        <v>1.109444444</v>
      </c>
      <c>
        <v>0</v>
      </c>
      <c>
        <v>1</v>
      </c>
      <c>
        <v>0</v>
      </c>
      <c>
        <v>0</v>
      </c>
      <c>
        <v>0</v>
      </c>
      <c>
        <v>1.109444</v>
      </c>
      <c>
        <v>0</v>
      </c>
      <c>
        <v>0</v>
      </c>
    </row>
    <row>
      <c>
        <is>
          <t>1575618</t>
        </is>
      </c>
      <c>
        <v>1</v>
      </c>
      <c>
        <is>
          <t>MANİSA</t>
        </is>
      </c>
      <c>
        <v>KÖPRÜBAŞI</v>
      </c>
      <c>
        <is>
          <t>BORLU TR-3 45-86-M00048_FATİH MAH.TR-4/FATİH MAH.TR-5-M05 M05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Bildirimli</v>
      </c>
      <c>
        <is>
          <t>05.11.2020 09:15:02</t>
        </is>
      </c>
      <c>
        <is>
          <t>05.11.2020 10:00:14</t>
        </is>
      </c>
      <c>
        <v>0.753333333</v>
      </c>
      <c>
        <v>3</v>
      </c>
      <c>
        <v>99</v>
      </c>
      <c>
        <v>0</v>
      </c>
      <c>
        <v>0</v>
      </c>
      <c>
        <v>2.26</v>
      </c>
      <c>
        <v>74.58</v>
      </c>
      <c>
        <v>0</v>
      </c>
      <c>
        <v>0</v>
      </c>
    </row>
    <row>
      <c>
        <is>
          <t>1582909</t>
        </is>
      </c>
      <c>
        <v>1</v>
      </c>
      <c>
        <is>
          <t>MANİSA</t>
        </is>
      </c>
      <c>
        <v>KÖPRÜBAŞI</v>
      </c>
      <c>
        <is>
          <t>TOKMAKLI KÖK 45-86-M00047_TOKMAKLI-M05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19.11.2020 09:27:45</t>
        </is>
      </c>
      <c>
        <is>
          <t>19.11.2020 09:53:58</t>
        </is>
      </c>
      <c>
        <v>0.436944444</v>
      </c>
      <c>
        <v>0</v>
      </c>
      <c>
        <v>0</v>
      </c>
      <c>
        <v>82</v>
      </c>
      <c>
        <v>1064</v>
      </c>
      <c>
        <v>0</v>
      </c>
      <c>
        <v>0</v>
      </c>
      <c>
        <v>35.829444</v>
      </c>
      <c>
        <v>464.908888</v>
      </c>
    </row>
    <row>
      <c>
        <is>
          <t>1598076</t>
        </is>
      </c>
      <c>
        <v>1</v>
      </c>
      <c>
        <is>
          <t>MANİSA</t>
        </is>
      </c>
      <c>
        <v>KÖPRÜBAŞI</v>
      </c>
      <c>
        <is>
          <t>HİSAR MAH.TR-6 45-86-M00050_ÇAMLICA TR-13-M02 M02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29.11.2020 10:03:50</t>
        </is>
      </c>
      <c>
        <is>
          <t>29.11.2020 12:34:47</t>
        </is>
      </c>
      <c>
        <v>2.515602777</v>
      </c>
      <c>
        <v>2</v>
      </c>
      <c>
        <v>52</v>
      </c>
      <c>
        <v>0</v>
      </c>
      <c>
        <v>3</v>
      </c>
      <c>
        <v>5.031206</v>
      </c>
      <c>
        <v>130.811344</v>
      </c>
      <c>
        <v>0</v>
      </c>
      <c>
        <v>7.546808</v>
      </c>
    </row>
    <row>
      <c>
        <is>
          <t>1580940</t>
        </is>
      </c>
      <c>
        <v>1</v>
      </c>
      <c>
        <is>
          <t>MANİSA</t>
        </is>
      </c>
      <c>
        <v>KÖPRÜBAŞI</v>
      </c>
      <c>
        <is>
          <t>HİSAR MAH.TR-8 45-86-M00200_D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15.11.2020 06:06:09</t>
        </is>
      </c>
      <c>
        <is>
          <t>15.11.2020 07:45:11</t>
        </is>
      </c>
      <c>
        <v>1.650555555</v>
      </c>
      <c>
        <v>0</v>
      </c>
      <c>
        <v>4</v>
      </c>
      <c>
        <v>0</v>
      </c>
      <c>
        <v>0</v>
      </c>
      <c>
        <v>0</v>
      </c>
      <c>
        <v>6.602222</v>
      </c>
      <c>
        <v>0</v>
      </c>
      <c>
        <v>0</v>
      </c>
    </row>
    <row>
      <c>
        <is>
          <t>1597470</t>
        </is>
      </c>
      <c>
        <v>1</v>
      </c>
      <c>
        <is>
          <t>İZMİR</t>
        </is>
      </c>
      <c>
        <v>URLA</v>
      </c>
      <c>
        <is>
          <t>TR-15 35-19-L00015_95000147026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27.11.2020 18:18:23</t>
        </is>
      </c>
      <c>
        <is>
          <t>27.11.2020 20:45:08</t>
        </is>
      </c>
      <c>
        <v>2.445833333</v>
      </c>
      <c>
        <v>0</v>
      </c>
      <c>
        <v>1</v>
      </c>
      <c>
        <v>0</v>
      </c>
      <c>
        <v>0</v>
      </c>
      <c>
        <v>0</v>
      </c>
      <c>
        <v>2.445833</v>
      </c>
      <c>
        <v>0</v>
      </c>
      <c>
        <v>0</v>
      </c>
    </row>
    <row>
      <c>
        <is>
          <t>1575549</t>
        </is>
      </c>
      <c>
        <v>1</v>
      </c>
      <c>
        <is>
          <t>İZMİR</t>
        </is>
      </c>
      <c>
        <v>TORBALI</v>
      </c>
      <c>
        <is>
          <t>TR-45 35-26-M00045_35-26-M00045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05.11.2020 09:03:22</t>
        </is>
      </c>
      <c>
        <is>
          <t>05.11.2020 09:40:01</t>
        </is>
      </c>
      <c>
        <v>0.610833333</v>
      </c>
      <c>
        <v>1</v>
      </c>
      <c>
        <v>491</v>
      </c>
      <c>
        <v>0</v>
      </c>
      <c>
        <v>0</v>
      </c>
      <c>
        <v>0.610833</v>
      </c>
      <c>
        <v>299.919167</v>
      </c>
      <c>
        <v>0</v>
      </c>
      <c>
        <v>0</v>
      </c>
    </row>
    <row>
      <c>
        <is>
          <t>1595894</t>
        </is>
      </c>
      <c>
        <v>1</v>
      </c>
      <c>
        <is>
          <t>İZMİR</t>
        </is>
      </c>
      <c>
        <v>SEFERİHİSAR</v>
      </c>
      <c>
        <is>
          <t>L-21 HAMAM ALANI 35-14-L00021_9082617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24.11.2020 16:57:31</t>
        </is>
      </c>
      <c>
        <is>
          <t>24.11.2020 19:08:26</t>
        </is>
      </c>
      <c>
        <v>2.181944444</v>
      </c>
      <c>
        <v>0</v>
      </c>
      <c>
        <v>374</v>
      </c>
      <c>
        <v>0</v>
      </c>
      <c>
        <v>0</v>
      </c>
      <c>
        <v>0</v>
      </c>
      <c>
        <v>816.047222</v>
      </c>
      <c>
        <v>0</v>
      </c>
      <c>
        <v>0</v>
      </c>
    </row>
    <row>
      <c>
        <is>
          <t>1573617</t>
        </is>
      </c>
      <c>
        <v>1</v>
      </c>
      <c>
        <is>
          <t>İZMİR</t>
        </is>
      </c>
      <c>
        <v>TORBALI</v>
      </c>
      <c>
        <is>
          <t>ARSLANLAR TM 35-26-A00004_BEŞİKÇİOĞLU M21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01.11.2020 12:01:39</t>
        </is>
      </c>
      <c>
        <is>
          <t>01.11.2020 13:09:16</t>
        </is>
      </c>
      <c>
        <v>1.126944444</v>
      </c>
      <c>
        <v>20</v>
      </c>
      <c>
        <v>0</v>
      </c>
      <c>
        <v>7</v>
      </c>
      <c>
        <v>0</v>
      </c>
      <c>
        <v>22.538889</v>
      </c>
      <c>
        <v>0</v>
      </c>
      <c>
        <v>7.888611</v>
      </c>
      <c>
        <v>0</v>
      </c>
    </row>
    <row>
      <c>
        <is>
          <t>1581206</t>
        </is>
      </c>
      <c>
        <v>1</v>
      </c>
      <c>
        <is>
          <t>MANİSA</t>
        </is>
      </c>
      <c>
        <v>SELENDİ</v>
      </c>
      <c>
        <is>
          <t>AKÇAKERTİL TR-1 45-81-M00061_A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15.11.2020 20:01:47</t>
        </is>
      </c>
      <c>
        <is>
          <t>15.11.2020 21:00:21</t>
        </is>
      </c>
      <c>
        <v>0.976111111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2.928333</v>
      </c>
    </row>
    <row>
      <c>
        <is>
          <t>1574734</t>
        </is>
      </c>
      <c>
        <v>1</v>
      </c>
      <c>
        <is>
          <t>İZMİR</t>
        </is>
      </c>
      <c>
        <v>ÇEŞME</v>
      </c>
      <c>
        <is>
          <t>L-284 İMAMOĞLU TRAFO 35-18-L00284_950456552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03.11.2020 14:18:52</t>
        </is>
      </c>
      <c>
        <is>
          <t>03.11.2020 15:33:11</t>
        </is>
      </c>
      <c>
        <v>1.238611111</v>
      </c>
      <c>
        <v>0</v>
      </c>
      <c>
        <v>1</v>
      </c>
      <c>
        <v>0</v>
      </c>
      <c>
        <v>0</v>
      </c>
      <c>
        <v>0</v>
      </c>
      <c>
        <v>1.238611</v>
      </c>
      <c>
        <v>0</v>
      </c>
      <c>
        <v>0</v>
      </c>
    </row>
    <row>
      <c>
        <is>
          <t>1580038</t>
        </is>
      </c>
      <c>
        <v>1</v>
      </c>
      <c>
        <is>
          <t>İZMİR</t>
        </is>
      </c>
      <c>
        <v>ÇEŞME</v>
      </c>
      <c>
        <is>
          <t>L-287 SCOTCH PARK 35-18-L00287_950447167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13.11.2020 09:39:42</t>
        </is>
      </c>
      <c>
        <is>
          <t>13.11.2020 13:17:37</t>
        </is>
      </c>
      <c>
        <v>3.631944444</v>
      </c>
      <c>
        <v>0</v>
      </c>
      <c>
        <v>1</v>
      </c>
      <c>
        <v>0</v>
      </c>
      <c>
        <v>0</v>
      </c>
      <c>
        <v>0</v>
      </c>
      <c>
        <v>3.631944</v>
      </c>
      <c>
        <v>0</v>
      </c>
      <c>
        <v>0</v>
      </c>
    </row>
    <row>
      <c>
        <is>
          <t>1597892</t>
        </is>
      </c>
      <c>
        <v>1</v>
      </c>
      <c>
        <is>
          <t>İZMİR</t>
        </is>
      </c>
      <c>
        <v>ÇEŞME</v>
      </c>
      <c>
        <is>
          <t>L-400 35-18-L00400_950451003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28.11.2020 17:04:11</t>
        </is>
      </c>
      <c>
        <is>
          <t>28.11.2020 18:34:00</t>
        </is>
      </c>
      <c>
        <v>1.496944444</v>
      </c>
      <c>
        <v>0</v>
      </c>
      <c>
        <v>1</v>
      </c>
      <c>
        <v>0</v>
      </c>
      <c>
        <v>0</v>
      </c>
      <c>
        <v>0</v>
      </c>
      <c>
        <v>1.496944</v>
      </c>
      <c>
        <v>0</v>
      </c>
      <c>
        <v>0</v>
      </c>
    </row>
    <row>
      <c>
        <is>
          <t>1574547</t>
        </is>
      </c>
      <c>
        <v>1</v>
      </c>
      <c>
        <is>
          <t>İZMİR</t>
        </is>
      </c>
      <c>
        <v>TORBALI</v>
      </c>
      <c>
        <is>
          <t>ARMAK KÖK 35-26-M00558_AGROMARİN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03.11.2020 09:31:18</t>
        </is>
      </c>
      <c>
        <is>
          <t>03.11.2020 09:57:21</t>
        </is>
      </c>
      <c>
        <v>0.434166666</v>
      </c>
      <c>
        <v>12</v>
      </c>
      <c>
        <v>0</v>
      </c>
      <c>
        <v>0</v>
      </c>
      <c>
        <v>0</v>
      </c>
      <c>
        <v>5.21</v>
      </c>
      <c>
        <v>0</v>
      </c>
      <c>
        <v>0</v>
      </c>
      <c>
        <v>0</v>
      </c>
    </row>
    <row>
      <c>
        <is>
          <t>1579093</t>
        </is>
      </c>
      <c>
        <v>1</v>
      </c>
      <c>
        <is>
          <t>İZMİR</t>
        </is>
      </c>
      <c>
        <v>SEFERİHİSAR</v>
      </c>
      <c>
        <is>
          <t>L-38 35-14-L00038_956636444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11.11.2020 13:19:11</t>
        </is>
      </c>
      <c>
        <is>
          <t>11.11.2020 15:20:07</t>
        </is>
      </c>
      <c>
        <v>2.015555555</v>
      </c>
      <c>
        <v>0</v>
      </c>
      <c>
        <v>1</v>
      </c>
      <c>
        <v>0</v>
      </c>
      <c>
        <v>0</v>
      </c>
      <c>
        <v>0</v>
      </c>
      <c>
        <v>2.015556</v>
      </c>
      <c>
        <v>0</v>
      </c>
      <c>
        <v>0</v>
      </c>
    </row>
    <row>
      <c>
        <is>
          <t>1576128</t>
        </is>
      </c>
      <c>
        <v>1</v>
      </c>
      <c>
        <is>
          <t>İZMİR</t>
        </is>
      </c>
      <c>
        <v>TORBALI</v>
      </c>
      <c>
        <is>
          <t>YAZIBAŞI TR-1 35-26-M00619_956622736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06.11.2020 06:54:29</t>
        </is>
      </c>
      <c>
        <is>
          <t>06.11.2020 08:58:34</t>
        </is>
      </c>
      <c>
        <v>2.068055555</v>
      </c>
      <c>
        <v>0</v>
      </c>
      <c>
        <v>1</v>
      </c>
      <c>
        <v>0</v>
      </c>
      <c>
        <v>0</v>
      </c>
      <c>
        <v>0</v>
      </c>
      <c>
        <v>2.068056</v>
      </c>
      <c>
        <v>0</v>
      </c>
      <c>
        <v>0</v>
      </c>
    </row>
    <row>
      <c>
        <is>
          <t>1596908</t>
        </is>
      </c>
      <c>
        <v>1</v>
      </c>
      <c>
        <is>
          <t>MANİSA</t>
        </is>
      </c>
      <c>
        <v>KÖPRÜBAŞI</v>
      </c>
      <c>
        <is>
          <t>TOKMAKLI KÖYÜ TR-1 45-86-M00190_915802934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26.11.2020 16:24:00</t>
        </is>
      </c>
      <c>
        <is>
          <t>26.11.2020 16:56:21</t>
        </is>
      </c>
      <c>
        <v>0.539166666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0.539167</v>
      </c>
    </row>
    <row>
      <c>
        <is>
          <t>1597147</t>
        </is>
      </c>
      <c>
        <v>1</v>
      </c>
      <c>
        <is>
          <t>İZMİR</t>
        </is>
      </c>
      <c>
        <v>URLA</v>
      </c>
      <c>
        <is>
          <t>TR-21 35-19-L00021_956665090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27.11.2020 09:26:43</t>
        </is>
      </c>
      <c>
        <is>
          <t>27.11.2020 19:00:07</t>
        </is>
      </c>
      <c>
        <v>9.556666666</v>
      </c>
      <c>
        <v>0</v>
      </c>
      <c>
        <v>1</v>
      </c>
      <c>
        <v>0</v>
      </c>
      <c>
        <v>0</v>
      </c>
      <c>
        <v>0</v>
      </c>
      <c>
        <v>9.556667</v>
      </c>
      <c>
        <v>0</v>
      </c>
      <c>
        <v>0</v>
      </c>
    </row>
    <row>
      <c>
        <is>
          <t>1597496</t>
        </is>
      </c>
      <c>
        <v>1</v>
      </c>
      <c>
        <is>
          <t>İZMİR</t>
        </is>
      </c>
      <c>
        <v>URLA</v>
      </c>
      <c>
        <is>
          <t>TR-21 35-19-L00021_956668636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27.11.2020 19:11:18</t>
        </is>
      </c>
      <c>
        <is>
          <t>27.11.2020 21:49:10</t>
        </is>
      </c>
      <c>
        <v>2.631111111</v>
      </c>
      <c>
        <v>0</v>
      </c>
      <c>
        <v>1</v>
      </c>
      <c>
        <v>0</v>
      </c>
      <c>
        <v>0</v>
      </c>
      <c>
        <v>0</v>
      </c>
      <c>
        <v>2.631111</v>
      </c>
      <c>
        <v>0</v>
      </c>
      <c>
        <v>0</v>
      </c>
    </row>
    <row>
      <c>
        <is>
          <t>1574171</t>
        </is>
      </c>
      <c>
        <v>1</v>
      </c>
      <c>
        <is>
          <t>İZMİR</t>
        </is>
      </c>
      <c>
        <v>URLA</v>
      </c>
      <c>
        <is>
          <t>TR-23 35-19-L00023_B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02.11.2020 13:49:34</t>
        </is>
      </c>
      <c>
        <is>
          <t>02.11.2020 15:17:51</t>
        </is>
      </c>
      <c>
        <v>1.471388888</v>
      </c>
      <c>
        <v>0</v>
      </c>
      <c>
        <v>12</v>
      </c>
      <c>
        <v>0</v>
      </c>
      <c>
        <v>0</v>
      </c>
      <c>
        <v>0</v>
      </c>
      <c>
        <v>17.656667</v>
      </c>
      <c>
        <v>0</v>
      </c>
      <c>
        <v>0</v>
      </c>
    </row>
    <row>
      <c>
        <is>
          <t>1597475</t>
        </is>
      </c>
      <c>
        <v>1</v>
      </c>
      <c>
        <is>
          <t>İZMİR</t>
        </is>
      </c>
      <c>
        <v>URLA</v>
      </c>
      <c>
        <is>
          <t>TR-21 35-19-L00021_956690178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27.11.2020 18:21:42</t>
        </is>
      </c>
      <c>
        <is>
          <t>27.11.2020 19:28:08</t>
        </is>
      </c>
      <c>
        <v>1.107222222</v>
      </c>
      <c>
        <v>0</v>
      </c>
      <c>
        <v>3</v>
      </c>
      <c>
        <v>0</v>
      </c>
      <c>
        <v>0</v>
      </c>
      <c>
        <v>0</v>
      </c>
      <c>
        <v>3.321667</v>
      </c>
      <c>
        <v>0</v>
      </c>
      <c>
        <v>0</v>
      </c>
    </row>
    <row>
      <c>
        <is>
          <t>1598877</t>
        </is>
      </c>
      <c>
        <v>1</v>
      </c>
      <c>
        <is>
          <t>İZMİR</t>
        </is>
      </c>
      <c>
        <v>URLA</v>
      </c>
      <c>
        <is>
          <t>TR-22 (DM-7/TR-23) 35-19-L00022_TR-25-L05 L05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30.11.2020 22:53:03</t>
        </is>
      </c>
      <c>
        <is>
          <t>30.11.2020 23:34:00</t>
        </is>
      </c>
      <c>
        <v>0.6825</v>
      </c>
      <c>
        <v>11</v>
      </c>
      <c>
        <v>1660</v>
      </c>
      <c>
        <v>0</v>
      </c>
      <c>
        <v>11</v>
      </c>
      <c>
        <v>7.5075</v>
      </c>
      <c>
        <v>1132.95</v>
      </c>
      <c>
        <v>0</v>
      </c>
      <c>
        <v>7.5075</v>
      </c>
    </row>
    <row>
      <c>
        <is>
          <t>1574969</t>
        </is>
      </c>
      <c>
        <v>1</v>
      </c>
      <c>
        <is>
          <t>İZMİR</t>
        </is>
      </c>
      <c>
        <v>URLA</v>
      </c>
      <c>
        <is>
          <t>TR-57 BAKSAN 35-19-L00057_956667582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03.11.2020 21:58:00</t>
        </is>
      </c>
      <c>
        <is>
          <t>03.11.2020 22:52:04</t>
        </is>
      </c>
      <c>
        <v>0.901111111</v>
      </c>
      <c>
        <v>0</v>
      </c>
      <c>
        <v>3</v>
      </c>
      <c>
        <v>0</v>
      </c>
      <c>
        <v>0</v>
      </c>
      <c>
        <v>0</v>
      </c>
      <c>
        <v>2.703333</v>
      </c>
      <c>
        <v>0</v>
      </c>
      <c>
        <v>0</v>
      </c>
    </row>
    <row>
      <c>
        <is>
          <t>1574880</t>
        </is>
      </c>
      <c>
        <v>1</v>
      </c>
      <c>
        <is>
          <t>İZMİR</t>
        </is>
      </c>
      <c>
        <v>URLA</v>
      </c>
      <c>
        <is>
          <t>TR-58 35-19-L00058_956671326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03.11.2020 17:46:03</t>
        </is>
      </c>
      <c>
        <is>
          <t>03.11.2020 20:35:05</t>
        </is>
      </c>
      <c>
        <v>2.817222222</v>
      </c>
      <c>
        <v>0</v>
      </c>
      <c>
        <v>2</v>
      </c>
      <c>
        <v>0</v>
      </c>
      <c>
        <v>0</v>
      </c>
      <c>
        <v>0</v>
      </c>
      <c>
        <v>5.634444</v>
      </c>
      <c>
        <v>0</v>
      </c>
      <c>
        <v>0</v>
      </c>
    </row>
    <row>
      <c>
        <is>
          <t>1577896</t>
        </is>
      </c>
      <c>
        <v>1</v>
      </c>
      <c>
        <is>
          <t>İZMİR</t>
        </is>
      </c>
      <c>
        <v>URLA</v>
      </c>
      <c>
        <is>
          <t>TR-251 35-19-L00251_956667057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09.11.2020 09:41:31</t>
        </is>
      </c>
      <c>
        <is>
          <t>09.11.2020 16:04:22</t>
        </is>
      </c>
      <c>
        <v>6.380833333</v>
      </c>
      <c>
        <v>0</v>
      </c>
      <c>
        <v>1</v>
      </c>
      <c>
        <v>0</v>
      </c>
      <c>
        <v>0</v>
      </c>
      <c>
        <v>0</v>
      </c>
      <c>
        <v>6.380833</v>
      </c>
      <c>
        <v>0</v>
      </c>
      <c>
        <v>0</v>
      </c>
    </row>
    <row>
      <c>
        <is>
          <t>1577771</t>
        </is>
      </c>
      <c>
        <v>1</v>
      </c>
      <c>
        <is>
          <t>İZMİR</t>
        </is>
      </c>
      <c>
        <v>URLA</v>
      </c>
      <c>
        <is>
          <t>TR-55 KÖK 35-19-L00055_956666856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08.11.2020 20:02:19</t>
        </is>
      </c>
      <c>
        <is>
          <t>08.11.2020 21:37:44</t>
        </is>
      </c>
      <c>
        <v>1.590277777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1.590278</v>
      </c>
    </row>
    <row>
      <c>
        <is>
          <t>1577681</t>
        </is>
      </c>
      <c>
        <v>1</v>
      </c>
      <c>
        <is>
          <t>İZMİR</t>
        </is>
      </c>
      <c>
        <v>URLA</v>
      </c>
      <c>
        <is>
          <t>TR-49 EGELİ 35-19-L00049_Ayırıcı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08.11.2020 16:16:12</t>
        </is>
      </c>
      <c>
        <is>
          <t>08.11.2020 18:01:27</t>
        </is>
      </c>
      <c>
        <v>1.754166666</v>
      </c>
      <c>
        <v>1</v>
      </c>
      <c>
        <v>139</v>
      </c>
      <c>
        <v>0</v>
      </c>
      <c>
        <v>0</v>
      </c>
      <c>
        <v>1.754167</v>
      </c>
      <c>
        <v>243.829167</v>
      </c>
      <c>
        <v>0</v>
      </c>
      <c>
        <v>0</v>
      </c>
    </row>
    <row>
      <c>
        <is>
          <t>1575774</t>
        </is>
      </c>
      <c>
        <v>1</v>
      </c>
      <c>
        <is>
          <t>İZMİR</t>
        </is>
      </c>
      <c>
        <v>URLA</v>
      </c>
      <c>
        <is>
          <t>TR-49 EGELİ 35-19-L00049_5850682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05.11.2020 13:10:10</t>
        </is>
      </c>
      <c>
        <is>
          <t>05.11.2020 17:10:41</t>
        </is>
      </c>
      <c>
        <v>4.008611111</v>
      </c>
      <c>
        <v>0</v>
      </c>
      <c>
        <v>73</v>
      </c>
      <c>
        <v>0</v>
      </c>
      <c>
        <v>0</v>
      </c>
      <c>
        <v>0</v>
      </c>
      <c>
        <v>292.628611</v>
      </c>
      <c>
        <v>0</v>
      </c>
      <c>
        <v>0</v>
      </c>
    </row>
    <row>
      <c>
        <is>
          <t>1598253</t>
        </is>
      </c>
      <c>
        <v>1</v>
      </c>
      <c>
        <is>
          <t>İZMİR</t>
        </is>
      </c>
      <c>
        <v>URLA</v>
      </c>
      <c>
        <is>
          <t>TR-55 KÖK 35-19-L00055_C C01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29.11.2020 16:08:37</t>
        </is>
      </c>
      <c>
        <is>
          <t>29.11.2020 20:35:31</t>
        </is>
      </c>
      <c>
        <v>4.448333333</v>
      </c>
      <c>
        <v>0</v>
      </c>
      <c>
        <v>21</v>
      </c>
      <c>
        <v>0</v>
      </c>
      <c>
        <v>0</v>
      </c>
      <c>
        <v>0</v>
      </c>
      <c>
        <v>93.415</v>
      </c>
      <c>
        <v>0</v>
      </c>
      <c>
        <v>0</v>
      </c>
    </row>
    <row>
      <c>
        <is>
          <t>1596380</t>
        </is>
      </c>
      <c>
        <v>1</v>
      </c>
      <c>
        <is>
          <t>MANİSA</t>
        </is>
      </c>
      <c>
        <v>KÖPRÜBAŞI</v>
      </c>
      <c>
        <is>
          <t>SARAYCIK MAH. TR-1 45-86-M00257_Ayırıcı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25.11.2020 14:44:55</t>
        </is>
      </c>
      <c>
        <is>
          <t>25.11.2020 15:54:17</t>
        </is>
      </c>
      <c>
        <v>1.156111111</v>
      </c>
      <c>
        <v>0</v>
      </c>
      <c>
        <v>0</v>
      </c>
      <c>
        <v>2</v>
      </c>
      <c>
        <v>51</v>
      </c>
      <c>
        <v>0</v>
      </c>
      <c>
        <v>0</v>
      </c>
      <c>
        <v>2.312222</v>
      </c>
      <c>
        <v>58.961667</v>
      </c>
    </row>
    <row>
      <c>
        <is>
          <t>1576938</t>
        </is>
      </c>
      <c>
        <v>1</v>
      </c>
      <c>
        <is>
          <t>MANİSA</t>
        </is>
      </c>
      <c>
        <v>KÖPRÜBAŞI</v>
      </c>
      <c>
        <is>
          <t>SARAYCIK YOLÜSTÜ TR-2 45-86-M00222_Ayırıcı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07.11.2020 08:42:56</t>
        </is>
      </c>
      <c>
        <is>
          <t>07.11.2020 09:56:07</t>
        </is>
      </c>
      <c>
        <v>1.219722222</v>
      </c>
      <c>
        <v>0</v>
      </c>
      <c>
        <v>0</v>
      </c>
      <c>
        <v>1</v>
      </c>
      <c>
        <v>28</v>
      </c>
      <c>
        <v>0</v>
      </c>
      <c>
        <v>0</v>
      </c>
      <c>
        <v>1.219722</v>
      </c>
      <c>
        <v>34.152222</v>
      </c>
    </row>
    <row>
      <c>
        <is>
          <t>1577646</t>
        </is>
      </c>
      <c>
        <v>1</v>
      </c>
      <c>
        <is>
          <t>İZMİR</t>
        </is>
      </c>
      <c>
        <v>URLA</v>
      </c>
      <c>
        <is>
          <t>DM-1/11A 35-19-M00011_DM-3/1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08.11.2020 14:40:15</t>
        </is>
      </c>
      <c>
        <is>
          <t>08.11.2020 15:10:33</t>
        </is>
      </c>
      <c>
        <v>0.505</v>
      </c>
      <c>
        <v>7</v>
      </c>
      <c>
        <v>702</v>
      </c>
      <c>
        <v>111</v>
      </c>
      <c>
        <v>3332</v>
      </c>
      <c>
        <v>3.535</v>
      </c>
      <c>
        <v>354.51</v>
      </c>
      <c>
        <v>56.055</v>
      </c>
      <c>
        <v>1682.66</v>
      </c>
    </row>
    <row>
      <c>
        <is>
          <t>1579021</t>
        </is>
      </c>
      <c>
        <v>1</v>
      </c>
      <c>
        <is>
          <t>İZMİR</t>
        </is>
      </c>
      <c>
        <v>URLA</v>
      </c>
      <c>
        <is>
          <t>KUŞÇULAR DM 35-19-M00461_GES SANTRAL M03</t>
        </is>
      </c>
      <c>
        <v>OG Yeraltı Kablo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11.11.2020 11:09:00</t>
        </is>
      </c>
      <c>
        <is>
          <t>11.11.2020 15:22:13</t>
        </is>
      </c>
      <c>
        <v>4.220277777</v>
      </c>
      <c>
        <v>0</v>
      </c>
      <c>
        <v>0</v>
      </c>
      <c>
        <v>9</v>
      </c>
      <c>
        <v>0</v>
      </c>
      <c>
        <v>0</v>
      </c>
      <c>
        <v>0</v>
      </c>
      <c>
        <v>37.9825</v>
      </c>
      <c>
        <v>0</v>
      </c>
    </row>
    <row>
      <c>
        <is>
          <t>1573949</t>
        </is>
      </c>
      <c>
        <v>1</v>
      </c>
      <c>
        <is>
          <t>İZMİR</t>
        </is>
      </c>
      <c>
        <v>URLA</v>
      </c>
      <c>
        <is>
          <t>DM-1/11A 35-19-M00011_DM-3/1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02.11.2020 08:44:38</t>
        </is>
      </c>
      <c>
        <is>
          <t>02.11.2020 08:57:00</t>
        </is>
      </c>
      <c>
        <v>0.206111111</v>
      </c>
      <c>
        <v>7</v>
      </c>
      <c>
        <v>704</v>
      </c>
      <c>
        <v>111</v>
      </c>
      <c>
        <v>3307</v>
      </c>
      <c>
        <v>1.442778</v>
      </c>
      <c>
        <v>145.102222</v>
      </c>
      <c>
        <v>22.878333</v>
      </c>
      <c>
        <v>681.609444</v>
      </c>
    </row>
    <row>
      <c>
        <is>
          <t>1580755</t>
        </is>
      </c>
      <c>
        <v>1</v>
      </c>
      <c>
        <is>
          <t>MANİSA</t>
        </is>
      </c>
      <c>
        <v>KÖPRÜBAŞI</v>
      </c>
      <c>
        <is>
          <t>KÖPRÜBAŞI TR-20 45-86-M00020_KÖPRÜBAŞI TR-8/KÖPRÜBAŞI TR-23-M02 M02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Bildirimli</v>
      </c>
      <c>
        <is>
          <t>14.11.2020 16:01:49</t>
        </is>
      </c>
      <c>
        <is>
          <t>14.11.2020 16:24:03</t>
        </is>
      </c>
      <c>
        <v>0.370436944</v>
      </c>
      <c>
        <v>10</v>
      </c>
      <c>
        <v>839</v>
      </c>
      <c>
        <v>33</v>
      </c>
      <c>
        <v>232</v>
      </c>
      <c>
        <v>3.704369</v>
      </c>
      <c>
        <v>310.796596</v>
      </c>
      <c>
        <v>12.224419</v>
      </c>
      <c>
        <v>85.941371</v>
      </c>
    </row>
    <row>
      <c>
        <is>
          <t>1584468</t>
        </is>
      </c>
      <c>
        <v>1</v>
      </c>
      <c>
        <is>
          <t>MANİSA</t>
        </is>
      </c>
      <c>
        <v>KÖPRÜBAŞI</v>
      </c>
      <c>
        <is>
          <t>KÖPRÜBAŞI TR-20 45-86-M00020_KÖPRÜBAŞI TR-8/KÖPRÜBAŞI TR-23-M02 M02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Bildirimli</v>
      </c>
      <c>
        <is>
          <t>21.11.2020 16:08:57</t>
        </is>
      </c>
      <c>
        <is>
          <t>21.11.2020 16:12:00</t>
        </is>
      </c>
      <c>
        <v>0.050747222</v>
      </c>
      <c>
        <v>10</v>
      </c>
      <c>
        <v>839</v>
      </c>
      <c>
        <v>33</v>
      </c>
      <c>
        <v>232</v>
      </c>
      <c>
        <v>0.507472</v>
      </c>
      <c>
        <v>42.576919</v>
      </c>
      <c>
        <v>1.674658</v>
      </c>
      <c>
        <v>11.773356</v>
      </c>
    </row>
    <row>
      <c>
        <is>
          <t>1580556</t>
        </is>
      </c>
      <c>
        <v>1</v>
      </c>
      <c>
        <is>
          <t>MANİSA</t>
        </is>
      </c>
      <c>
        <v>KÖPRÜBAŞI</v>
      </c>
      <c>
        <is>
          <t>KÖPRÜBAŞI TR-20 45-86-M00020_DAĞITIM TRAFO KÖPRÜBAŞI TR-20-M03 M03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14.11.2020 09:39:18</t>
        </is>
      </c>
      <c>
        <is>
          <t>14.11.2020 14:11:01</t>
        </is>
      </c>
      <c>
        <v>4.528426666</v>
      </c>
      <c>
        <v>3</v>
      </c>
      <c>
        <v>598</v>
      </c>
      <c>
        <v>0</v>
      </c>
      <c>
        <v>0</v>
      </c>
      <c>
        <v>13.58528</v>
      </c>
      <c>
        <v>2707.999146</v>
      </c>
      <c>
        <v>0</v>
      </c>
      <c>
        <v>0</v>
      </c>
    </row>
    <row>
      <c>
        <is>
          <t>1579499</t>
        </is>
      </c>
      <c>
        <v>1</v>
      </c>
      <c>
        <is>
          <t>MANİSA</t>
        </is>
      </c>
      <c>
        <v>KÖPRÜBAŞI</v>
      </c>
      <c>
        <is>
          <t>KÖPRÜBAŞI TR-20 45-86-M00020_DAĞITIM TRAFO KÖPRÜBAŞI TR-20-M03 M03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12.11.2020 09:49:42</t>
        </is>
      </c>
      <c>
        <is>
          <t>12.11.2020 16:56:49</t>
        </is>
      </c>
      <c>
        <v>7.118518333</v>
      </c>
      <c>
        <v>3</v>
      </c>
      <c>
        <v>598</v>
      </c>
      <c>
        <v>0</v>
      </c>
      <c>
        <v>0</v>
      </c>
      <c>
        <v>21.355555</v>
      </c>
      <c>
        <v>4256.873963</v>
      </c>
      <c>
        <v>0</v>
      </c>
      <c>
        <v>0</v>
      </c>
    </row>
    <row>
      <c>
        <is>
          <t>1574869</t>
        </is>
      </c>
      <c>
        <v>1</v>
      </c>
      <c>
        <is>
          <t>MANİSA</t>
        </is>
      </c>
      <c>
        <v>DEMİRCİ</v>
      </c>
      <c>
        <is>
          <t>KILAVUZLAR TR-1 45-74-M00199_945592969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03.11.2020 17:45:51</t>
        </is>
      </c>
      <c>
        <is>
          <t>03.11.2020 18:49:52</t>
        </is>
      </c>
      <c>
        <v>1.066944444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1.066944</v>
      </c>
    </row>
    <row>
      <c>
        <is>
          <t>1597246</t>
        </is>
      </c>
      <c>
        <v>1</v>
      </c>
      <c>
        <is>
          <t>MANİSA</t>
        </is>
      </c>
      <c>
        <v>DEMİRCİ</v>
      </c>
      <c>
        <is>
          <t>KILAVUZLAR TR-1 45-74-M00199_945593162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27.11.2020 10:55:32</t>
        </is>
      </c>
      <c>
        <is>
          <t>27.11.2020 18:11:31</t>
        </is>
      </c>
      <c>
        <v>7.266388888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7.266389</v>
      </c>
    </row>
    <row>
      <c>
        <is>
          <t>1597495</t>
        </is>
      </c>
      <c>
        <v>1</v>
      </c>
      <c>
        <is>
          <t>MANİSA</t>
        </is>
      </c>
      <c>
        <v>SARUHANLI</v>
      </c>
      <c>
        <is>
          <t>ÇALTEPE TR-1 45-80-M00162_956546165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27.11.2020 19:02:44</t>
        </is>
      </c>
      <c>
        <is>
          <t>27.11.2020 21:24:12</t>
        </is>
      </c>
      <c>
        <v>2.357777777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2.357778</v>
      </c>
    </row>
    <row>
      <c>
        <is>
          <t>1595816</t>
        </is>
      </c>
      <c>
        <v>1</v>
      </c>
      <c>
        <is>
          <t>İZMİR</t>
        </is>
      </c>
      <c>
        <v>URLA</v>
      </c>
      <c>
        <is>
          <t>TR-42 35-19-M00042_35-19-M00042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24.11.2020 14:09:00</t>
        </is>
      </c>
      <c>
        <is>
          <t>24.11.2020 16:52:00</t>
        </is>
      </c>
      <c>
        <v>2.716666666</v>
      </c>
      <c>
        <v>2</v>
      </c>
      <c>
        <v>102</v>
      </c>
      <c>
        <v>0</v>
      </c>
      <c>
        <v>0</v>
      </c>
      <c>
        <v>5.433333</v>
      </c>
      <c>
        <v>277.1</v>
      </c>
      <c>
        <v>0</v>
      </c>
      <c>
        <v>0</v>
      </c>
    </row>
    <row>
      <c>
        <is>
          <t>1582459</t>
        </is>
      </c>
      <c>
        <v>1</v>
      </c>
      <c>
        <is>
          <t>İZMİR</t>
        </is>
      </c>
      <c>
        <v>URLA</v>
      </c>
      <c>
        <is>
          <t>TR-2 35-19-L00002_D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18.11.2020 10:04:08</t>
        </is>
      </c>
      <c>
        <is>
          <t>18.11.2020 15:49:03</t>
        </is>
      </c>
      <c>
        <v>5.748611111</v>
      </c>
      <c>
        <v>0</v>
      </c>
      <c>
        <v>16</v>
      </c>
      <c>
        <v>0</v>
      </c>
      <c>
        <v>2</v>
      </c>
      <c>
        <v>0</v>
      </c>
      <c>
        <v>91.977778</v>
      </c>
      <c>
        <v>0</v>
      </c>
      <c>
        <v>11.497222</v>
      </c>
    </row>
    <row>
      <c>
        <is>
          <t>1575515</t>
        </is>
      </c>
      <c>
        <v>1</v>
      </c>
      <c>
        <is>
          <t>İZMİR</t>
        </is>
      </c>
      <c>
        <v>URLA</v>
      </c>
      <c>
        <is>
          <t>TR-2 35-19-L00002_TR-5-L02 L02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05.11.2020 05:43:45</t>
        </is>
      </c>
      <c>
        <is>
          <t>05.11.2020 09:12:00</t>
        </is>
      </c>
      <c>
        <v>3.470833333</v>
      </c>
      <c>
        <v>35</v>
      </c>
      <c>
        <v>2102</v>
      </c>
      <c>
        <v>52</v>
      </c>
      <c>
        <v>1292</v>
      </c>
      <c>
        <v>121.479167</v>
      </c>
      <c>
        <v>7295.691666</v>
      </c>
      <c>
        <v>180.483333</v>
      </c>
      <c>
        <v>4484.316666</v>
      </c>
    </row>
    <row>
      <c>
        <is>
          <t>1575610</t>
        </is>
      </c>
      <c>
        <v>1</v>
      </c>
      <c>
        <is>
          <t>İZMİR</t>
        </is>
      </c>
      <c>
        <v>URLA</v>
      </c>
      <c>
        <is>
          <t>TR-2 35-19-L00002_B</t>
        </is>
      </c>
      <c>
        <v>AG Hatta Ağaç Kesimi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05.11.2020 09:16:00</t>
        </is>
      </c>
      <c>
        <is>
          <t>05.11.2020 09:57:52</t>
        </is>
      </c>
      <c>
        <v>0.697777777</v>
      </c>
      <c>
        <v>0</v>
      </c>
      <c>
        <v>39</v>
      </c>
      <c>
        <v>0</v>
      </c>
      <c>
        <v>0</v>
      </c>
      <c>
        <v>0</v>
      </c>
      <c>
        <v>27.213333</v>
      </c>
      <c>
        <v>0</v>
      </c>
      <c>
        <v>0</v>
      </c>
    </row>
    <row>
      <c>
        <is>
          <t>1581166</t>
        </is>
      </c>
      <c>
        <v>1</v>
      </c>
      <c>
        <is>
          <t>MANİSA</t>
        </is>
      </c>
      <c>
        <v>SARIGÖL</v>
      </c>
      <c>
        <is>
          <t>SARIGÖL TR-23 45-79-M00023_C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15.11.2020 17:53:56</t>
        </is>
      </c>
      <c>
        <is>
          <t>15.11.2020 18:52:31</t>
        </is>
      </c>
      <c>
        <v>0.976388888</v>
      </c>
      <c>
        <v>0</v>
      </c>
      <c>
        <v>0</v>
      </c>
      <c>
        <v>0</v>
      </c>
      <c>
        <v>13</v>
      </c>
      <c>
        <v>0</v>
      </c>
      <c>
        <v>0</v>
      </c>
      <c>
        <v>0</v>
      </c>
      <c>
        <v>12.693056</v>
      </c>
    </row>
    <row>
      <c>
        <is>
          <t>1575352</t>
        </is>
      </c>
      <c>
        <v>1</v>
      </c>
      <c>
        <is>
          <t>MANİSA</t>
        </is>
      </c>
      <c>
        <v>ALAŞEHİR</v>
      </c>
      <c>
        <is>
          <t>DELEMENLER KÖK 45-73-M00490_GÜZLE BELENYAKA -M05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04.11.2020 17:08:21</t>
        </is>
      </c>
      <c>
        <is>
          <t>04.11.2020 18:23:00</t>
        </is>
      </c>
      <c>
        <v>1.244166666</v>
      </c>
      <c>
        <v>0</v>
      </c>
      <c>
        <v>0</v>
      </c>
      <c>
        <v>38</v>
      </c>
      <c>
        <v>1091</v>
      </c>
      <c>
        <v>0</v>
      </c>
      <c>
        <v>0</v>
      </c>
      <c>
        <v>47.278333</v>
      </c>
      <c>
        <v>1357.385833</v>
      </c>
    </row>
    <row>
      <c>
        <is>
          <t>1576958</t>
        </is>
      </c>
      <c>
        <v>1</v>
      </c>
      <c>
        <is>
          <t>MANİSA</t>
        </is>
      </c>
      <c>
        <v>SELENDİ</v>
      </c>
      <c>
        <is>
          <t>DUMANLAR KÖK 45-81-M00044_HatBaşıAyırıcı_73215482 M03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07.11.2020 09:04:31</t>
        </is>
      </c>
      <c>
        <is>
          <t>07.11.2020 10:08:39</t>
        </is>
      </c>
      <c>
        <v>1.068888888</v>
      </c>
      <c>
        <v>0</v>
      </c>
      <c>
        <v>0</v>
      </c>
      <c>
        <v>8</v>
      </c>
      <c>
        <v>392</v>
      </c>
      <c>
        <v>0</v>
      </c>
      <c>
        <v>0</v>
      </c>
      <c>
        <v>8.551111</v>
      </c>
      <c>
        <v>419.004444</v>
      </c>
    </row>
    <row>
      <c>
        <is>
          <t>1578748</t>
        </is>
      </c>
      <c>
        <v>1</v>
      </c>
      <c>
        <is>
          <t>MANİSA</t>
        </is>
      </c>
      <c>
        <v>ALAŞEHİR</v>
      </c>
      <c>
        <is>
          <t>BAHÇEDERE TR-2 45-73-M00558_B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10.11.2020 19:04:13</t>
        </is>
      </c>
      <c>
        <is>
          <t>10.11.2020 20:28:38</t>
        </is>
      </c>
      <c>
        <v>1.406944444</v>
      </c>
      <c>
        <v>0</v>
      </c>
      <c>
        <v>0</v>
      </c>
      <c>
        <v>0</v>
      </c>
      <c>
        <v>31</v>
      </c>
      <c>
        <v>0</v>
      </c>
      <c>
        <v>0</v>
      </c>
      <c>
        <v>0</v>
      </c>
      <c>
        <v>43.615278</v>
      </c>
    </row>
    <row>
      <c>
        <is>
          <t>1579284</t>
        </is>
      </c>
      <c>
        <v>1</v>
      </c>
      <c>
        <is>
          <t>MANİSA</t>
        </is>
      </c>
      <c>
        <v>ALAŞEHİR</v>
      </c>
      <c>
        <is>
          <t>ULUDERBENT TR-5 45-73-M00536_D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11.11.2020 18:12:49</t>
        </is>
      </c>
      <c>
        <is>
          <t>11.11.2020 23:10:29</t>
        </is>
      </c>
      <c>
        <v>4.961111111</v>
      </c>
      <c>
        <v>0</v>
      </c>
      <c>
        <v>93</v>
      </c>
      <c>
        <v>0</v>
      </c>
      <c>
        <v>0</v>
      </c>
      <c>
        <v>0</v>
      </c>
      <c>
        <v>461.383333</v>
      </c>
      <c>
        <v>0</v>
      </c>
      <c>
        <v>0</v>
      </c>
    </row>
    <row>
      <c>
        <is>
          <t>1577196</t>
        </is>
      </c>
      <c>
        <v>1</v>
      </c>
      <c>
        <is>
          <t>İZMİR</t>
        </is>
      </c>
      <c>
        <v>KİRAZ</v>
      </c>
      <c>
        <is>
          <t>DOĞANCI TR-6 35-31-L00331_47904064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07.11.2020 15:04:51</t>
        </is>
      </c>
      <c>
        <is>
          <t>07.11.2020 21:18:58</t>
        </is>
      </c>
      <c>
        <v>6.235277777</v>
      </c>
      <c>
        <v>0</v>
      </c>
      <c>
        <v>0</v>
      </c>
      <c>
        <v>0</v>
      </c>
      <c>
        <v>7</v>
      </c>
      <c>
        <v>0</v>
      </c>
      <c>
        <v>0</v>
      </c>
      <c>
        <v>0</v>
      </c>
      <c>
        <v>43.646944</v>
      </c>
    </row>
    <row>
      <c>
        <is>
          <t>1584287</t>
        </is>
      </c>
      <c>
        <v>1</v>
      </c>
      <c>
        <is>
          <t>İZMİR</t>
        </is>
      </c>
      <c>
        <v>TİRE</v>
      </c>
      <c>
        <is>
          <t>BÜYÜKKALE TR-1 35-29-L00668_35-29-L00668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21.11.2020 10:30:32</t>
        </is>
      </c>
      <c>
        <is>
          <t>21.11.2020 13:14:46</t>
        </is>
      </c>
      <c>
        <v>2.737222222</v>
      </c>
      <c>
        <v>0</v>
      </c>
      <c>
        <v>0</v>
      </c>
      <c>
        <v>1</v>
      </c>
      <c>
        <v>74</v>
      </c>
      <c>
        <v>0</v>
      </c>
      <c>
        <v>0</v>
      </c>
      <c>
        <v>2.737222</v>
      </c>
      <c>
        <v>202.554444</v>
      </c>
    </row>
    <row>
      <c>
        <is>
          <t>1595336</t>
        </is>
      </c>
      <c>
        <v>1</v>
      </c>
      <c>
        <is>
          <t>İZMİR</t>
        </is>
      </c>
      <c>
        <v>TİRE</v>
      </c>
      <c>
        <is>
          <t>BÜYÜKKALE ORTAOKUL TR-4 35-29-L00664_35-29-L00664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23.11.2020 15:55:22</t>
        </is>
      </c>
      <c>
        <is>
          <t>23.11.2020 17:25:48</t>
        </is>
      </c>
      <c>
        <v>1.507222222</v>
      </c>
      <c>
        <v>0</v>
      </c>
      <c>
        <v>0</v>
      </c>
      <c>
        <v>1</v>
      </c>
      <c>
        <v>33</v>
      </c>
      <c>
        <v>0</v>
      </c>
      <c>
        <v>0</v>
      </c>
      <c>
        <v>1.507222</v>
      </c>
      <c>
        <v>49.738333</v>
      </c>
    </row>
    <row>
      <c>
        <is>
          <t>1574542</t>
        </is>
      </c>
      <c>
        <v>1</v>
      </c>
      <c>
        <is>
          <t>İZMİR</t>
        </is>
      </c>
      <c>
        <v>ÖDEMİŞ</v>
      </c>
      <c>
        <is>
          <t>TR-127 35-15-M00127_950375301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03.11.2020 09:37:06</t>
        </is>
      </c>
      <c>
        <is>
          <t>03.11.2020 13:08:20</t>
        </is>
      </c>
      <c>
        <v>3.520555555</v>
      </c>
      <c>
        <v>0</v>
      </c>
      <c>
        <v>1</v>
      </c>
      <c>
        <v>0</v>
      </c>
      <c>
        <v>0</v>
      </c>
      <c>
        <v>0</v>
      </c>
      <c>
        <v>3.520556</v>
      </c>
      <c>
        <v>0</v>
      </c>
      <c>
        <v>0</v>
      </c>
    </row>
    <row>
      <c>
        <is>
          <t>1581954</t>
        </is>
      </c>
      <c>
        <v>1</v>
      </c>
      <c>
        <is>
          <t>İZMİR</t>
        </is>
      </c>
      <c>
        <v>ÖDEMİŞ</v>
      </c>
      <c>
        <is>
          <t>TR-89 35-15-M00089_950360166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17.11.2020 11:55:35</t>
        </is>
      </c>
      <c>
        <is>
          <t>17.11.2020 17:17:32</t>
        </is>
      </c>
      <c>
        <v>5.365833333</v>
      </c>
      <c>
        <v>0</v>
      </c>
      <c>
        <v>1</v>
      </c>
      <c>
        <v>0</v>
      </c>
      <c>
        <v>0</v>
      </c>
      <c>
        <v>0</v>
      </c>
      <c>
        <v>5.365833</v>
      </c>
      <c>
        <v>0</v>
      </c>
      <c>
        <v>0</v>
      </c>
    </row>
    <row>
      <c>
        <is>
          <t>1582154</t>
        </is>
      </c>
      <c>
        <v>1</v>
      </c>
      <c>
        <is>
          <t>İZMİR</t>
        </is>
      </c>
      <c>
        <v>ÖDEMİŞ</v>
      </c>
      <c>
        <is>
          <t>TR-89 35-15-M00089_950360027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17.11.2020 16:43:31</t>
        </is>
      </c>
      <c>
        <is>
          <t>17.11.2020 19:55:49</t>
        </is>
      </c>
      <c>
        <v>3.205</v>
      </c>
      <c>
        <v>0</v>
      </c>
      <c>
        <v>1</v>
      </c>
      <c>
        <v>0</v>
      </c>
      <c>
        <v>0</v>
      </c>
      <c>
        <v>0</v>
      </c>
      <c>
        <v>3.205</v>
      </c>
      <c>
        <v>0</v>
      </c>
      <c>
        <v>0</v>
      </c>
    </row>
    <row>
      <c>
        <is>
          <t>1575123</t>
        </is>
      </c>
      <c>
        <v>1</v>
      </c>
      <c>
        <is>
          <t>İZMİR</t>
        </is>
      </c>
      <c>
        <v>ÇEŞME</v>
      </c>
      <c>
        <is>
          <t>M-147 SAKIZLIKOY 35-18-M00147_950443639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04.11.2020 10:42:48</t>
        </is>
      </c>
      <c>
        <is>
          <t>04.11.2020 22:13:20</t>
        </is>
      </c>
      <c>
        <v>11.508888888</v>
      </c>
      <c>
        <v>0</v>
      </c>
      <c>
        <v>1</v>
      </c>
      <c>
        <v>0</v>
      </c>
      <c>
        <v>0</v>
      </c>
      <c>
        <v>0</v>
      </c>
      <c>
        <v>11.508889</v>
      </c>
      <c>
        <v>0</v>
      </c>
      <c>
        <v>0</v>
      </c>
    </row>
    <row>
      <c>
        <is>
          <t>1584218</t>
        </is>
      </c>
      <c>
        <v>1</v>
      </c>
      <c>
        <is>
          <t>MANİSA</t>
        </is>
      </c>
      <c>
        <v>SARIGÖL</v>
      </c>
      <c>
        <is>
          <t>GÜNYAKA TR-1 45-79-M00480_45-79-M00480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21.11.2020 09:30:13</t>
        </is>
      </c>
      <c>
        <is>
          <t>21.11.2020 10:31:02</t>
        </is>
      </c>
      <c>
        <v>1.013611111</v>
      </c>
      <c>
        <v>0</v>
      </c>
      <c>
        <v>0</v>
      </c>
      <c>
        <v>1</v>
      </c>
      <c>
        <v>52</v>
      </c>
      <c>
        <v>0</v>
      </c>
      <c>
        <v>0</v>
      </c>
      <c>
        <v>1.013611</v>
      </c>
      <c>
        <v>52.707778</v>
      </c>
    </row>
    <row>
      <c>
        <is>
          <t>1584286</t>
        </is>
      </c>
      <c>
        <v>1</v>
      </c>
      <c>
        <is>
          <t>MANİSA</t>
        </is>
      </c>
      <c>
        <v>SARIGÖL</v>
      </c>
      <c>
        <is>
          <t>GÜNYAKA TR-3 45-79-M00478_45-79-M00478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21.11.2020 10:41:00</t>
        </is>
      </c>
      <c>
        <is>
          <t>21.11.2020 11:25:34</t>
        </is>
      </c>
      <c>
        <v>0.742777777</v>
      </c>
      <c>
        <v>0</v>
      </c>
      <c>
        <v>0</v>
      </c>
      <c>
        <v>1</v>
      </c>
      <c>
        <v>112</v>
      </c>
      <c>
        <v>0</v>
      </c>
      <c>
        <v>0</v>
      </c>
      <c>
        <v>0.742778</v>
      </c>
      <c>
        <v>83.191111</v>
      </c>
    </row>
    <row>
      <c>
        <is>
          <t>1579044</t>
        </is>
      </c>
      <c>
        <v>1</v>
      </c>
      <c>
        <is>
          <t>MANİSA</t>
        </is>
      </c>
      <c>
        <v>KÖPRÜBAŞI</v>
      </c>
      <c>
        <is>
          <t>KÖPRÜBAŞI TR-19 45-86-M00019_KÖPRÜBAŞI TR-20-M01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11.11.2020 11:54:52</t>
        </is>
      </c>
      <c>
        <is>
          <t>11.11.2020 12:53:54</t>
        </is>
      </c>
      <c>
        <v>0.983888888</v>
      </c>
      <c>
        <v>13</v>
      </c>
      <c>
        <v>1437</v>
      </c>
      <c>
        <v>33</v>
      </c>
      <c>
        <v>232</v>
      </c>
      <c>
        <v>12.790556</v>
      </c>
      <c>
        <v>1413.848332</v>
      </c>
      <c>
        <v>32.468333</v>
      </c>
      <c>
        <v>228.262222</v>
      </c>
    </row>
    <row>
      <c>
        <is>
          <t>1579733</t>
        </is>
      </c>
      <c>
        <v>1</v>
      </c>
      <c>
        <is>
          <t>MANİSA</t>
        </is>
      </c>
      <c>
        <v>KÖPRÜBAŞI</v>
      </c>
      <c>
        <is>
          <t>KÖPRÜBAŞI TR-19 45-86-M00019_KÖPRÜBAŞI TR-20 M01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Bildirimli</v>
      </c>
      <c>
        <is>
          <t>12.11.2020 16:15:19</t>
        </is>
      </c>
      <c>
        <is>
          <t>12.11.2020 16:54:19</t>
        </is>
      </c>
      <c>
        <v>0.649725</v>
      </c>
      <c>
        <v>13</v>
      </c>
      <c>
        <v>1437</v>
      </c>
      <c>
        <v>33</v>
      </c>
      <c>
        <v>232</v>
      </c>
      <c>
        <v>8.446425</v>
      </c>
      <c>
        <v>933.654825</v>
      </c>
      <c>
        <v>21.440925</v>
      </c>
      <c>
        <v>150.7362</v>
      </c>
    </row>
    <row>
      <c>
        <is>
          <t>1580513</t>
        </is>
      </c>
      <c>
        <v>1</v>
      </c>
      <c>
        <is>
          <t>MANİSA</t>
        </is>
      </c>
      <c>
        <v>KÖPRÜBAŞI</v>
      </c>
      <c>
        <is>
          <t>KÖPRÜBAŞI TR-19 45-86-M00019_KÖPRÜBAŞI TR-20-M01 M01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Bildirimli</v>
      </c>
      <c>
        <is>
          <t>14.11.2020 09:01:20</t>
        </is>
      </c>
      <c>
        <is>
          <t>14.11.2020 09:38:15</t>
        </is>
      </c>
      <c>
        <v>0.615202777</v>
      </c>
      <c>
        <v>10</v>
      </c>
      <c>
        <v>839</v>
      </c>
      <c>
        <v>33</v>
      </c>
      <c>
        <v>232</v>
      </c>
      <c>
        <v>6.152028</v>
      </c>
      <c>
        <v>516.15513</v>
      </c>
      <c>
        <v>20.301692</v>
      </c>
      <c>
        <v>142.727044</v>
      </c>
    </row>
    <row>
      <c>
        <is>
          <t>1584195</t>
        </is>
      </c>
      <c>
        <v>1</v>
      </c>
      <c>
        <is>
          <t>MANİSA</t>
        </is>
      </c>
      <c>
        <v>KÖPRÜBAŞI</v>
      </c>
      <c>
        <is>
          <t>KÖPRÜBAŞI TR-19 45-86-M00019_KÖPRÜBAŞI TR-20 M01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Bildirimli</v>
      </c>
      <c>
        <is>
          <t>21.11.2020 09:01:04</t>
        </is>
      </c>
      <c>
        <is>
          <t>21.11.2020 09:32:11</t>
        </is>
      </c>
      <c>
        <v>0.518611111</v>
      </c>
      <c>
        <v>13</v>
      </c>
      <c>
        <v>1437</v>
      </c>
      <c>
        <v>33</v>
      </c>
      <c>
        <v>232</v>
      </c>
      <c>
        <v>6.741944</v>
      </c>
      <c>
        <v>745.244167</v>
      </c>
      <c>
        <v>17.114167</v>
      </c>
      <c>
        <v>120.317778</v>
      </c>
    </row>
    <row>
      <c>
        <is>
          <t>1584259</t>
        </is>
      </c>
      <c>
        <v>1</v>
      </c>
      <c>
        <is>
          <t>MANİSA</t>
        </is>
      </c>
      <c>
        <v>KÖPRÜBAŞI</v>
      </c>
      <c>
        <is>
          <t>KÖPRÜBAŞI TR-18 45-86-M00018_DAĞITIM TRAFO KÖPRÜBAŞI TR-18-M03 M03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21.11.2020 10:02:43</t>
        </is>
      </c>
      <c>
        <is>
          <t>21.11.2020 14:37:07</t>
        </is>
      </c>
      <c>
        <v>4.573313888</v>
      </c>
      <c>
        <v>3</v>
      </c>
      <c>
        <v>181</v>
      </c>
      <c>
        <v>0</v>
      </c>
      <c>
        <v>14</v>
      </c>
      <c>
        <v>13.719942</v>
      </c>
      <c>
        <v>827.769814</v>
      </c>
      <c>
        <v>0</v>
      </c>
      <c>
        <v>64.026394</v>
      </c>
    </row>
    <row>
      <c>
        <is>
          <t>1595021</t>
        </is>
      </c>
      <c>
        <v>1</v>
      </c>
      <c>
        <is>
          <t>MANİSA</t>
        </is>
      </c>
      <c>
        <v>KÖPRÜBAŞI</v>
      </c>
      <c>
        <is>
          <t>KÖPRÜBAŞI DM 45-86-M00051_TR-17/KAY.LOJMANI-M09 M09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23.11.2020 08:40:13</t>
        </is>
      </c>
      <c>
        <is>
          <t>23.11.2020 08:43:34</t>
        </is>
      </c>
      <c>
        <v>0.055833333</v>
      </c>
      <c>
        <v>18</v>
      </c>
      <c>
        <v>1988</v>
      </c>
      <c>
        <v>46</v>
      </c>
      <c>
        <v>428</v>
      </c>
      <c>
        <v>1.005</v>
      </c>
      <c>
        <v>110.996666</v>
      </c>
      <c>
        <v>2.568333</v>
      </c>
      <c>
        <v>23.896667</v>
      </c>
    </row>
    <row>
      <c>
        <is>
          <t>1595043</t>
        </is>
      </c>
      <c>
        <v>1</v>
      </c>
      <c>
        <is>
          <t>MANİSA</t>
        </is>
      </c>
      <c>
        <v>KÖPRÜBAŞI</v>
      </c>
      <c>
        <is>
          <t>UĞURLU KÖK 45-86-M00045_HatBaşıAyırıcı_53135415 M04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23.11.2020 08:57:38</t>
        </is>
      </c>
      <c>
        <is>
          <t>23.11.2020 09:13:00</t>
        </is>
      </c>
      <c>
        <v>0.256111111</v>
      </c>
      <c>
        <v>0</v>
      </c>
      <c>
        <v>0</v>
      </c>
      <c>
        <v>10</v>
      </c>
      <c>
        <v>48</v>
      </c>
      <c>
        <v>0</v>
      </c>
      <c>
        <v>0</v>
      </c>
      <c>
        <v>2.561111</v>
      </c>
      <c>
        <v>12.293333</v>
      </c>
    </row>
    <row>
      <c>
        <is>
          <t>1581465</t>
        </is>
      </c>
      <c>
        <v>1</v>
      </c>
      <c>
        <is>
          <t>MANİSA</t>
        </is>
      </c>
      <c>
        <v>KÖPRÜBAŞI</v>
      </c>
      <c>
        <is>
          <t>KÖPRÜBAŞI TR-5 45-86-M00005_45-86-M00005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16.11.2020 12:37:18</t>
        </is>
      </c>
      <c>
        <is>
          <t>16.11.2020 14:22:00</t>
        </is>
      </c>
      <c>
        <v>1.745</v>
      </c>
      <c>
        <v>0</v>
      </c>
      <c>
        <v>6</v>
      </c>
      <c>
        <v>1</v>
      </c>
      <c>
        <v>53</v>
      </c>
      <c>
        <v>0</v>
      </c>
      <c>
        <v>10.47</v>
      </c>
      <c>
        <v>1.745</v>
      </c>
      <c>
        <v>92.485</v>
      </c>
    </row>
    <row>
      <c>
        <is>
          <t>1581396</t>
        </is>
      </c>
      <c>
        <v>1</v>
      </c>
      <c>
        <is>
          <t>MANİSA</t>
        </is>
      </c>
      <c>
        <v>KÖPRÜBAŞI</v>
      </c>
      <c>
        <is>
          <t>KİLLİK KÖYÜ TR-1 45-86-M00146_Ayırıcı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16.11.2020 10:17:35</t>
        </is>
      </c>
      <c>
        <is>
          <t>16.11.2020 11:01:19</t>
        </is>
      </c>
      <c>
        <v>0.728888888</v>
      </c>
      <c>
        <v>0</v>
      </c>
      <c>
        <v>0</v>
      </c>
      <c>
        <v>1</v>
      </c>
      <c>
        <v>34</v>
      </c>
      <c>
        <v>0</v>
      </c>
      <c>
        <v>0</v>
      </c>
      <c>
        <v>0.728889</v>
      </c>
      <c>
        <v>24.782222</v>
      </c>
    </row>
    <row>
      <c>
        <is>
          <t>1598820</t>
        </is>
      </c>
      <c>
        <v>1</v>
      </c>
      <c>
        <is>
          <t>İZMİR</t>
        </is>
      </c>
      <c>
        <v>URLA</v>
      </c>
      <c>
        <is>
          <t>TR-21 35-19-L00021_8870515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30.11.2020 18:18:18</t>
        </is>
      </c>
      <c>
        <is>
          <t>30.11.2020 19:53:27</t>
        </is>
      </c>
      <c>
        <v>1.585833333</v>
      </c>
      <c>
        <v>0</v>
      </c>
      <c>
        <v>30</v>
      </c>
      <c>
        <v>0</v>
      </c>
      <c>
        <v>0</v>
      </c>
      <c>
        <v>0</v>
      </c>
      <c>
        <v>47.575</v>
      </c>
      <c>
        <v>0</v>
      </c>
      <c>
        <v>0</v>
      </c>
    </row>
    <row>
      <c>
        <is>
          <t>1581498</t>
        </is>
      </c>
      <c>
        <v>1</v>
      </c>
      <c>
        <is>
          <t>İZMİR</t>
        </is>
      </c>
      <c>
        <v>URLA</v>
      </c>
      <c>
        <is>
          <t>DM-5/TR-12 URLA 35-19-M00468_956697730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16.11.2020 13:39:00</t>
        </is>
      </c>
      <c>
        <is>
          <t>16.11.2020 15:53:19</t>
        </is>
      </c>
      <c>
        <v>2.238611111</v>
      </c>
      <c>
        <v>0</v>
      </c>
      <c>
        <v>7</v>
      </c>
      <c>
        <v>0</v>
      </c>
      <c>
        <v>0</v>
      </c>
      <c>
        <v>0</v>
      </c>
      <c>
        <v>15.670278</v>
      </c>
      <c>
        <v>0</v>
      </c>
      <c>
        <v>0</v>
      </c>
    </row>
    <row>
      <c>
        <is>
          <t>1597150</t>
        </is>
      </c>
      <c>
        <v>1</v>
      </c>
      <c>
        <is>
          <t>İZMİR</t>
        </is>
      </c>
      <c>
        <v>URLA</v>
      </c>
      <c>
        <is>
          <t>TR-25 35-19-L00025_956673703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27.11.2020 09:19:52</t>
        </is>
      </c>
      <c>
        <is>
          <t>27.11.2020 10:17:29</t>
        </is>
      </c>
      <c>
        <v>0.960277777</v>
      </c>
      <c>
        <v>0</v>
      </c>
      <c>
        <v>2</v>
      </c>
      <c>
        <v>0</v>
      </c>
      <c>
        <v>0</v>
      </c>
      <c>
        <v>0</v>
      </c>
      <c>
        <v>1.920556</v>
      </c>
      <c>
        <v>0</v>
      </c>
      <c>
        <v>0</v>
      </c>
    </row>
    <row>
      <c>
        <is>
          <t>1598822</t>
        </is>
      </c>
      <c>
        <v>1</v>
      </c>
      <c>
        <is>
          <t>İZMİR</t>
        </is>
      </c>
      <c>
        <v>URLA</v>
      </c>
      <c>
        <is>
          <t>TR-21 35-19-L00021_5849641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30.11.2020 18:21:08</t>
        </is>
      </c>
      <c>
        <is>
          <t>30.11.2020 21:19:07</t>
        </is>
      </c>
      <c>
        <v>2.966388888</v>
      </c>
      <c>
        <v>0</v>
      </c>
      <c>
        <v>86</v>
      </c>
      <c>
        <v>0</v>
      </c>
      <c>
        <v>0</v>
      </c>
      <c>
        <v>0</v>
      </c>
      <c>
        <v>255.109444</v>
      </c>
      <c>
        <v>0</v>
      </c>
      <c>
        <v>0</v>
      </c>
    </row>
    <row>
      <c>
        <is>
          <t>1578474</t>
        </is>
      </c>
      <c>
        <v>1</v>
      </c>
      <c>
        <is>
          <t>MANİSA</t>
        </is>
      </c>
      <c>
        <v>SELENDİ</v>
      </c>
      <c>
        <is>
          <t>KARASELENDİ SARI HASANLAR TR-1 45-81-M00056_45-81-M00056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10.11.2020 11:40:03</t>
        </is>
      </c>
      <c>
        <is>
          <t>10.11.2020 13:18:29</t>
        </is>
      </c>
      <c>
        <v>1.640532222</v>
      </c>
      <c>
        <v>0</v>
      </c>
      <c>
        <v>0</v>
      </c>
      <c>
        <v>2</v>
      </c>
      <c>
        <v>33</v>
      </c>
      <c>
        <v>0</v>
      </c>
      <c>
        <v>0</v>
      </c>
      <c>
        <v>3.281064</v>
      </c>
      <c>
        <v>54.137563</v>
      </c>
    </row>
    <row>
      <c>
        <is>
          <t>1575907</t>
        </is>
      </c>
      <c>
        <v>1</v>
      </c>
      <c>
        <is>
          <t>İZMİR</t>
        </is>
      </c>
      <c>
        <v>MENEMEN</v>
      </c>
      <c>
        <is>
          <t>SÜLEYMANLI TR-1 35-28-M00292_B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05.11.2020 16:26:00</t>
        </is>
      </c>
      <c>
        <is>
          <t>05.11.2020 17:14:43</t>
        </is>
      </c>
      <c>
        <v>0.811944444</v>
      </c>
      <c>
        <v>0</v>
      </c>
      <c>
        <v>0</v>
      </c>
      <c>
        <v>0</v>
      </c>
      <c>
        <v>78</v>
      </c>
      <c>
        <v>0</v>
      </c>
      <c>
        <v>0</v>
      </c>
      <c>
        <v>0</v>
      </c>
      <c>
        <v>63.331667</v>
      </c>
    </row>
    <row>
      <c>
        <is>
          <t>1581980</t>
        </is>
      </c>
      <c>
        <v>1</v>
      </c>
      <c>
        <is>
          <t>İZMİR</t>
        </is>
      </c>
      <c>
        <v>URLA</v>
      </c>
      <c>
        <is>
          <t>DEMİRCİLİ TR-2 35-19-M00212_95000479006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17.11.2020 12:24:44</t>
        </is>
      </c>
      <c>
        <is>
          <t>17.11.2020 18:26:58</t>
        </is>
      </c>
      <c>
        <v>6.037222222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6.037222</v>
      </c>
    </row>
    <row>
      <c>
        <is>
          <t>1577203</t>
        </is>
      </c>
      <c>
        <v>1</v>
      </c>
      <c>
        <is>
          <t>MANİSA</t>
        </is>
      </c>
      <c>
        <v>TURGUTLU</v>
      </c>
      <c>
        <is>
          <t>ERGENEKON TR-4 45-83-L00141_955151591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07.11.2020 15:26:40</t>
        </is>
      </c>
      <c>
        <is>
          <t>07.11.2020 18:03:49</t>
        </is>
      </c>
      <c>
        <v>2.619166666</v>
      </c>
      <c>
        <v>0</v>
      </c>
      <c>
        <v>1</v>
      </c>
      <c>
        <v>0</v>
      </c>
      <c>
        <v>0</v>
      </c>
      <c>
        <v>0</v>
      </c>
      <c>
        <v>2.619167</v>
      </c>
      <c>
        <v>0</v>
      </c>
      <c>
        <v>0</v>
      </c>
    </row>
    <row>
      <c>
        <is>
          <t>1575192</t>
        </is>
      </c>
      <c>
        <v>1</v>
      </c>
      <c>
        <is>
          <t>MANİSA</t>
        </is>
      </c>
      <c>
        <v>TURGUTLU</v>
      </c>
      <c>
        <is>
          <t>DM-3/15 (ESKİ TR-2/71) 45-83-L00071_955150757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04.11.2020 12:24:00</t>
        </is>
      </c>
      <c>
        <is>
          <t>04.11.2020 12:39:41</t>
        </is>
      </c>
      <c>
        <v>0.261388888</v>
      </c>
      <c>
        <v>0</v>
      </c>
      <c>
        <v>2</v>
      </c>
      <c>
        <v>0</v>
      </c>
      <c>
        <v>0</v>
      </c>
      <c>
        <v>0</v>
      </c>
      <c>
        <v>0.522778</v>
      </c>
      <c>
        <v>0</v>
      </c>
      <c>
        <v>0</v>
      </c>
    </row>
    <row>
      <c>
        <is>
          <t>1578412</t>
        </is>
      </c>
      <c>
        <v>1</v>
      </c>
      <c>
        <is>
          <t>MANİSA</t>
        </is>
      </c>
      <c>
        <v>TURGUTLU</v>
      </c>
      <c>
        <is>
          <t>TR-2/67 45-83-L00067_72372388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10.11.2020 10:17:04</t>
        </is>
      </c>
      <c>
        <is>
          <t>10.11.2020 11:08:15</t>
        </is>
      </c>
      <c>
        <v>0.853055555</v>
      </c>
      <c>
        <v>0</v>
      </c>
      <c>
        <v>4</v>
      </c>
      <c>
        <v>0</v>
      </c>
      <c>
        <v>0</v>
      </c>
      <c>
        <v>0</v>
      </c>
      <c>
        <v>3.412222</v>
      </c>
      <c>
        <v>0</v>
      </c>
      <c>
        <v>0</v>
      </c>
    </row>
    <row>
      <c>
        <is>
          <t>1598510</t>
        </is>
      </c>
      <c>
        <v>1</v>
      </c>
      <c>
        <is>
          <t>İZMİR</t>
        </is>
      </c>
      <c>
        <v>SEFERİHİSAR</v>
      </c>
      <c>
        <is>
          <t>L-31 35-14-L00031_7159250</t>
        </is>
      </c>
      <c>
        <v>AG Atlama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30.11.2020 10:04:30</t>
        </is>
      </c>
      <c>
        <is>
          <t>30.11.2020 11:30:02</t>
        </is>
      </c>
      <c>
        <v>1.425555555</v>
      </c>
      <c>
        <v>0</v>
      </c>
      <c>
        <v>0</v>
      </c>
      <c>
        <v>0</v>
      </c>
      <c>
        <v>46</v>
      </c>
      <c>
        <v>0</v>
      </c>
      <c>
        <v>0</v>
      </c>
      <c>
        <v>0</v>
      </c>
      <c>
        <v>65.575556</v>
      </c>
    </row>
    <row>
      <c>
        <is>
          <t>1594946</t>
        </is>
      </c>
      <c>
        <v>1</v>
      </c>
      <c>
        <is>
          <t>İZMİR</t>
        </is>
      </c>
      <c>
        <v>SEFERİHİSAR</v>
      </c>
      <c>
        <is>
          <t>DM-3/TR-10 SEFERİHİSAR 35-14-M00331_956660804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22.11.2020 19:41:18</t>
        </is>
      </c>
      <c>
        <is>
          <t>24.11.2020 19:50:21</t>
        </is>
      </c>
      <c>
        <v>48.150833333</v>
      </c>
      <c>
        <v>0</v>
      </c>
      <c>
        <v>10</v>
      </c>
      <c>
        <v>0</v>
      </c>
      <c>
        <v>0</v>
      </c>
      <c>
        <v>0</v>
      </c>
      <c>
        <v>481.508333</v>
      </c>
      <c>
        <v>0</v>
      </c>
      <c>
        <v>0</v>
      </c>
    </row>
    <row>
      <c>
        <is>
          <t>1578771</t>
        </is>
      </c>
      <c>
        <v>1</v>
      </c>
      <c>
        <is>
          <t>İZMİR</t>
        </is>
      </c>
      <c>
        <v>SEFERİHİSAR</v>
      </c>
      <c>
        <is>
          <t>DM-3/TR-11 SEFERİHİSAR 35-14-M00330_95000121244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10.11.2020 20:29:36</t>
        </is>
      </c>
      <c>
        <is>
          <t>10.11.2020 21:28:17</t>
        </is>
      </c>
      <c>
        <v>0.978055555</v>
      </c>
      <c>
        <v>0</v>
      </c>
      <c>
        <v>1</v>
      </c>
      <c>
        <v>0</v>
      </c>
      <c>
        <v>0</v>
      </c>
      <c>
        <v>0</v>
      </c>
      <c>
        <v>0.978056</v>
      </c>
      <c>
        <v>0</v>
      </c>
      <c>
        <v>0</v>
      </c>
    </row>
    <row>
      <c>
        <is>
          <t>1574576</t>
        </is>
      </c>
      <c>
        <v>1</v>
      </c>
      <c>
        <is>
          <t>İZMİR</t>
        </is>
      </c>
      <c>
        <v>SEFERİHİSAR</v>
      </c>
      <c>
        <is>
          <t>L-10 MEZARLIK YANI 35-14-L00010_95000017483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03.11.2020 10:24:00</t>
        </is>
      </c>
      <c>
        <is>
          <t>03.11.2020 15:34:13</t>
        </is>
      </c>
      <c>
        <v>5.170277777</v>
      </c>
      <c>
        <v>0</v>
      </c>
      <c>
        <v>1</v>
      </c>
      <c>
        <v>0</v>
      </c>
      <c>
        <v>0</v>
      </c>
      <c>
        <v>0</v>
      </c>
      <c>
        <v>5.170278</v>
      </c>
      <c>
        <v>0</v>
      </c>
      <c>
        <v>0</v>
      </c>
    </row>
    <row>
      <c>
        <is>
          <t>1577984</t>
        </is>
      </c>
      <c>
        <v>1</v>
      </c>
      <c>
        <is>
          <t>İZMİR</t>
        </is>
      </c>
      <c>
        <v>TORBALI</v>
      </c>
      <c>
        <is>
          <t>ARSLANLAR TM 35-26-A00004_KUTLUTAŞ M29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09.11.2020 11:39:13</t>
        </is>
      </c>
      <c>
        <is>
          <t>09.11.2020 11:47:56</t>
        </is>
      </c>
      <c>
        <v>0.145277777</v>
      </c>
      <c>
        <v>5</v>
      </c>
      <c>
        <v>17</v>
      </c>
      <c>
        <v>65</v>
      </c>
      <c>
        <v>107</v>
      </c>
      <c>
        <v>0.726389</v>
      </c>
      <c>
        <v>2.469722</v>
      </c>
      <c>
        <v>9.443056</v>
      </c>
      <c>
        <v>15.544722</v>
      </c>
    </row>
    <row>
      <c>
        <is>
          <t>1580093</t>
        </is>
      </c>
      <c>
        <v>1</v>
      </c>
      <c>
        <is>
          <t>İZMİR</t>
        </is>
      </c>
      <c>
        <v>TORBALI</v>
      </c>
      <c>
        <is>
          <t>ARSLANLAR TM 35-26-A00004_DAĞKIZILCA-1 M32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13.11.2020 11:00:57</t>
        </is>
      </c>
      <c>
        <is>
          <t>13.11.2020 11:23:00</t>
        </is>
      </c>
      <c>
        <v>0.367539722</v>
      </c>
      <c>
        <v>16</v>
      </c>
      <c>
        <v>30</v>
      </c>
      <c>
        <v>13</v>
      </c>
      <c>
        <v>10</v>
      </c>
      <c>
        <v>5.880636</v>
      </c>
      <c>
        <v>11.026192</v>
      </c>
      <c>
        <v>4.778016</v>
      </c>
      <c>
        <v>3.675397</v>
      </c>
    </row>
    <row>
      <c>
        <is>
          <t>1579967</t>
        </is>
      </c>
      <c>
        <v>1</v>
      </c>
      <c>
        <is>
          <t>İZMİR</t>
        </is>
      </c>
      <c>
        <v>TORBALI</v>
      </c>
      <c>
        <is>
          <t>ARSLANLAR TM 35-26-A00004_DAĞKIZILCA-1 M32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13.11.2020 08:51:01</t>
        </is>
      </c>
      <c>
        <is>
          <t>13.11.2020 09:12:34</t>
        </is>
      </c>
      <c>
        <v>0.359171111</v>
      </c>
      <c>
        <v>16</v>
      </c>
      <c>
        <v>30</v>
      </c>
      <c>
        <v>13</v>
      </c>
      <c>
        <v>10</v>
      </c>
      <c>
        <v>5.746738</v>
      </c>
      <c>
        <v>10.775133</v>
      </c>
      <c>
        <v>4.669224</v>
      </c>
      <c>
        <v>3.591711</v>
      </c>
    </row>
    <row>
      <c>
        <is>
          <t>1580988</t>
        </is>
      </c>
      <c>
        <v>1</v>
      </c>
      <c>
        <is>
          <t>İZMİR</t>
        </is>
      </c>
      <c>
        <v>TORBALI</v>
      </c>
      <c>
        <is>
          <t>ARSLANLAR TM 35-26-A00004_KUTLUTAŞ M29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15.11.2020 09:24:23</t>
        </is>
      </c>
      <c>
        <is>
          <t>15.11.2020 16:49:00</t>
        </is>
      </c>
      <c>
        <v>7.410277777</v>
      </c>
      <c>
        <v>5</v>
      </c>
      <c>
        <v>17</v>
      </c>
      <c>
        <v>65</v>
      </c>
      <c>
        <v>107</v>
      </c>
      <c>
        <v>37.051389</v>
      </c>
      <c>
        <v>125.974722</v>
      </c>
      <c>
        <v>481.668056</v>
      </c>
      <c>
        <v>792.899722</v>
      </c>
    </row>
    <row>
      <c>
        <is>
          <t>1578005</t>
        </is>
      </c>
      <c>
        <v>1</v>
      </c>
      <c>
        <is>
          <t>İZMİR</t>
        </is>
      </c>
      <c>
        <v>TORBALI</v>
      </c>
      <c>
        <is>
          <t>ARSLANLAR TM 35-26-A00004_DAĞKIZILCA-1 M32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09.11.2020 11:53:18</t>
        </is>
      </c>
      <c>
        <is>
          <t>09.11.2020 12:52:34</t>
        </is>
      </c>
      <c>
        <v>0.987777777</v>
      </c>
      <c>
        <v>16</v>
      </c>
      <c>
        <v>30</v>
      </c>
      <c>
        <v>13</v>
      </c>
      <c>
        <v>10</v>
      </c>
      <c>
        <v>15.804444</v>
      </c>
      <c>
        <v>29.633333</v>
      </c>
      <c>
        <v>12.841111</v>
      </c>
      <c>
        <v>9.877778</v>
      </c>
    </row>
    <row>
      <c>
        <is>
          <t>1578998</t>
        </is>
      </c>
      <c>
        <v>1</v>
      </c>
      <c>
        <is>
          <t>İZMİR</t>
        </is>
      </c>
      <c>
        <v>TORBALI</v>
      </c>
      <c>
        <is>
          <t>HALİL İBRAHİM EŞME GRB. 35-20-M00027_35-20-M00027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11.11.2020 10:39:30</t>
        </is>
      </c>
      <c>
        <is>
          <t>11.11.2020 12:08:39</t>
        </is>
      </c>
      <c>
        <v>1.485833333</v>
      </c>
      <c>
        <v>0</v>
      </c>
      <c>
        <v>0</v>
      </c>
      <c>
        <v>0</v>
      </c>
      <c>
        <v>15</v>
      </c>
      <c>
        <v>0</v>
      </c>
      <c>
        <v>0</v>
      </c>
      <c>
        <v>0</v>
      </c>
      <c>
        <v>22.2875</v>
      </c>
    </row>
    <row>
      <c>
        <is>
          <t>1579607</t>
        </is>
      </c>
      <c>
        <v>1</v>
      </c>
      <c>
        <is>
          <t>İZMİR</t>
        </is>
      </c>
      <c>
        <v>TORBALI</v>
      </c>
      <c>
        <is>
          <t>ARSLANLAR TM 35-26-A00004_KÖYLER-2 L43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12.11.2020 12:13:00</t>
        </is>
      </c>
      <c>
        <is>
          <t>12.11.2020 12:17:06</t>
        </is>
      </c>
      <c>
        <v>0.068333333</v>
      </c>
      <c>
        <v>0</v>
      </c>
      <c>
        <v>94</v>
      </c>
      <c>
        <v>81</v>
      </c>
      <c>
        <v>430</v>
      </c>
      <c>
        <v>0</v>
      </c>
      <c>
        <v>6.423333</v>
      </c>
      <c>
        <v>5.535</v>
      </c>
      <c>
        <v>29.383333</v>
      </c>
    </row>
    <row>
      <c>
        <is>
          <t>1598036</t>
        </is>
      </c>
      <c>
        <v>1</v>
      </c>
      <c>
        <is>
          <t>İZMİR</t>
        </is>
      </c>
      <c>
        <v>TORBALI</v>
      </c>
      <c>
        <is>
          <t>ARSLANLAR TM 35-26-A00004_SANAYİ-1 M13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29.11.2020 09:11:07</t>
        </is>
      </c>
      <c>
        <is>
          <t>29.11.2020 10:04:39</t>
        </is>
      </c>
      <c>
        <v>0.892222222</v>
      </c>
      <c>
        <v>108</v>
      </c>
      <c>
        <v>24588</v>
      </c>
      <c>
        <v>3</v>
      </c>
      <c>
        <v>36</v>
      </c>
      <c>
        <v>96.36</v>
      </c>
      <c>
        <v>21937.959995</v>
      </c>
      <c>
        <v>2.676667</v>
      </c>
      <c>
        <v>32.12</v>
      </c>
    </row>
    <row>
      <c>
        <is>
          <t>1580774</t>
        </is>
      </c>
      <c>
        <v>1</v>
      </c>
      <c>
        <is>
          <t>İZMİR</t>
        </is>
      </c>
      <c>
        <v>TORBALI</v>
      </c>
      <c>
        <is>
          <t>ARSLANLAR TM 35-26-A00004_DAĞKIZILCA-1 M32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14.11.2020 16:44:29</t>
        </is>
      </c>
      <c>
        <is>
          <t>14.11.2020 16:56:36</t>
        </is>
      </c>
      <c>
        <v>0.201986944</v>
      </c>
      <c>
        <v>16</v>
      </c>
      <c>
        <v>30</v>
      </c>
      <c>
        <v>13</v>
      </c>
      <c>
        <v>10</v>
      </c>
      <c>
        <v>3.231791</v>
      </c>
      <c>
        <v>6.059608</v>
      </c>
      <c>
        <v>2.62583</v>
      </c>
      <c>
        <v>2.019869</v>
      </c>
    </row>
    <row>
      <c>
        <is>
          <t>1581549</t>
        </is>
      </c>
      <c>
        <v>1</v>
      </c>
      <c>
        <is>
          <t>İZMİR</t>
        </is>
      </c>
      <c>
        <v>TORBALI</v>
      </c>
      <c>
        <is>
          <t>ASLANLAR TR-4 35-26-L00147_35-26-L00147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16.11.2020 10:41:38</t>
        </is>
      </c>
      <c>
        <is>
          <t>16.11.2020 15:00:05</t>
        </is>
      </c>
      <c>
        <v>4.3075</v>
      </c>
      <c>
        <v>0</v>
      </c>
      <c>
        <v>0</v>
      </c>
      <c>
        <v>1</v>
      </c>
      <c>
        <v>121</v>
      </c>
      <c>
        <v>0</v>
      </c>
      <c>
        <v>0</v>
      </c>
      <c>
        <v>4.3075</v>
      </c>
      <c>
        <v>521.2075</v>
      </c>
    </row>
    <row>
      <c>
        <is>
          <t>1580775</t>
        </is>
      </c>
      <c>
        <v>1</v>
      </c>
      <c>
        <is>
          <t>İZMİR</t>
        </is>
      </c>
      <c>
        <v>TORBALI</v>
      </c>
      <c>
        <is>
          <t>ARSLANLAR TM 35-26-A00004_KUTLUTAŞ M29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14.11.2020 16:44:43</t>
        </is>
      </c>
      <c>
        <is>
          <t>14.11.2020 16:49:46</t>
        </is>
      </c>
      <c>
        <v>0.084166666</v>
      </c>
      <c>
        <v>5</v>
      </c>
      <c>
        <v>17</v>
      </c>
      <c>
        <v>65</v>
      </c>
      <c>
        <v>107</v>
      </c>
      <c>
        <v>0.420833</v>
      </c>
      <c>
        <v>1.430833</v>
      </c>
      <c>
        <v>5.470833</v>
      </c>
      <c>
        <v>9.005833</v>
      </c>
    </row>
    <row>
      <c>
        <is>
          <t>1577017</t>
        </is>
      </c>
      <c>
        <v>1</v>
      </c>
      <c>
        <is>
          <t>İZMİR</t>
        </is>
      </c>
      <c>
        <v>TORBALI</v>
      </c>
      <c>
        <is>
          <t>ASLANLAR TR-3 35-26-L00146_956607892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07.11.2020 10:13:34</t>
        </is>
      </c>
      <c>
        <is>
          <t>07.11.2020 11:27:05</t>
        </is>
      </c>
      <c>
        <v>1.225277777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1.225278</v>
      </c>
    </row>
    <row>
      <c>
        <is>
          <t>1575500</t>
        </is>
      </c>
      <c>
        <v>1</v>
      </c>
      <c>
        <is>
          <t>İZMİR</t>
        </is>
      </c>
      <c>
        <v>TORBALI</v>
      </c>
      <c>
        <is>
          <t>TR-45 35-26-M00045_9641973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05.11.2020 00:31:53</t>
        </is>
      </c>
      <c>
        <is>
          <t>05.11.2020 01:46:15</t>
        </is>
      </c>
      <c>
        <v>1.239444444</v>
      </c>
      <c>
        <v>0</v>
      </c>
      <c>
        <v>195</v>
      </c>
      <c>
        <v>0</v>
      </c>
      <c>
        <v>0</v>
      </c>
      <c>
        <v>0</v>
      </c>
      <c>
        <v>241.691667</v>
      </c>
      <c>
        <v>0</v>
      </c>
      <c>
        <v>0</v>
      </c>
    </row>
    <row>
      <c>
        <is>
          <t>1577767</t>
        </is>
      </c>
      <c>
        <v>1</v>
      </c>
      <c>
        <is>
          <t>MANİSA</t>
        </is>
      </c>
      <c>
        <v>AKHİSAR</v>
      </c>
      <c>
        <is>
          <t>DİNGİLLER ÇAYBAŞI TR-1 45-72-L00170_49611162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08.11.2020 19:45:07</t>
        </is>
      </c>
      <c>
        <is>
          <t>08.11.2020 21:06:26</t>
        </is>
      </c>
      <c>
        <v>1.355277777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5.421111</v>
      </c>
    </row>
    <row>
      <c>
        <is>
          <t>1598031</t>
        </is>
      </c>
      <c>
        <v>1</v>
      </c>
      <c>
        <is>
          <t>MANİSA</t>
        </is>
      </c>
      <c>
        <v>AKHİSAR</v>
      </c>
      <c>
        <is>
          <t>TR-2/21 45-72-L00021_72372874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29.11.2020 08:49:39</t>
        </is>
      </c>
      <c>
        <is>
          <t>29.11.2020 15:55:39</t>
        </is>
      </c>
      <c>
        <v>7.1</v>
      </c>
      <c>
        <v>0</v>
      </c>
      <c>
        <v>113</v>
      </c>
      <c>
        <v>0</v>
      </c>
      <c>
        <v>0</v>
      </c>
      <c>
        <v>0</v>
      </c>
      <c>
        <v>802.3</v>
      </c>
      <c>
        <v>0</v>
      </c>
      <c>
        <v>0</v>
      </c>
    </row>
    <row>
      <c>
        <is>
          <t>1594752</t>
        </is>
      </c>
      <c>
        <v>1</v>
      </c>
      <c>
        <is>
          <t>MANİSA</t>
        </is>
      </c>
      <c>
        <v>AKHİSAR</v>
      </c>
      <c>
        <is>
          <t>TR-2/21 45-72-L00021_49735454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22.11.2020 11:42:00</t>
        </is>
      </c>
      <c>
        <is>
          <t>22.11.2020 11:58:21</t>
        </is>
      </c>
      <c>
        <v>0.2725</v>
      </c>
      <c>
        <v>0</v>
      </c>
      <c>
        <v>199</v>
      </c>
      <c>
        <v>0</v>
      </c>
      <c>
        <v>0</v>
      </c>
      <c>
        <v>0</v>
      </c>
      <c>
        <v>54.2275</v>
      </c>
      <c>
        <v>0</v>
      </c>
      <c>
        <v>0</v>
      </c>
    </row>
    <row>
      <c>
        <is>
          <t>1577961</t>
        </is>
      </c>
      <c>
        <v>1</v>
      </c>
      <c>
        <is>
          <t>MANİSA</t>
        </is>
      </c>
      <c>
        <v>AKHİSAR</v>
      </c>
      <c>
        <is>
          <t>TR-2/23 45-72-L00023_49735442</t>
        </is>
      </c>
      <c>
        <v>AG Nötr İletken Kopması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09.11.2020 11:01:10</t>
        </is>
      </c>
      <c>
        <is>
          <t>09.11.2020 12:23:37</t>
        </is>
      </c>
      <c>
        <v>1.374166666</v>
      </c>
      <c>
        <v>0</v>
      </c>
      <c>
        <v>82</v>
      </c>
      <c>
        <v>0</v>
      </c>
      <c>
        <v>0</v>
      </c>
      <c>
        <v>0</v>
      </c>
      <c>
        <v>112.681667</v>
      </c>
      <c>
        <v>0</v>
      </c>
      <c>
        <v>0</v>
      </c>
    </row>
    <row>
      <c>
        <is>
          <t>1581239</t>
        </is>
      </c>
      <c>
        <v>1</v>
      </c>
      <c>
        <is>
          <t>MANİSA</t>
        </is>
      </c>
      <c>
        <v>AKHİSAR</v>
      </c>
      <c>
        <is>
          <t>DM-12/TR-19 45-72-L00938_956512633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15.11.2020 23:35:59</t>
        </is>
      </c>
      <c>
        <is>
          <t>16.11.2020 01:08:09</t>
        </is>
      </c>
      <c>
        <v>1.536111111</v>
      </c>
      <c>
        <v>0</v>
      </c>
      <c>
        <v>1</v>
      </c>
      <c>
        <v>0</v>
      </c>
      <c>
        <v>0</v>
      </c>
      <c>
        <v>0</v>
      </c>
      <c>
        <v>1.536111</v>
      </c>
      <c>
        <v>0</v>
      </c>
      <c>
        <v>0</v>
      </c>
    </row>
    <row>
      <c>
        <is>
          <t>1577590</t>
        </is>
      </c>
      <c>
        <v>1</v>
      </c>
      <c>
        <is>
          <t>MANİSA</t>
        </is>
      </c>
      <c>
        <v>AKHİSAR</v>
      </c>
      <c>
        <is>
          <t>TR-2/14-B 45-72-L00069_956513678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08.11.2020 12:14:15</t>
        </is>
      </c>
      <c>
        <is>
          <t>08.11.2020 20:45:31</t>
        </is>
      </c>
      <c>
        <v>8.521111111</v>
      </c>
      <c>
        <v>0</v>
      </c>
      <c>
        <v>11</v>
      </c>
      <c>
        <v>0</v>
      </c>
      <c>
        <v>0</v>
      </c>
      <c>
        <v>0</v>
      </c>
      <c>
        <v>93.732222</v>
      </c>
      <c>
        <v>0</v>
      </c>
      <c>
        <v>0</v>
      </c>
    </row>
    <row>
      <c>
        <is>
          <t>1582499</t>
        </is>
      </c>
      <c>
        <v>1</v>
      </c>
      <c>
        <is>
          <t>MANİSA</t>
        </is>
      </c>
      <c>
        <v>SARUHANLI</v>
      </c>
      <c>
        <is>
          <t>PAŞAKÖY TR-6 45-80-M00168_956536810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18.11.2020 12:03:46</t>
        </is>
      </c>
      <c>
        <is>
          <t>18.11.2020 13:27:21</t>
        </is>
      </c>
      <c>
        <v>1.393055555</v>
      </c>
      <c>
        <v>0</v>
      </c>
      <c>
        <v>1</v>
      </c>
      <c>
        <v>0</v>
      </c>
      <c>
        <v>0</v>
      </c>
      <c>
        <v>0</v>
      </c>
      <c>
        <v>1.393056</v>
      </c>
      <c>
        <v>0</v>
      </c>
      <c>
        <v>0</v>
      </c>
    </row>
    <row>
      <c>
        <is>
          <t>1582344</t>
        </is>
      </c>
      <c>
        <v>1</v>
      </c>
      <c>
        <is>
          <t>MANİSA</t>
        </is>
      </c>
      <c>
        <v>SARUHANLI</v>
      </c>
      <c>
        <is>
          <t>PAŞAKÖY TR-3 45-80-M00058_A</t>
        </is>
      </c>
      <c>
        <v>AG Klemens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18.11.2020 09:21:12</t>
        </is>
      </c>
      <c>
        <is>
          <t>18.11.2020 10:56:27</t>
        </is>
      </c>
      <c>
        <v>1.5875</v>
      </c>
      <c>
        <v>0</v>
      </c>
      <c>
        <v>91</v>
      </c>
      <c>
        <v>0</v>
      </c>
      <c>
        <v>0</v>
      </c>
      <c>
        <v>0</v>
      </c>
      <c>
        <v>144.4625</v>
      </c>
      <c>
        <v>0</v>
      </c>
      <c>
        <v>0</v>
      </c>
    </row>
    <row>
      <c>
        <is>
          <t>1583016</t>
        </is>
      </c>
      <c>
        <v>1</v>
      </c>
      <c>
        <is>
          <t>MANİSA</t>
        </is>
      </c>
      <c>
        <v>SARUHANLI</v>
      </c>
      <c>
        <is>
          <t>PAŞAKÖY TR-3 45-80-M00058_956536538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19.11.2020 11:02:03</t>
        </is>
      </c>
      <c>
        <is>
          <t>19.11.2020 11:44:47</t>
        </is>
      </c>
      <c>
        <v>0.712222222</v>
      </c>
      <c>
        <v>0</v>
      </c>
      <c>
        <v>1</v>
      </c>
      <c>
        <v>0</v>
      </c>
      <c>
        <v>0</v>
      </c>
      <c>
        <v>0</v>
      </c>
      <c>
        <v>0.712222</v>
      </c>
      <c>
        <v>0</v>
      </c>
      <c>
        <v>0</v>
      </c>
    </row>
    <row>
      <c>
        <is>
          <t>1583237</t>
        </is>
      </c>
      <c>
        <v>1</v>
      </c>
      <c>
        <is>
          <t>MANİSA</t>
        </is>
      </c>
      <c>
        <v>SARUHANLI</v>
      </c>
      <c>
        <is>
          <t>PAŞAKÖY TR-2 45-80-M00059_PAŞAKÖY TR-3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19.11.2020 14:33:55</t>
        </is>
      </c>
      <c>
        <is>
          <t>19.11.2020 16:11:02</t>
        </is>
      </c>
      <c>
        <v>1.618611111</v>
      </c>
      <c>
        <v>2</v>
      </c>
      <c>
        <v>179</v>
      </c>
      <c>
        <v>1</v>
      </c>
      <c>
        <v>24</v>
      </c>
      <c>
        <v>3.237222</v>
      </c>
      <c>
        <v>289.731389</v>
      </c>
      <c>
        <v>1.618611</v>
      </c>
      <c>
        <v>38.846667</v>
      </c>
    </row>
    <row>
      <c>
        <is>
          <t>1582238</t>
        </is>
      </c>
      <c>
        <v>1</v>
      </c>
      <c>
        <is>
          <t>MANİSA</t>
        </is>
      </c>
      <c>
        <v>SARUHANLI</v>
      </c>
      <c>
        <is>
          <t>PAŞAKÖY TR-3 45-80-M00058_956536541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17.11.2020 21:08:26</t>
        </is>
      </c>
      <c>
        <is>
          <t>17.11.2020 21:58:06</t>
        </is>
      </c>
      <c>
        <v>0.827777777</v>
      </c>
      <c>
        <v>0</v>
      </c>
      <c>
        <v>2</v>
      </c>
      <c>
        <v>0</v>
      </c>
      <c>
        <v>0</v>
      </c>
      <c>
        <v>0</v>
      </c>
      <c>
        <v>1.655556</v>
      </c>
      <c>
        <v>0</v>
      </c>
      <c>
        <v>0</v>
      </c>
    </row>
    <row>
      <c>
        <is>
          <t>1598662</t>
        </is>
      </c>
      <c>
        <v>1</v>
      </c>
      <c>
        <is>
          <t>İZMİR</t>
        </is>
      </c>
      <c>
        <v>MENEMEN</v>
      </c>
      <c>
        <is>
          <t>EMİRALEM TR-10 35-28-M00235_A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30.11.2020 13:40:00</t>
        </is>
      </c>
      <c>
        <is>
          <t>30.11.2020 15:05:25</t>
        </is>
      </c>
      <c>
        <v>1.423611111</v>
      </c>
      <c>
        <v>0</v>
      </c>
      <c>
        <v>2</v>
      </c>
      <c>
        <v>0</v>
      </c>
      <c>
        <v>49</v>
      </c>
      <c>
        <v>0</v>
      </c>
      <c>
        <v>2.847222</v>
      </c>
      <c>
        <v>0</v>
      </c>
      <c>
        <v>69.756944</v>
      </c>
    </row>
    <row>
      <c>
        <is>
          <t>1582840</t>
        </is>
      </c>
      <c>
        <v>1</v>
      </c>
      <c>
        <is>
          <t>İZMİR</t>
        </is>
      </c>
      <c>
        <v>URLA</v>
      </c>
      <c>
        <is>
          <t>BADEMLER DM 35-19-M00443_GÜZELBAHÇE-1 (GÖNEN) ÇIKIŞ M016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19.11.2020 06:11:41</t>
        </is>
      </c>
      <c>
        <is>
          <t>19.11.2020 08:06:32</t>
        </is>
      </c>
      <c>
        <v>1.914166666</v>
      </c>
      <c>
        <v>0</v>
      </c>
      <c>
        <v>0</v>
      </c>
      <c>
        <v>2</v>
      </c>
      <c>
        <v>141</v>
      </c>
      <c>
        <v>0</v>
      </c>
      <c>
        <v>0</v>
      </c>
      <c>
        <v>3.828333</v>
      </c>
      <c>
        <v>269.8975</v>
      </c>
    </row>
    <row>
      <c>
        <is>
          <t>1595120</t>
        </is>
      </c>
      <c>
        <v>1</v>
      </c>
      <c>
        <is>
          <t>İZMİR</t>
        </is>
      </c>
      <c>
        <v>URLA</v>
      </c>
      <c>
        <is>
          <t>L-277 GÖLCÜK GÖDENCE KÖK 35-14-L00277_OVACIK-BADEMLER L01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23.11.2020 09:27:42</t>
        </is>
      </c>
      <c>
        <is>
          <t>23.11.2020 12:38:09</t>
        </is>
      </c>
      <c>
        <v>3.174166666</v>
      </c>
      <c>
        <v>0</v>
      </c>
      <c>
        <v>0</v>
      </c>
      <c>
        <v>26</v>
      </c>
      <c>
        <v>977</v>
      </c>
      <c>
        <v>0</v>
      </c>
      <c>
        <v>0</v>
      </c>
      <c>
        <v>82.528333</v>
      </c>
      <c>
        <v>3101.160833</v>
      </c>
    </row>
    <row>
      <c>
        <is>
          <t>1595124</t>
        </is>
      </c>
      <c>
        <v>1</v>
      </c>
      <c>
        <is>
          <t>İZMİR</t>
        </is>
      </c>
      <c>
        <v>URLA</v>
      </c>
      <c>
        <is>
          <t>TR-264 HEKİMKÖY SİTESİ TR 35-19-L00264_ L01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23.11.2020 10:31:51</t>
        </is>
      </c>
      <c>
        <is>
          <t>23.11.2020 12:36:27</t>
        </is>
      </c>
      <c>
        <v>2.076632222</v>
      </c>
      <c>
        <v>0</v>
      </c>
      <c>
        <v>0</v>
      </c>
      <c>
        <v>1</v>
      </c>
      <c>
        <v>128</v>
      </c>
      <c>
        <v>0</v>
      </c>
      <c>
        <v>0</v>
      </c>
      <c>
        <v>2.076632</v>
      </c>
      <c>
        <v>265.808924</v>
      </c>
    </row>
    <row>
      <c>
        <is>
          <t>1575860</t>
        </is>
      </c>
      <c>
        <v>1</v>
      </c>
      <c>
        <is>
          <t>İZMİR</t>
        </is>
      </c>
      <c>
        <v>URLA</v>
      </c>
      <c>
        <is>
          <t>BADEMLER TR-4 35-19-L00332_5851786</t>
        </is>
      </c>
      <c>
        <v>AG İzolatör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05.11.2020 15:03:29</t>
        </is>
      </c>
      <c>
        <is>
          <t>05.11.2020 16:04:17</t>
        </is>
      </c>
      <c>
        <v>1.013333333</v>
      </c>
      <c>
        <v>0</v>
      </c>
      <c>
        <v>0</v>
      </c>
      <c>
        <v>0</v>
      </c>
      <c>
        <v>27</v>
      </c>
      <c>
        <v>0</v>
      </c>
      <c>
        <v>0</v>
      </c>
      <c>
        <v>0</v>
      </c>
      <c>
        <v>27.36</v>
      </c>
    </row>
    <row>
      <c>
        <is>
          <t>1578545</t>
        </is>
      </c>
      <c>
        <v>1</v>
      </c>
      <c>
        <is>
          <t>İZMİR</t>
        </is>
      </c>
      <c>
        <v>URLA</v>
      </c>
      <c>
        <is>
          <t>BADEMLER TR-4 35-19-L00332_5851786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10.11.2020 13:33:30</t>
        </is>
      </c>
      <c>
        <is>
          <t>10.11.2020 17:46:36</t>
        </is>
      </c>
      <c>
        <v>4.218333333</v>
      </c>
      <c>
        <v>0</v>
      </c>
      <c>
        <v>0</v>
      </c>
      <c>
        <v>0</v>
      </c>
      <c>
        <v>27</v>
      </c>
      <c>
        <v>0</v>
      </c>
      <c>
        <v>0</v>
      </c>
      <c>
        <v>0</v>
      </c>
      <c>
        <v>113.895</v>
      </c>
    </row>
    <row>
      <c>
        <is>
          <t>1577705</t>
        </is>
      </c>
      <c>
        <v>1</v>
      </c>
      <c>
        <is>
          <t>MANİSA</t>
        </is>
      </c>
      <c>
        <v>AKHİSAR</v>
      </c>
      <c>
        <is>
          <t>YENİDOĞAN TR-1 45-72-L00107_Ayırıcı H01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08.11.2020 17:11:50</t>
        </is>
      </c>
      <c>
        <is>
          <t>08.11.2020 18:22:23</t>
        </is>
      </c>
      <c>
        <v>1.175833333</v>
      </c>
      <c>
        <v>0</v>
      </c>
      <c>
        <v>0</v>
      </c>
      <c>
        <v>1</v>
      </c>
      <c>
        <v>93</v>
      </c>
      <c>
        <v>0</v>
      </c>
      <c>
        <v>0</v>
      </c>
      <c>
        <v>1.175833</v>
      </c>
      <c>
        <v>109.3525</v>
      </c>
    </row>
    <row>
      <c>
        <is>
          <t>1581910</t>
        </is>
      </c>
      <c>
        <v>1</v>
      </c>
      <c>
        <is>
          <t>MANİSA</t>
        </is>
      </c>
      <c>
        <v>SARUHANLI</v>
      </c>
      <c>
        <is>
          <t>BEDELLER TR-1 45-80-M00089_A</t>
        </is>
      </c>
      <c>
        <v>AG Direk Değişimi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17.11.2020 11:21:00</t>
        </is>
      </c>
      <c>
        <is>
          <t>17.11.2020 12:37:26</t>
        </is>
      </c>
      <c>
        <v>1.273888888</v>
      </c>
      <c>
        <v>0</v>
      </c>
      <c>
        <v>0</v>
      </c>
      <c>
        <v>0</v>
      </c>
      <c>
        <v>6</v>
      </c>
      <c>
        <v>0</v>
      </c>
      <c>
        <v>0</v>
      </c>
      <c>
        <v>0</v>
      </c>
      <c>
        <v>7.643333</v>
      </c>
    </row>
    <row>
      <c>
        <is>
          <t>1580856</t>
        </is>
      </c>
      <c>
        <v>1</v>
      </c>
      <c>
        <is>
          <t>MANİSA</t>
        </is>
      </c>
      <c>
        <v>AKHİSAR</v>
      </c>
      <c>
        <is>
          <t>TR-1/17 45-72-M00017_49743091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14.11.2020 19:06:35</t>
        </is>
      </c>
      <c>
        <is>
          <t>14.11.2020 20:03:38</t>
        </is>
      </c>
      <c>
        <v>0.950833333</v>
      </c>
      <c>
        <v>0</v>
      </c>
      <c>
        <v>379</v>
      </c>
      <c>
        <v>0</v>
      </c>
      <c>
        <v>0</v>
      </c>
      <c>
        <v>0</v>
      </c>
      <c>
        <v>360.365833</v>
      </c>
      <c>
        <v>0</v>
      </c>
      <c>
        <v>0</v>
      </c>
    </row>
    <row>
      <c>
        <is>
          <t>1596408</t>
        </is>
      </c>
      <c>
        <v>1</v>
      </c>
      <c>
        <is>
          <t>MANİSA</t>
        </is>
      </c>
      <c>
        <v>AKHİSAR</v>
      </c>
      <c>
        <is>
          <t>DAĞDERE DM 45-72-M00097_KÖMÜRCÜ-M06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25.11.2020 16:21:28</t>
        </is>
      </c>
      <c>
        <is>
          <t>25.11.2020 17:17:27</t>
        </is>
      </c>
      <c>
        <v>0.933055555</v>
      </c>
      <c>
        <v>0</v>
      </c>
      <c>
        <v>0</v>
      </c>
      <c>
        <v>29</v>
      </c>
      <c>
        <v>949</v>
      </c>
      <c>
        <v>0</v>
      </c>
      <c>
        <v>0</v>
      </c>
      <c>
        <v>27.058611</v>
      </c>
      <c>
        <v>885.469722</v>
      </c>
    </row>
    <row>
      <c>
        <is>
          <t>1597048</t>
        </is>
      </c>
      <c>
        <v>1</v>
      </c>
      <c>
        <is>
          <t>MANİSA</t>
        </is>
      </c>
      <c>
        <v>AKHİSAR</v>
      </c>
      <c>
        <is>
          <t>DAĞDERE DM 45-72-M00097_GÖRDES-M01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27.11.2020 01:05:12</t>
        </is>
      </c>
      <c>
        <is>
          <t>27.11.2020 01:16:07</t>
        </is>
      </c>
      <c>
        <v>0.181944444</v>
      </c>
      <c>
        <v>67</v>
      </c>
      <c>
        <v>8971</v>
      </c>
      <c>
        <v>344</v>
      </c>
      <c>
        <v>11037</v>
      </c>
      <c>
        <v>12.190278</v>
      </c>
      <c>
        <v>1632.223607</v>
      </c>
      <c>
        <v>62.588889</v>
      </c>
      <c>
        <v>2008.120828</v>
      </c>
    </row>
    <row>
      <c>
        <is>
          <t>1598594</t>
        </is>
      </c>
      <c>
        <v>1</v>
      </c>
      <c>
        <is>
          <t>MANİSA</t>
        </is>
      </c>
      <c>
        <v>SARUHANLI</v>
      </c>
      <c>
        <is>
          <t>DERİCİ KÖK 45-84-M00003_RAZOĞLU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30.11.2020 14:35:00</t>
        </is>
      </c>
      <c>
        <is>
          <t>30.11.2020 14:42:25</t>
        </is>
      </c>
      <c>
        <v>0.123611111</v>
      </c>
      <c>
        <v>0</v>
      </c>
      <c>
        <v>1</v>
      </c>
      <c>
        <v>139</v>
      </c>
      <c>
        <v>3</v>
      </c>
      <c>
        <v>0</v>
      </c>
      <c>
        <v>0.123611</v>
      </c>
      <c>
        <v>17.181944</v>
      </c>
      <c>
        <v>0.370833</v>
      </c>
    </row>
    <row>
      <c>
        <is>
          <t>1580567</t>
        </is>
      </c>
      <c>
        <v>1</v>
      </c>
      <c>
        <is>
          <t>İZMİR</t>
        </is>
      </c>
      <c>
        <v>TORBALI</v>
      </c>
      <c>
        <is>
          <t>DM-2/45 35-26-M00842_956626861</t>
        </is>
      </c>
      <c>
        <v>AG Direkten Kesme Açma</v>
      </c>
      <c>
        <is>
          <t>Dağıtım-AG</t>
        </is>
      </c>
      <c>
        <v>Uzun</v>
      </c>
      <c>
        <v>Güvenlik</v>
      </c>
      <c>
        <v>Bildirimsiz</v>
      </c>
      <c>
        <is>
          <t>14.11.2020 09:30:57</t>
        </is>
      </c>
      <c>
        <is>
          <t>14.11.2020 10:22:39</t>
        </is>
      </c>
      <c>
        <v>0.861666666</v>
      </c>
      <c>
        <v>0</v>
      </c>
      <c>
        <v>1</v>
      </c>
      <c>
        <v>0</v>
      </c>
      <c>
        <v>0</v>
      </c>
      <c>
        <v>0</v>
      </c>
      <c>
        <v>0.861667</v>
      </c>
      <c>
        <v>0</v>
      </c>
      <c>
        <v>0</v>
      </c>
    </row>
    <row>
      <c>
        <is>
          <t>1597787</t>
        </is>
      </c>
      <c>
        <v>1</v>
      </c>
      <c>
        <is>
          <t>İZMİR</t>
        </is>
      </c>
      <c>
        <v>TORBALI</v>
      </c>
      <c>
        <is>
          <t>AYMER KÖK 35-26-M01063_965965242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28.11.2020 13:19:00</t>
        </is>
      </c>
      <c>
        <is>
          <t>28.11.2020 14:01:56</t>
        </is>
      </c>
      <c>
        <v>0.715555555</v>
      </c>
      <c>
        <v>1</v>
      </c>
      <c>
        <v>0</v>
      </c>
      <c>
        <v>0</v>
      </c>
      <c>
        <v>0</v>
      </c>
      <c>
        <v>0.715556</v>
      </c>
      <c>
        <v>0</v>
      </c>
      <c>
        <v>0</v>
      </c>
      <c>
        <v>0</v>
      </c>
    </row>
    <row>
      <c>
        <is>
          <t>1583368</t>
        </is>
      </c>
      <c>
        <v>1</v>
      </c>
      <c>
        <is>
          <t>MANİSA</t>
        </is>
      </c>
      <c>
        <v>SARUHANLI</v>
      </c>
      <c>
        <is>
          <t>KUMKUYUCAK TR-4 45-80-M00174_956557919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19.11.2020 16:35:28</t>
        </is>
      </c>
      <c>
        <is>
          <t>19.11.2020 18:24:24</t>
        </is>
      </c>
      <c>
        <v>1.815555555</v>
      </c>
      <c>
        <v>0</v>
      </c>
      <c>
        <v>1</v>
      </c>
      <c>
        <v>0</v>
      </c>
      <c>
        <v>0</v>
      </c>
      <c>
        <v>0</v>
      </c>
      <c>
        <v>1.815556</v>
      </c>
      <c>
        <v>0</v>
      </c>
      <c>
        <v>0</v>
      </c>
    </row>
    <row>
      <c>
        <is>
          <t>1580674</t>
        </is>
      </c>
      <c>
        <v>1</v>
      </c>
      <c>
        <is>
          <t>MANİSA</t>
        </is>
      </c>
      <c>
        <v>SARUHANLI</v>
      </c>
      <c>
        <is>
          <t>ÇAKMAKLI TR-1 45-80-M00170_956546863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14.11.2020 12:29:32</t>
        </is>
      </c>
      <c>
        <is>
          <t>14.11.2020 14:03:48</t>
        </is>
      </c>
      <c>
        <v>1.571111111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1.571111</v>
      </c>
    </row>
    <row>
      <c>
        <is>
          <t>1574814</t>
        </is>
      </c>
      <c>
        <v>1</v>
      </c>
      <c>
        <is>
          <t>MANİSA</t>
        </is>
      </c>
      <c>
        <v>SARUHANLI</v>
      </c>
      <c>
        <is>
          <t>ÇALTEPE TR-1 45-80-M00162_956546657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03.11.2020 16:21:55</t>
        </is>
      </c>
      <c>
        <is>
          <t>03.11.2020 17:16:23</t>
        </is>
      </c>
      <c>
        <v>0.907777777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0.907778</v>
      </c>
    </row>
    <row>
      <c>
        <is>
          <t>1598233</t>
        </is>
      </c>
      <c>
        <v>1</v>
      </c>
      <c>
        <is>
          <t>MANİSA</t>
        </is>
      </c>
      <c>
        <v>SARUHANLI</v>
      </c>
      <c>
        <is>
          <t>ÇALTEPE TR-1 45-80-M00162_956546224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29.11.2020 16:20:40</t>
        </is>
      </c>
      <c>
        <is>
          <t>29.11.2020 20:51:55</t>
        </is>
      </c>
      <c>
        <v>4.520833333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4.520833</v>
      </c>
    </row>
    <row>
      <c>
        <is>
          <t>1582192</t>
        </is>
      </c>
      <c>
        <v>1</v>
      </c>
      <c>
        <is>
          <t>MANİSA</t>
        </is>
      </c>
      <c>
        <v>SARUHANLI</v>
      </c>
      <c>
        <is>
          <t>DİLEK TR-1 45-80-M00137_956557348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17.11.2020 18:19:54</t>
        </is>
      </c>
      <c>
        <is>
          <t>17.11.2020 20:50:34</t>
        </is>
      </c>
      <c>
        <v>2.511111111</v>
      </c>
      <c>
        <v>0</v>
      </c>
      <c>
        <v>6</v>
      </c>
      <c>
        <v>0</v>
      </c>
      <c>
        <v>0</v>
      </c>
      <c>
        <v>0</v>
      </c>
      <c>
        <v>15.066667</v>
      </c>
      <c>
        <v>0</v>
      </c>
      <c>
        <v>0</v>
      </c>
    </row>
    <row>
      <c>
        <is>
          <t>1575790</t>
        </is>
      </c>
      <c>
        <v>1</v>
      </c>
      <c>
        <is>
          <t>MANİSA</t>
        </is>
      </c>
      <c>
        <v>SARUHANLI</v>
      </c>
      <c>
        <is>
          <t>DİLEK TR-2 45-80-M00136_B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05.11.2020 13:28:00</t>
        </is>
      </c>
      <c>
        <is>
          <t>05.11.2020 14:12:49</t>
        </is>
      </c>
      <c>
        <v>0.746944444</v>
      </c>
      <c>
        <v>0</v>
      </c>
      <c>
        <v>50</v>
      </c>
      <c>
        <v>0</v>
      </c>
      <c>
        <v>0</v>
      </c>
      <c>
        <v>0</v>
      </c>
      <c>
        <v>37.347222</v>
      </c>
      <c>
        <v>0</v>
      </c>
      <c>
        <v>0</v>
      </c>
    </row>
    <row>
      <c>
        <is>
          <t>1597675</t>
        </is>
      </c>
      <c>
        <v>1</v>
      </c>
      <c>
        <is>
          <t>MANİSA</t>
        </is>
      </c>
      <c>
        <v>SARUHANLI</v>
      </c>
      <c>
        <is>
          <t>DİLEK TR-2 45-80-M00136_B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28.11.2020 10:05:19</t>
        </is>
      </c>
      <c>
        <is>
          <t>28.11.2020 17:38:25</t>
        </is>
      </c>
      <c>
        <v>7.551621111</v>
      </c>
      <c>
        <v>0</v>
      </c>
      <c>
        <v>50</v>
      </c>
      <c>
        <v>0</v>
      </c>
      <c>
        <v>0</v>
      </c>
      <c>
        <v>0</v>
      </c>
      <c>
        <v>377.581056</v>
      </c>
      <c>
        <v>0</v>
      </c>
      <c>
        <v>0</v>
      </c>
    </row>
    <row>
      <c>
        <is>
          <t>1597172</t>
        </is>
      </c>
      <c>
        <v>1</v>
      </c>
      <c>
        <is>
          <t>MANİSA</t>
        </is>
      </c>
      <c>
        <v>SARUHANLI</v>
      </c>
      <c>
        <is>
          <t>DİLEK TR-2 45-80-M00136_C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27.11.2020 10:00:20</t>
        </is>
      </c>
      <c>
        <is>
          <t>27.11.2020 17:13:43</t>
        </is>
      </c>
      <c>
        <v>7.223026666</v>
      </c>
      <c>
        <v>0</v>
      </c>
      <c>
        <v>50</v>
      </c>
      <c>
        <v>0</v>
      </c>
      <c>
        <v>3</v>
      </c>
      <c>
        <v>0</v>
      </c>
      <c>
        <v>361.151333</v>
      </c>
      <c>
        <v>0</v>
      </c>
      <c>
        <v>21.66908</v>
      </c>
    </row>
    <row>
      <c>
        <is>
          <t>1595972</t>
        </is>
      </c>
      <c>
        <v>1</v>
      </c>
      <c>
        <is>
          <t>MANİSA</t>
        </is>
      </c>
      <c>
        <v>SARUHANLI</v>
      </c>
      <c>
        <is>
          <t>DİLEK TR-3 45-80-M00138_C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24.11.2020 19:49:07</t>
        </is>
      </c>
      <c>
        <is>
          <t>24.11.2020 20:20:25</t>
        </is>
      </c>
      <c>
        <v>0.521666666</v>
      </c>
      <c>
        <v>0</v>
      </c>
      <c>
        <v>3</v>
      </c>
      <c>
        <v>0</v>
      </c>
      <c>
        <v>3</v>
      </c>
      <c>
        <v>0</v>
      </c>
      <c>
        <v>1.565</v>
      </c>
      <c>
        <v>0</v>
      </c>
      <c>
        <v>1.565</v>
      </c>
    </row>
    <row>
      <c>
        <is>
          <t>1595335</t>
        </is>
      </c>
      <c>
        <v>1</v>
      </c>
      <c>
        <is>
          <t>MANİSA</t>
        </is>
      </c>
      <c>
        <v>SARUHANLI</v>
      </c>
      <c>
        <is>
          <t>KUMKUYUCAK KÖK 45-80-M00093_ÇİFTLİK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23.11.2020 15:41:56</t>
        </is>
      </c>
      <c>
        <is>
          <t>23.11.2020 16:46:47</t>
        </is>
      </c>
      <c>
        <v>1.080833333</v>
      </c>
      <c>
        <v>0</v>
      </c>
      <c>
        <v>0</v>
      </c>
      <c>
        <v>45</v>
      </c>
      <c>
        <v>40</v>
      </c>
      <c>
        <v>0</v>
      </c>
      <c>
        <v>0</v>
      </c>
      <c>
        <v>48.6375</v>
      </c>
      <c>
        <v>43.233333</v>
      </c>
    </row>
    <row>
      <c>
        <is>
          <t>1576699</t>
        </is>
      </c>
      <c>
        <v>1</v>
      </c>
      <c>
        <is>
          <t>MANİSA</t>
        </is>
      </c>
      <c>
        <v>SARUHANLI</v>
      </c>
      <c>
        <is>
          <t>KUMKUYUCAK KÖK 45-80-M00093_HatBaşıAyırıcı_53136896 M05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06.11.2020 17:54:57</t>
        </is>
      </c>
      <c>
        <is>
          <t>06.11.2020 18:56:49</t>
        </is>
      </c>
      <c>
        <v>1.031111111</v>
      </c>
      <c>
        <v>0</v>
      </c>
      <c>
        <v>0</v>
      </c>
      <c>
        <v>6</v>
      </c>
      <c>
        <v>15</v>
      </c>
      <c>
        <v>0</v>
      </c>
      <c>
        <v>0</v>
      </c>
      <c>
        <v>6.186667</v>
      </c>
      <c>
        <v>15.466667</v>
      </c>
    </row>
    <row>
      <c>
        <is>
          <t>1575528</t>
        </is>
      </c>
      <c>
        <v>1</v>
      </c>
      <c>
        <is>
          <t>MANİSA</t>
        </is>
      </c>
      <c>
        <v>SARUHANLI</v>
      </c>
      <c>
        <is>
          <t>KUMKUYUCAK KÖK 45-80-M00093_ÇİFTLİK-M04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05.11.2020 07:17:16</t>
        </is>
      </c>
      <c>
        <is>
          <t>05.11.2020 08:50:55</t>
        </is>
      </c>
      <c>
        <v>1.560833333</v>
      </c>
      <c>
        <v>0</v>
      </c>
      <c>
        <v>0</v>
      </c>
      <c>
        <v>45</v>
      </c>
      <c>
        <v>40</v>
      </c>
      <c>
        <v>0</v>
      </c>
      <c>
        <v>0</v>
      </c>
      <c>
        <v>70.2375</v>
      </c>
      <c>
        <v>62.433333</v>
      </c>
    </row>
    <row>
      <c>
        <is>
          <t>1577904</t>
        </is>
      </c>
      <c>
        <v>1</v>
      </c>
      <c>
        <is>
          <t>MANİSA</t>
        </is>
      </c>
      <c>
        <v>SARUHANLI</v>
      </c>
      <c>
        <is>
          <t>KUMKUYUCAK KÖK 45-80-M00093_KUMKUYUCAK ŞEHİR-M05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09.11.2020 09:55:16</t>
        </is>
      </c>
      <c>
        <is>
          <t>09.11.2020 10:23:33</t>
        </is>
      </c>
      <c>
        <v>0.471388888</v>
      </c>
      <c>
        <v>6</v>
      </c>
      <c>
        <v>323</v>
      </c>
      <c>
        <v>8</v>
      </c>
      <c>
        <v>22</v>
      </c>
      <c>
        <v>2.828333</v>
      </c>
      <c>
        <v>152.258611</v>
      </c>
      <c>
        <v>3.771111</v>
      </c>
      <c>
        <v>10.370556</v>
      </c>
    </row>
    <row>
      <c>
        <is>
          <t>1584374</t>
        </is>
      </c>
      <c>
        <v>1</v>
      </c>
      <c>
        <is>
          <t>MANİSA</t>
        </is>
      </c>
      <c>
        <v>SARUHANLI</v>
      </c>
      <c>
        <is>
          <t>TR-23 TARIMSAL SULAMA 45-80-M01023_45-80-M01023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21.11.2020 12:56:37</t>
        </is>
      </c>
      <c>
        <is>
          <t>21.11.2020 14:13:31</t>
        </is>
      </c>
      <c>
        <v>1.281666666</v>
      </c>
      <c>
        <v>0</v>
      </c>
      <c>
        <v>0</v>
      </c>
      <c>
        <v>0</v>
      </c>
      <c>
        <v>8</v>
      </c>
      <c>
        <v>0</v>
      </c>
      <c>
        <v>0</v>
      </c>
      <c>
        <v>0</v>
      </c>
      <c>
        <v>10.253333</v>
      </c>
    </row>
    <row>
      <c>
        <is>
          <t>1575776</t>
        </is>
      </c>
      <c>
        <v>1</v>
      </c>
      <c>
        <is>
          <t>MANİSA</t>
        </is>
      </c>
      <c>
        <v>SARUHANLI</v>
      </c>
      <c>
        <is>
          <t>KUMKUYUCAK KÖK 45-80-M00093_ÇİFTLİK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05.11.2020 13:00:24</t>
        </is>
      </c>
      <c>
        <is>
          <t>05.11.2020 13:37:59</t>
        </is>
      </c>
      <c>
        <v>0.626388888</v>
      </c>
      <c>
        <v>0</v>
      </c>
      <c>
        <v>0</v>
      </c>
      <c>
        <v>45</v>
      </c>
      <c>
        <v>40</v>
      </c>
      <c>
        <v>0</v>
      </c>
      <c>
        <v>0</v>
      </c>
      <c>
        <v>28.1875</v>
      </c>
      <c>
        <v>25.055556</v>
      </c>
    </row>
    <row>
      <c>
        <is>
          <t>1577130</t>
        </is>
      </c>
      <c>
        <v>1</v>
      </c>
      <c>
        <is>
          <t>MANİSA</t>
        </is>
      </c>
      <c>
        <v>SARUHANLI</v>
      </c>
      <c>
        <is>
          <t>SARUHANLI TR-10 45-80-M00010_956562672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07.11.2020 13:12:02</t>
        </is>
      </c>
      <c>
        <is>
          <t>07.11.2020 14:38:00</t>
        </is>
      </c>
      <c>
        <v>1.432777777</v>
      </c>
      <c>
        <v>0</v>
      </c>
      <c>
        <v>2</v>
      </c>
      <c>
        <v>0</v>
      </c>
      <c>
        <v>0</v>
      </c>
      <c>
        <v>0</v>
      </c>
      <c>
        <v>2.865556</v>
      </c>
      <c>
        <v>0</v>
      </c>
      <c>
        <v>0</v>
      </c>
    </row>
    <row>
      <c>
        <is>
          <t>1580752</t>
        </is>
      </c>
      <c>
        <v>1</v>
      </c>
      <c>
        <is>
          <t>MANİSA</t>
        </is>
      </c>
      <c>
        <v>SARUHANLI</v>
      </c>
      <c>
        <is>
          <t>SARUHANLI TR-6/A 45-80-M01200_956563598</t>
        </is>
      </c>
      <c>
        <v>AG Box / Sdk Abone Çıkış Faz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14.11.2020 15:54:43</t>
        </is>
      </c>
      <c>
        <is>
          <t>14.11.2020 16:48:43</t>
        </is>
      </c>
      <c>
        <v>0.9</v>
      </c>
      <c>
        <v>0</v>
      </c>
      <c>
        <v>9</v>
      </c>
      <c>
        <v>0</v>
      </c>
      <c>
        <v>0</v>
      </c>
      <c>
        <v>0</v>
      </c>
      <c>
        <v>8.1</v>
      </c>
      <c>
        <v>0</v>
      </c>
      <c>
        <v>0</v>
      </c>
    </row>
    <row>
      <c>
        <is>
          <t>1583954</t>
        </is>
      </c>
      <c>
        <v>1</v>
      </c>
      <c>
        <is>
          <t>MANİSA</t>
        </is>
      </c>
      <c>
        <v>SARUHANLI</v>
      </c>
      <c>
        <is>
          <t>SARUHANLI TR-7 45-80-M00007_956558393</t>
        </is>
      </c>
      <c>
        <v>AG Box / Sdk Abone Çıkış Faz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20.11.2020 16:33:42</t>
        </is>
      </c>
      <c>
        <is>
          <t>20.11.2020 17:11:53</t>
        </is>
      </c>
      <c>
        <v>0.636388888</v>
      </c>
      <c>
        <v>0</v>
      </c>
      <c>
        <v>5</v>
      </c>
      <c>
        <v>0</v>
      </c>
      <c>
        <v>0</v>
      </c>
      <c>
        <v>0</v>
      </c>
      <c>
        <v>3.181944</v>
      </c>
      <c>
        <v>0</v>
      </c>
      <c>
        <v>0</v>
      </c>
    </row>
    <row>
      <c>
        <is>
          <t>1579110</t>
        </is>
      </c>
      <c>
        <v>1</v>
      </c>
      <c>
        <is>
          <t>MANİSA</t>
        </is>
      </c>
      <c>
        <v>SARUHANLI</v>
      </c>
      <c>
        <is>
          <t>SARUHANLI TR-7 45-80-M00007_956563669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11.11.2020 14:00:00</t>
        </is>
      </c>
      <c>
        <is>
          <t>11.11.2020 14:53:49</t>
        </is>
      </c>
      <c>
        <v>0.896944444</v>
      </c>
      <c>
        <v>0</v>
      </c>
      <c>
        <v>10</v>
      </c>
      <c>
        <v>0</v>
      </c>
      <c>
        <v>0</v>
      </c>
      <c>
        <v>0</v>
      </c>
      <c>
        <v>8.969444</v>
      </c>
      <c>
        <v>0</v>
      </c>
      <c>
        <v>0</v>
      </c>
    </row>
    <row>
      <c>
        <is>
          <t>1596726</t>
        </is>
      </c>
      <c>
        <v>1</v>
      </c>
      <c>
        <is>
          <t>MANİSA</t>
        </is>
      </c>
      <c>
        <v>SARUHANLI</v>
      </c>
      <c>
        <is>
          <t>SARUHANLI TR-11 45-80-M00011_ TR11A2</t>
        </is>
      </c>
      <c>
        <v>AG Yük Ayırıcı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26.11.2020 11:15:12</t>
        </is>
      </c>
      <c>
        <is>
          <t>26.11.2020 12:34:07</t>
        </is>
      </c>
      <c>
        <v>1.315277777</v>
      </c>
      <c>
        <v>0</v>
      </c>
      <c>
        <v>75</v>
      </c>
      <c>
        <v>0</v>
      </c>
      <c>
        <v>0</v>
      </c>
      <c>
        <v>0</v>
      </c>
      <c>
        <v>98.645833</v>
      </c>
      <c>
        <v>0</v>
      </c>
      <c>
        <v>0</v>
      </c>
    </row>
    <row>
      <c>
        <is>
          <t>1597813</t>
        </is>
      </c>
      <c>
        <v>1</v>
      </c>
      <c>
        <is>
          <t>MANİSA</t>
        </is>
      </c>
      <c>
        <v>AKHİSAR</v>
      </c>
      <c>
        <is>
          <t>TR-2/34-A 45-72-L00061_956500066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28.11.2020 13:54:55</t>
        </is>
      </c>
      <c>
        <is>
          <t>28.11.2020 15:08:48</t>
        </is>
      </c>
      <c>
        <v>1.231388888</v>
      </c>
      <c>
        <v>0</v>
      </c>
      <c>
        <v>1</v>
      </c>
      <c>
        <v>0</v>
      </c>
      <c>
        <v>0</v>
      </c>
      <c>
        <v>0</v>
      </c>
      <c>
        <v>1.231389</v>
      </c>
      <c>
        <v>0</v>
      </c>
      <c>
        <v>0</v>
      </c>
    </row>
    <row>
      <c>
        <is>
          <t>1580031</t>
        </is>
      </c>
      <c>
        <v>1</v>
      </c>
      <c>
        <is>
          <t>İZMİR</t>
        </is>
      </c>
      <c>
        <v>TORBALI</v>
      </c>
      <c>
        <is>
          <t>DM-5/41 KÖK 35-26-M00554_DM-5-M04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13.11.2020 09:15:25</t>
        </is>
      </c>
      <c>
        <is>
          <t>13.11.2020 09:43:42</t>
        </is>
      </c>
      <c>
        <v>0.471388888</v>
      </c>
      <c>
        <v>79</v>
      </c>
      <c>
        <v>0</v>
      </c>
      <c>
        <v>0</v>
      </c>
      <c>
        <v>2</v>
      </c>
      <c>
        <v>37.239722</v>
      </c>
      <c>
        <v>0</v>
      </c>
      <c>
        <v>0</v>
      </c>
      <c>
        <v>0.942778</v>
      </c>
    </row>
    <row>
      <c>
        <is>
          <t>1584103</t>
        </is>
      </c>
      <c>
        <v>1</v>
      </c>
      <c>
        <is>
          <t>İZMİR</t>
        </is>
      </c>
      <c>
        <v>FOÇA</v>
      </c>
      <c>
        <is>
          <t>YENİFOÇA TR-3 35-23-M00003_B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20.11.2020 20:57:28</t>
        </is>
      </c>
      <c>
        <is>
          <t>20.11.2020 22:07:56</t>
        </is>
      </c>
      <c>
        <v>1.174444444</v>
      </c>
      <c>
        <v>0</v>
      </c>
      <c>
        <v>120</v>
      </c>
      <c>
        <v>0</v>
      </c>
      <c>
        <v>0</v>
      </c>
      <c>
        <v>0</v>
      </c>
      <c>
        <v>140.933333</v>
      </c>
      <c>
        <v>0</v>
      </c>
      <c>
        <v>0</v>
      </c>
    </row>
    <row>
      <c>
        <is>
          <t>1575791</t>
        </is>
      </c>
      <c>
        <v>1</v>
      </c>
      <c>
        <is>
          <t>MANİSA</t>
        </is>
      </c>
      <c>
        <v>ŞEHZADELER</v>
      </c>
      <c>
        <is>
          <t>YUKARI ÇAMKÖY TR-1 45-71-M01487_Ayırıcı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05.11.2020 13:28:21</t>
        </is>
      </c>
      <c>
        <is>
          <t>05.11.2020 15:11:39</t>
        </is>
      </c>
      <c>
        <v>1.721666666</v>
      </c>
      <c>
        <v>0</v>
      </c>
      <c>
        <v>0</v>
      </c>
      <c>
        <v>1</v>
      </c>
      <c>
        <v>39</v>
      </c>
      <c>
        <v>0</v>
      </c>
      <c>
        <v>0</v>
      </c>
      <c>
        <v>1.721667</v>
      </c>
      <c>
        <v>67.145</v>
      </c>
    </row>
    <row>
      <c>
        <is>
          <t>1573748</t>
        </is>
      </c>
      <c>
        <v>1</v>
      </c>
      <c>
        <is>
          <t>MANİSA</t>
        </is>
      </c>
      <c>
        <v>ŞEHZADELER</v>
      </c>
      <c>
        <is>
          <t>YUKARI ÇAMKÖY TR-1 45-71-M01487_953194675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01.11.2020 17:20:19</t>
        </is>
      </c>
      <c>
        <is>
          <t>01.11.2020 19:57:00</t>
        </is>
      </c>
      <c>
        <v>2.611388888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2.611389</v>
      </c>
    </row>
    <row>
      <c>
        <is>
          <t>1584035</t>
        </is>
      </c>
      <c>
        <v>1</v>
      </c>
      <c>
        <is>
          <t>MANİSA</t>
        </is>
      </c>
      <c>
        <v>ALAŞEHİR</v>
      </c>
      <c>
        <is>
          <t>DAĞHACIYUSUF TR-1 45-73-M00528_945652906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20.11.2020 18:11:57</t>
        </is>
      </c>
      <c>
        <is>
          <t>20.11.2020 19:39:41</t>
        </is>
      </c>
      <c>
        <v>1.462222222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1.462222</v>
      </c>
    </row>
    <row>
      <c>
        <is>
          <t>1578241</t>
        </is>
      </c>
      <c>
        <v>1</v>
      </c>
      <c>
        <is>
          <t>MANİSA</t>
        </is>
      </c>
      <c>
        <v>ALAŞEHİR</v>
      </c>
      <c>
        <is>
          <t>SARIPINAR TR-6 45-73-M00573_945655184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09.11.2020 20:31:39</t>
        </is>
      </c>
      <c>
        <is>
          <t>09.11.2020 22:48:38</t>
        </is>
      </c>
      <c>
        <v>2.283055555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2.283056</v>
      </c>
    </row>
    <row>
      <c>
        <is>
          <t>1582479</t>
        </is>
      </c>
      <c>
        <v>1</v>
      </c>
      <c>
        <is>
          <t>İZMİR</t>
        </is>
      </c>
      <c>
        <v>URLA</v>
      </c>
      <c>
        <is>
          <t>TR-50 35-19-L00050_956690317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18.11.2020 11:18:51</t>
        </is>
      </c>
      <c>
        <is>
          <t>18.11.2020 19:12:19</t>
        </is>
      </c>
      <c>
        <v>7.891111111</v>
      </c>
      <c>
        <v>0</v>
      </c>
      <c>
        <v>2</v>
      </c>
      <c>
        <v>0</v>
      </c>
      <c>
        <v>0</v>
      </c>
      <c>
        <v>0</v>
      </c>
      <c>
        <v>15.782222</v>
      </c>
      <c>
        <v>0</v>
      </c>
      <c>
        <v>0</v>
      </c>
    </row>
    <row>
      <c>
        <is>
          <t>1582861</t>
        </is>
      </c>
      <c>
        <v>1</v>
      </c>
      <c>
        <is>
          <t>İZMİR</t>
        </is>
      </c>
      <c>
        <v>URLA</v>
      </c>
      <c>
        <is>
          <t>TR-61 35-19-L00061_5858200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19.11.2020 08:10:44</t>
        </is>
      </c>
      <c>
        <is>
          <t>19.11.2020 10:18:25</t>
        </is>
      </c>
      <c>
        <v>2.128055555</v>
      </c>
      <c>
        <v>0</v>
      </c>
      <c>
        <v>47</v>
      </c>
      <c>
        <v>0</v>
      </c>
      <c>
        <v>0</v>
      </c>
      <c>
        <v>0</v>
      </c>
      <c>
        <v>100.018611</v>
      </c>
      <c>
        <v>0</v>
      </c>
      <c>
        <v>0</v>
      </c>
    </row>
    <row>
      <c>
        <is>
          <t>1596263</t>
        </is>
      </c>
      <c>
        <v>1</v>
      </c>
      <c>
        <is>
          <t>İZMİR</t>
        </is>
      </c>
      <c>
        <v>URLA</v>
      </c>
      <c>
        <is>
          <t>TR-65 MOBİL ÖNÜ 35-19-L00065_956678220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25.11.2020 11:50:25</t>
        </is>
      </c>
      <c>
        <is>
          <t>25.11.2020 20:13:17</t>
        </is>
      </c>
      <c>
        <v>8.381111111</v>
      </c>
      <c>
        <v>0</v>
      </c>
      <c>
        <v>1</v>
      </c>
      <c>
        <v>0</v>
      </c>
      <c>
        <v>0</v>
      </c>
      <c>
        <v>0</v>
      </c>
      <c>
        <v>8.381111</v>
      </c>
      <c>
        <v>0</v>
      </c>
      <c>
        <v>0</v>
      </c>
    </row>
    <row>
      <c>
        <is>
          <t>1579793</t>
        </is>
      </c>
      <c>
        <v>1</v>
      </c>
      <c>
        <is>
          <t>İZMİR</t>
        </is>
      </c>
      <c>
        <v>URLA</v>
      </c>
      <c>
        <is>
          <t>TR-62 35-19-L00062_956689703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12.11.2020 17:41:20</t>
        </is>
      </c>
      <c>
        <is>
          <t>12.11.2020 18:30:40</t>
        </is>
      </c>
      <c>
        <v>0.822222222</v>
      </c>
      <c>
        <v>0</v>
      </c>
      <c>
        <v>1</v>
      </c>
      <c>
        <v>0</v>
      </c>
      <c>
        <v>0</v>
      </c>
      <c>
        <v>0</v>
      </c>
      <c>
        <v>0.822222</v>
      </c>
      <c>
        <v>0</v>
      </c>
      <c>
        <v>0</v>
      </c>
    </row>
    <row>
      <c>
        <is>
          <t>1575710</t>
        </is>
      </c>
      <c>
        <v>1</v>
      </c>
      <c>
        <is>
          <t>İZMİR</t>
        </is>
      </c>
      <c>
        <v>URLA</v>
      </c>
      <c>
        <is>
          <t>TR-68 ÇAYIRÇEŞME 35-19-L00068_9269104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05.11.2020 11:23:25</t>
        </is>
      </c>
      <c>
        <is>
          <t>05.11.2020 13:47:17</t>
        </is>
      </c>
      <c>
        <v>2.397777777</v>
      </c>
      <c>
        <v>0</v>
      </c>
      <c>
        <v>23</v>
      </c>
      <c>
        <v>0</v>
      </c>
      <c>
        <v>0</v>
      </c>
      <c>
        <v>0</v>
      </c>
      <c>
        <v>55.148889</v>
      </c>
      <c>
        <v>0</v>
      </c>
      <c>
        <v>0</v>
      </c>
    </row>
    <row>
      <c>
        <is>
          <t>1583919</t>
        </is>
      </c>
      <c>
        <v>1</v>
      </c>
      <c>
        <is>
          <t>İZMİR</t>
        </is>
      </c>
      <c>
        <v>URLA</v>
      </c>
      <c>
        <is>
          <t>TR-67 35-19-L00067_965650204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20.11.2020 15:17:04</t>
        </is>
      </c>
      <c>
        <is>
          <t>20.11.2020 20:12:38</t>
        </is>
      </c>
      <c>
        <v>4.926111111</v>
      </c>
      <c>
        <v>0</v>
      </c>
      <c>
        <v>3</v>
      </c>
      <c>
        <v>0</v>
      </c>
      <c>
        <v>0</v>
      </c>
      <c>
        <v>0</v>
      </c>
      <c>
        <v>14.778333</v>
      </c>
      <c>
        <v>0</v>
      </c>
      <c>
        <v>0</v>
      </c>
    </row>
    <row>
      <c>
        <is>
          <t>1594727</t>
        </is>
      </c>
      <c>
        <v>1</v>
      </c>
      <c>
        <is>
          <t>İZMİR</t>
        </is>
      </c>
      <c>
        <v>URLA</v>
      </c>
      <c>
        <is>
          <t>TR-74 35-19-L00074_956665284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22.11.2020 10:41:30</t>
        </is>
      </c>
      <c>
        <is>
          <t>22.11.2020 12:32:58</t>
        </is>
      </c>
      <c>
        <v>1.857777777</v>
      </c>
      <c>
        <v>0</v>
      </c>
      <c>
        <v>1</v>
      </c>
      <c>
        <v>0</v>
      </c>
      <c>
        <v>0</v>
      </c>
      <c>
        <v>0</v>
      </c>
      <c>
        <v>1.857778</v>
      </c>
      <c>
        <v>0</v>
      </c>
      <c>
        <v>0</v>
      </c>
    </row>
    <row>
      <c>
        <is>
          <t>1577060</t>
        </is>
      </c>
      <c>
        <v>1</v>
      </c>
      <c>
        <is>
          <t>İZMİR</t>
        </is>
      </c>
      <c>
        <v>TORBALI</v>
      </c>
      <c>
        <is>
          <t>TR-114 35-26-M00114_956600926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07.11.2020 10:50:36</t>
        </is>
      </c>
      <c>
        <is>
          <t>07.11.2020 11:58:29</t>
        </is>
      </c>
      <c>
        <v>1.131388888</v>
      </c>
      <c>
        <v>0</v>
      </c>
      <c>
        <v>1</v>
      </c>
      <c>
        <v>0</v>
      </c>
      <c>
        <v>0</v>
      </c>
      <c>
        <v>0</v>
      </c>
      <c>
        <v>1.131389</v>
      </c>
      <c>
        <v>0</v>
      </c>
      <c>
        <v>0</v>
      </c>
    </row>
    <row>
      <c>
        <is>
          <t>1579798</t>
        </is>
      </c>
      <c>
        <v>1</v>
      </c>
      <c>
        <is>
          <t>İZMİR</t>
        </is>
      </c>
      <c>
        <v>TORBALI</v>
      </c>
      <c>
        <is>
          <t>TR-114 35-26-M00114_956600981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12.11.2020 17:54:45</t>
        </is>
      </c>
      <c>
        <is>
          <t>12.11.2020 19:27:03</t>
        </is>
      </c>
      <c>
        <v>1.538333333</v>
      </c>
      <c>
        <v>0</v>
      </c>
      <c>
        <v>2</v>
      </c>
      <c>
        <v>0</v>
      </c>
      <c>
        <v>0</v>
      </c>
      <c>
        <v>0</v>
      </c>
      <c>
        <v>3.076667</v>
      </c>
      <c>
        <v>0</v>
      </c>
      <c>
        <v>0</v>
      </c>
    </row>
    <row>
      <c>
        <is>
          <t>1595458</t>
        </is>
      </c>
      <c>
        <v>1</v>
      </c>
      <c>
        <is>
          <t>MANİSA</t>
        </is>
      </c>
      <c>
        <v>AKHİSAR</v>
      </c>
      <c>
        <is>
          <t>TR-1/14-D 45-72-M00101_956499854</t>
        </is>
      </c>
      <c>
        <v>AG Box / Sdk Abone Çıkış Faz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23.11.2020 20:36:49</t>
        </is>
      </c>
      <c>
        <is>
          <t>23.11.2020 21:38:44</t>
        </is>
      </c>
      <c>
        <v>1.031944444</v>
      </c>
      <c>
        <v>0</v>
      </c>
      <c>
        <v>9</v>
      </c>
      <c>
        <v>0</v>
      </c>
      <c>
        <v>0</v>
      </c>
      <c>
        <v>0</v>
      </c>
      <c>
        <v>9.2875</v>
      </c>
      <c>
        <v>0</v>
      </c>
      <c>
        <v>0</v>
      </c>
    </row>
    <row>
      <c>
        <is>
          <t>1581999</t>
        </is>
      </c>
      <c>
        <v>1</v>
      </c>
      <c>
        <is>
          <t>MANİSA</t>
        </is>
      </c>
      <c>
        <v>AKHİSAR</v>
      </c>
      <c>
        <is>
          <t>BÜKNÜŞ TR-3 45-72-L00941_Ayırıcı H</t>
        </is>
      </c>
      <c>
        <v>Trafo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17.11.2020 13:20:59</t>
        </is>
      </c>
      <c>
        <is>
          <t>17.11.2020 14:07:19</t>
        </is>
      </c>
      <c>
        <v>0.772222222</v>
      </c>
      <c>
        <v>0</v>
      </c>
      <c>
        <v>0</v>
      </c>
      <c>
        <v>1</v>
      </c>
      <c>
        <v>133</v>
      </c>
      <c>
        <v>0</v>
      </c>
      <c>
        <v>0</v>
      </c>
      <c>
        <v>0.772222</v>
      </c>
      <c>
        <v>102.705556</v>
      </c>
    </row>
    <row>
      <c>
        <is>
          <t>1581881</t>
        </is>
      </c>
      <c>
        <v>1</v>
      </c>
      <c>
        <is>
          <t>MANİSA</t>
        </is>
      </c>
      <c>
        <v>AKHİSAR</v>
      </c>
      <c>
        <is>
          <t>BÜKNÜŞ TR-1 45-72-L00524_Ayırıcı H</t>
        </is>
      </c>
      <c>
        <v>Trafo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17.11.2020 10:39:31</t>
        </is>
      </c>
      <c>
        <is>
          <t>17.11.2020 12:04:05</t>
        </is>
      </c>
      <c>
        <v>1.409275</v>
      </c>
      <c>
        <v>0</v>
      </c>
      <c>
        <v>0</v>
      </c>
      <c>
        <v>1</v>
      </c>
      <c>
        <v>131</v>
      </c>
      <c>
        <v>0</v>
      </c>
      <c>
        <v>0</v>
      </c>
      <c>
        <v>1.409275</v>
      </c>
      <c>
        <v>184.615025</v>
      </c>
    </row>
    <row>
      <c>
        <is>
          <t>1581955</t>
        </is>
      </c>
      <c>
        <v>1</v>
      </c>
      <c>
        <is>
          <t>MANİSA</t>
        </is>
      </c>
      <c>
        <v>AKHİSAR</v>
      </c>
      <c>
        <is>
          <t>BÜKNÜŞ TR-2 45-72-L00527_Ayırıcı H01</t>
        </is>
      </c>
      <c>
        <v>Trafo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17.11.2020 12:09:19</t>
        </is>
      </c>
      <c>
        <is>
          <t>17.11.2020 13:17:10</t>
        </is>
      </c>
      <c>
        <v>1.130833333</v>
      </c>
      <c>
        <v>0</v>
      </c>
      <c>
        <v>0</v>
      </c>
      <c>
        <v>2</v>
      </c>
      <c>
        <v>23</v>
      </c>
      <c>
        <v>0</v>
      </c>
      <c>
        <v>0</v>
      </c>
      <c>
        <v>2.261667</v>
      </c>
      <c>
        <v>26.009167</v>
      </c>
    </row>
    <row>
      <c>
        <is>
          <t>1575131</t>
        </is>
      </c>
      <c>
        <v>1</v>
      </c>
      <c>
        <is>
          <t>MANİSA</t>
        </is>
      </c>
      <c>
        <v>SARUHANLI</v>
      </c>
      <c>
        <is>
          <t>SARUHANLI TR-7 45-80-M00007_956563669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04.11.2020 11:19:00</t>
        </is>
      </c>
      <c>
        <is>
          <t>04.11.2020 12:10:33</t>
        </is>
      </c>
      <c>
        <v>0.859166666</v>
      </c>
      <c>
        <v>0</v>
      </c>
      <c>
        <v>10</v>
      </c>
      <c>
        <v>0</v>
      </c>
      <c>
        <v>0</v>
      </c>
      <c>
        <v>0</v>
      </c>
      <c>
        <v>8.591667</v>
      </c>
      <c>
        <v>0</v>
      </c>
      <c>
        <v>0</v>
      </c>
    </row>
    <row>
      <c>
        <is>
          <t>1578108</t>
        </is>
      </c>
      <c>
        <v>1</v>
      </c>
      <c>
        <is>
          <t>MANİSA</t>
        </is>
      </c>
      <c>
        <v>SARUHANLI</v>
      </c>
      <c>
        <is>
          <t>SARUHANLI TR-9 45-80-M00009_956563237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09.11.2020 14:52:09</t>
        </is>
      </c>
      <c>
        <is>
          <t>09.11.2020 15:14:30</t>
        </is>
      </c>
      <c>
        <v>0.3725</v>
      </c>
      <c>
        <v>0</v>
      </c>
      <c>
        <v>1</v>
      </c>
      <c>
        <v>0</v>
      </c>
      <c>
        <v>0</v>
      </c>
      <c>
        <v>0</v>
      </c>
      <c>
        <v>0.3725</v>
      </c>
      <c>
        <v>0</v>
      </c>
      <c>
        <v>0</v>
      </c>
    </row>
    <row>
      <c>
        <is>
          <t>1578910</t>
        </is>
      </c>
      <c>
        <v>1</v>
      </c>
      <c>
        <is>
          <t>MANİSA</t>
        </is>
      </c>
      <c>
        <v>SARUHANLI</v>
      </c>
      <c>
        <is>
          <t>SARUHANLI TR-7 45-80-M00007_A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11.11.2020 09:35:49</t>
        </is>
      </c>
      <c>
        <is>
          <t>11.11.2020 15:20:56</t>
        </is>
      </c>
      <c>
        <v>5.751830555</v>
      </c>
      <c>
        <v>0</v>
      </c>
      <c>
        <v>239</v>
      </c>
      <c>
        <v>0</v>
      </c>
      <c>
        <v>0</v>
      </c>
      <c>
        <v>0</v>
      </c>
      <c>
        <v>1374.687503</v>
      </c>
      <c>
        <v>0</v>
      </c>
      <c>
        <v>0</v>
      </c>
    </row>
    <row>
      <c>
        <is>
          <t>1577030</t>
        </is>
      </c>
      <c>
        <v>1</v>
      </c>
      <c>
        <is>
          <t>MANİSA</t>
        </is>
      </c>
      <c>
        <v>SARUHANLI</v>
      </c>
      <c>
        <is>
          <t>SARUHANLI TR-10 45-80-M00010_956562616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07.11.2020 10:33:09</t>
        </is>
      </c>
      <c>
        <is>
          <t>07.11.2020 11:15:47</t>
        </is>
      </c>
      <c>
        <v>0.710555555</v>
      </c>
      <c>
        <v>0</v>
      </c>
      <c>
        <v>1</v>
      </c>
      <c>
        <v>0</v>
      </c>
      <c>
        <v>0</v>
      </c>
      <c>
        <v>0</v>
      </c>
      <c>
        <v>0.710556</v>
      </c>
      <c>
        <v>0</v>
      </c>
      <c>
        <v>0</v>
      </c>
    </row>
    <row>
      <c>
        <is>
          <t>1598062</t>
        </is>
      </c>
      <c>
        <v>1</v>
      </c>
      <c>
        <is>
          <t>MANİSA</t>
        </is>
      </c>
      <c>
        <v>SARUHANLI</v>
      </c>
      <c>
        <is>
          <t>KAYIŞLAR KÖK 45-80-M00183_DİLEK M03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29.11.2020 09:38:07</t>
        </is>
      </c>
      <c>
        <is>
          <t>29.11.2020 16:50:46</t>
        </is>
      </c>
      <c>
        <v>7.21061</v>
      </c>
      <c>
        <v>5</v>
      </c>
      <c>
        <v>536</v>
      </c>
      <c>
        <v>33</v>
      </c>
      <c>
        <v>43</v>
      </c>
      <c>
        <v>36.05305</v>
      </c>
      <c>
        <v>3864.88696</v>
      </c>
      <c>
        <v>237.95013</v>
      </c>
      <c>
        <v>310.05623</v>
      </c>
    </row>
    <row>
      <c>
        <is>
          <t>1574459</t>
        </is>
      </c>
      <c>
        <v>1</v>
      </c>
      <c>
        <is>
          <t>MANİSA</t>
        </is>
      </c>
      <c>
        <v>SARUHANLI</v>
      </c>
      <c>
        <is>
          <t>KAYIŞLAR KÖK 45-80-M00183_YENİOSMANİYE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03.11.2020 01:14:09</t>
        </is>
      </c>
      <c>
        <is>
          <t>03.11.2020 01:49:09</t>
        </is>
      </c>
      <c>
        <v>0.583333333</v>
      </c>
      <c>
        <v>0</v>
      </c>
      <c>
        <v>0</v>
      </c>
      <c>
        <v>32</v>
      </c>
      <c>
        <v>172</v>
      </c>
      <c>
        <v>0</v>
      </c>
      <c>
        <v>0</v>
      </c>
      <c>
        <v>18.666667</v>
      </c>
      <c>
        <v>100.333333</v>
      </c>
    </row>
    <row>
      <c>
        <is>
          <t>1579390</t>
        </is>
      </c>
      <c>
        <v>1</v>
      </c>
      <c>
        <is>
          <t>MANİSA</t>
        </is>
      </c>
      <c>
        <v>SARUHANLI</v>
      </c>
      <c>
        <is>
          <t>KAYIŞLAR KÖK 45-80-M00183_YENİOSMANİYE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12.11.2020 07:28:36</t>
        </is>
      </c>
      <c>
        <is>
          <t>12.11.2020 08:21:39</t>
        </is>
      </c>
      <c>
        <v>0.884166666</v>
      </c>
      <c>
        <v>0</v>
      </c>
      <c>
        <v>0</v>
      </c>
      <c>
        <v>32</v>
      </c>
      <c>
        <v>172</v>
      </c>
      <c>
        <v>0</v>
      </c>
      <c>
        <v>0</v>
      </c>
      <c>
        <v>28.293333</v>
      </c>
      <c>
        <v>152.076667</v>
      </c>
    </row>
    <row>
      <c>
        <is>
          <t>1581765</t>
        </is>
      </c>
      <c>
        <v>1</v>
      </c>
      <c>
        <is>
          <t>MANİSA</t>
        </is>
      </c>
      <c>
        <v>SARUHANLI</v>
      </c>
      <c>
        <is>
          <t>KAYIŞLAR KÖK 45-80-M00183_KAYIŞLAR-M02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17.11.2020 09:01:49</t>
        </is>
      </c>
      <c>
        <is>
          <t>17.11.2020 09:46:35</t>
        </is>
      </c>
      <c>
        <v>0.746111111</v>
      </c>
      <c>
        <v>0</v>
      </c>
      <c>
        <v>0</v>
      </c>
      <c>
        <v>6</v>
      </c>
      <c>
        <v>291</v>
      </c>
      <c>
        <v>0</v>
      </c>
      <c>
        <v>0</v>
      </c>
      <c>
        <v>4.476667</v>
      </c>
      <c>
        <v>217.118333</v>
      </c>
    </row>
    <row>
      <c>
        <is>
          <t>1576101</t>
        </is>
      </c>
      <c>
        <v>1</v>
      </c>
      <c>
        <is>
          <t>MANİSA</t>
        </is>
      </c>
      <c>
        <v>SARUHANLI</v>
      </c>
      <c>
        <is>
          <t>SARUHANLI TR-13 45-80-M00013_PAŞAKÖY ÇIKIŞI M04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06.11.2020 03:55:52</t>
        </is>
      </c>
      <c>
        <is>
          <t>06.11.2020 03:56:32</t>
        </is>
      </c>
      <c>
        <v>0.011111111</v>
      </c>
      <c>
        <v>11</v>
      </c>
      <c>
        <v>981</v>
      </c>
      <c>
        <v>156</v>
      </c>
      <c>
        <v>1940</v>
      </c>
      <c>
        <v>0.122222</v>
      </c>
      <c>
        <v>10.9</v>
      </c>
      <c>
        <v>1.733333</v>
      </c>
      <c>
        <v>21.555555</v>
      </c>
    </row>
    <row>
      <c>
        <is>
          <t>1597538</t>
        </is>
      </c>
      <c>
        <v>1</v>
      </c>
      <c>
        <is>
          <t>MANİSA</t>
        </is>
      </c>
      <c>
        <v>SARUHANLI</v>
      </c>
      <c>
        <is>
          <t>SARUHANLI TR-37 45-80-M02889_A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27.11.2020 20:49:32</t>
        </is>
      </c>
      <c>
        <is>
          <t>27.11.2020 21:59:15</t>
        </is>
      </c>
      <c>
        <v>1.161944444</v>
      </c>
      <c>
        <v>0</v>
      </c>
      <c>
        <v>13</v>
      </c>
      <c>
        <v>0</v>
      </c>
      <c>
        <v>0</v>
      </c>
      <c>
        <v>0</v>
      </c>
      <c>
        <v>15.105278</v>
      </c>
      <c>
        <v>0</v>
      </c>
      <c>
        <v>0</v>
      </c>
    </row>
    <row>
      <c>
        <is>
          <t>1596466</t>
        </is>
      </c>
      <c>
        <v>1</v>
      </c>
      <c>
        <is>
          <t>MANİSA</t>
        </is>
      </c>
      <c>
        <v>SARUHANLI</v>
      </c>
      <c>
        <is>
          <t>SARUHANLI TR-28 45-80-M00028_956562855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25.11.2020 18:05:01</t>
        </is>
      </c>
      <c>
        <is>
          <t>25.11.2020 19:12:49</t>
        </is>
      </c>
      <c>
        <v>1.13</v>
      </c>
      <c>
        <v>0</v>
      </c>
      <c>
        <v>2</v>
      </c>
      <c>
        <v>0</v>
      </c>
      <c>
        <v>0</v>
      </c>
      <c>
        <v>0</v>
      </c>
      <c>
        <v>2.26</v>
      </c>
      <c>
        <v>0</v>
      </c>
      <c>
        <v>0</v>
      </c>
    </row>
    <row>
      <c>
        <is>
          <t>1597011</t>
        </is>
      </c>
      <c>
        <v>1</v>
      </c>
      <c>
        <is>
          <t>MANİSA</t>
        </is>
      </c>
      <c>
        <v>GÖRDES</v>
      </c>
      <c>
        <is>
          <t>CABARLAR KÖK 45-75-M00053_HatBaşıAyırıcı_53135572 M02</t>
        </is>
      </c>
      <c>
        <v>Yabani Hayvan Teması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26.11.2020 19:25:00</t>
        </is>
      </c>
      <c>
        <is>
          <t>26.11.2020 20:42:37</t>
        </is>
      </c>
      <c>
        <v>1.293611111</v>
      </c>
      <c>
        <v>0</v>
      </c>
      <c>
        <v>0</v>
      </c>
      <c>
        <v>7</v>
      </c>
      <c>
        <v>43</v>
      </c>
      <c>
        <v>0</v>
      </c>
      <c>
        <v>0</v>
      </c>
      <c>
        <v>9.055278</v>
      </c>
      <c>
        <v>55.625278</v>
      </c>
    </row>
    <row>
      <c>
        <is>
          <t>1596944</t>
        </is>
      </c>
      <c>
        <v>1</v>
      </c>
      <c>
        <is>
          <t>MANİSA</t>
        </is>
      </c>
      <c>
        <v>GÖRDES</v>
      </c>
      <c>
        <is>
          <t>GÖRDES DM 45-75-M00050_KAŞIKÇI M11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26.11.2020 17:13:00</t>
        </is>
      </c>
      <c>
        <is>
          <t>26.11.2020 17:26:19</t>
        </is>
      </c>
      <c>
        <v>0.221944444</v>
      </c>
      <c>
        <v>0</v>
      </c>
      <c>
        <v>0</v>
      </c>
      <c>
        <v>28</v>
      </c>
      <c>
        <v>807</v>
      </c>
      <c>
        <v>0</v>
      </c>
      <c>
        <v>0</v>
      </c>
      <c>
        <v>6.214444</v>
      </c>
      <c>
        <v>179.109166</v>
      </c>
    </row>
    <row>
      <c>
        <is>
          <t>1583877</t>
        </is>
      </c>
      <c>
        <v>1</v>
      </c>
      <c>
        <is>
          <t>MANİSA</t>
        </is>
      </c>
      <c>
        <v>GÖRDES</v>
      </c>
      <c>
        <is>
          <t>GÖRDES TR-27 45-75-M00042_GÖRDES TR-28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20.11.2020 14:15:00</t>
        </is>
      </c>
      <c>
        <is>
          <t>20.11.2020 14:28:43</t>
        </is>
      </c>
      <c>
        <v>0.228611111</v>
      </c>
      <c>
        <v>4</v>
      </c>
      <c>
        <v>151</v>
      </c>
      <c>
        <v>13</v>
      </c>
      <c>
        <v>178</v>
      </c>
      <c>
        <v>0.914444</v>
      </c>
      <c>
        <v>34.520278</v>
      </c>
      <c>
        <v>2.971944</v>
      </c>
      <c>
        <v>40.692778</v>
      </c>
    </row>
    <row>
      <c>
        <is>
          <t>1583715</t>
        </is>
      </c>
      <c>
        <v>1</v>
      </c>
      <c>
        <is>
          <t>MANİSA</t>
        </is>
      </c>
      <c>
        <v>GÖRDES</v>
      </c>
      <c>
        <is>
          <t>GÖRDES TR-1 45-75-M00001_945604202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20.11.2020 10:22:03</t>
        </is>
      </c>
      <c>
        <is>
          <t>20.11.2020 14:50:51</t>
        </is>
      </c>
      <c>
        <v>4.48</v>
      </c>
      <c>
        <v>0</v>
      </c>
      <c>
        <v>2</v>
      </c>
      <c>
        <v>0</v>
      </c>
      <c>
        <v>0</v>
      </c>
      <c>
        <v>0</v>
      </c>
      <c>
        <v>8.96</v>
      </c>
      <c>
        <v>0</v>
      </c>
      <c>
        <v>0</v>
      </c>
    </row>
    <row>
      <c>
        <is>
          <t>1580171</t>
        </is>
      </c>
      <c>
        <v>1</v>
      </c>
      <c>
        <is>
          <t>İZMİR</t>
        </is>
      </c>
      <c>
        <v>ÇEŞME</v>
      </c>
      <c>
        <is>
          <t>L-300 DM 35-18-L00300_PETEK L11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13.11.2020 13:05:05</t>
        </is>
      </c>
      <c>
        <is>
          <t>13.11.2020 14:05:04</t>
        </is>
      </c>
      <c>
        <v>0.999722222</v>
      </c>
      <c>
        <v>12</v>
      </c>
      <c>
        <v>1118</v>
      </c>
      <c>
        <v>7</v>
      </c>
      <c>
        <v>29</v>
      </c>
      <c>
        <v>11.996667</v>
      </c>
      <c>
        <v>1117.689444</v>
      </c>
      <c>
        <v>6.998056</v>
      </c>
      <c>
        <v>28.991944</v>
      </c>
    </row>
    <row>
      <c>
        <is>
          <t>1596232</t>
        </is>
      </c>
      <c>
        <v>1</v>
      </c>
      <c>
        <is>
          <t>MANİSA</t>
        </is>
      </c>
      <c>
        <v>TURGUTLU</v>
      </c>
      <c>
        <is>
          <t>IRLAMAZ TR-1 45-83-L00231_48037325</t>
        </is>
      </c>
      <c>
        <v>AG Direk Değişimi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25.11.2020 11:30:00</t>
        </is>
      </c>
      <c>
        <is>
          <t>25.11.2020 13:00:43</t>
        </is>
      </c>
      <c>
        <v>1.511944444</v>
      </c>
      <c>
        <v>0</v>
      </c>
      <c>
        <v>33</v>
      </c>
      <c>
        <v>0</v>
      </c>
      <c>
        <v>0</v>
      </c>
      <c>
        <v>0</v>
      </c>
      <c>
        <v>49.894167</v>
      </c>
      <c>
        <v>0</v>
      </c>
      <c>
        <v>0</v>
      </c>
    </row>
    <row>
      <c>
        <is>
          <t>1597106</t>
        </is>
      </c>
      <c>
        <v>1</v>
      </c>
      <c>
        <is>
          <t>İZMİR</t>
        </is>
      </c>
      <c>
        <v>URLA</v>
      </c>
      <c>
        <is>
          <t>BALIKLIOVA TR-1 35-19-L00271_6011615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27.11.2020 09:10:43</t>
        </is>
      </c>
      <c>
        <is>
          <t>27.11.2020 17:32:00</t>
        </is>
      </c>
      <c>
        <v>8.354537777</v>
      </c>
      <c>
        <v>0</v>
      </c>
      <c>
        <v>0</v>
      </c>
      <c>
        <v>0</v>
      </c>
      <c>
        <v>23</v>
      </c>
      <c>
        <v>0</v>
      </c>
      <c>
        <v>0</v>
      </c>
      <c>
        <v>0</v>
      </c>
      <c>
        <v>192.154369</v>
      </c>
    </row>
    <row>
      <c>
        <is>
          <t>1597582</t>
        </is>
      </c>
      <c>
        <v>1</v>
      </c>
      <c>
        <is>
          <t>İZMİR</t>
        </is>
      </c>
      <c>
        <v>URLA</v>
      </c>
      <c>
        <is>
          <t>KARABURUN GIS TM 35-19-A00008_EĞLENHOCA M04</t>
        </is>
      </c>
      <c>
        <v>OG Fider Açması</v>
      </c>
      <c>
        <is>
          <t>İletim</t>
        </is>
      </c>
      <c>
        <v>Uzun</v>
      </c>
      <c>
        <v>Şebeke işletmecisi</v>
      </c>
      <c>
        <v>Bildirimsiz</v>
      </c>
      <c>
        <is>
          <t>28.11.2020 02:01:21</t>
        </is>
      </c>
      <c>
        <is>
          <t>28.11.2020 02:32:27</t>
        </is>
      </c>
      <c>
        <v>0.518333333</v>
      </c>
      <c>
        <v>126</v>
      </c>
      <c>
        <v>9094</v>
      </c>
      <c>
        <v>156</v>
      </c>
      <c>
        <v>4598</v>
      </c>
      <c>
        <v>65.31</v>
      </c>
      <c>
        <v>4713.72333</v>
      </c>
      <c>
        <v>80.86</v>
      </c>
      <c>
        <v>2383.296665</v>
      </c>
    </row>
    <row>
      <c>
        <is>
          <t>1575540</t>
        </is>
      </c>
      <c>
        <v>1</v>
      </c>
      <c>
        <is>
          <t>İZMİR</t>
        </is>
      </c>
      <c>
        <v>URLA</v>
      </c>
      <c>
        <is>
          <t>KARAREİS KÖK 35-19-M00442_HatBaşıAyırıcı_53138240 M02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05.11.2020 07:56:35</t>
        </is>
      </c>
      <c>
        <is>
          <t>05.11.2020 11:44:48</t>
        </is>
      </c>
      <c>
        <v>3.803611111</v>
      </c>
      <c>
        <v>0</v>
      </c>
      <c>
        <v>0</v>
      </c>
      <c>
        <v>8</v>
      </c>
      <c>
        <v>240</v>
      </c>
      <c>
        <v>0</v>
      </c>
      <c>
        <v>0</v>
      </c>
      <c>
        <v>30.428889</v>
      </c>
      <c>
        <v>912.866667</v>
      </c>
    </row>
    <row>
      <c>
        <is>
          <t>1596153</t>
        </is>
      </c>
      <c>
        <v>1</v>
      </c>
      <c>
        <is>
          <t>İZMİR</t>
        </is>
      </c>
      <c>
        <v>BEYDAĞ</v>
      </c>
      <c>
        <is>
          <t>EĞRİDERE KOKARCA TR-3 35-32-L00047_941948733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25.11.2020 10:12:21</t>
        </is>
      </c>
      <c>
        <is>
          <t>25.11.2020 14:04:45</t>
        </is>
      </c>
      <c>
        <v>3.873333333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3.873333</v>
      </c>
    </row>
    <row>
      <c>
        <is>
          <t>1574263</t>
        </is>
      </c>
      <c>
        <v>1</v>
      </c>
      <c>
        <is>
          <t>İZMİR</t>
        </is>
      </c>
      <c>
        <v>KARABURUN</v>
      </c>
      <c>
        <is>
          <t>TR-20 AYI BALIĞI 35-21-L00207_953366274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02.11.2020 15:58:21</t>
        </is>
      </c>
      <c>
        <is>
          <t>02.11.2020 21:11:48</t>
        </is>
      </c>
      <c>
        <v>5.224166666</v>
      </c>
      <c>
        <v>0</v>
      </c>
      <c>
        <v>2</v>
      </c>
      <c>
        <v>0</v>
      </c>
      <c>
        <v>0</v>
      </c>
      <c>
        <v>0</v>
      </c>
      <c>
        <v>10.448333</v>
      </c>
      <c>
        <v>0</v>
      </c>
      <c>
        <v>0</v>
      </c>
    </row>
    <row>
      <c>
        <is>
          <t>1580207</t>
        </is>
      </c>
      <c>
        <v>1</v>
      </c>
      <c>
        <is>
          <t>İZMİR</t>
        </is>
      </c>
      <c>
        <v>URLA</v>
      </c>
      <c>
        <is>
          <t>TR-61 35-19-L00061_956678335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13.11.2020 13:37:43</t>
        </is>
      </c>
      <c>
        <is>
          <t>13.11.2020 14:40:46</t>
        </is>
      </c>
      <c>
        <v>1.050833333</v>
      </c>
      <c>
        <v>0</v>
      </c>
      <c>
        <v>1</v>
      </c>
      <c>
        <v>0</v>
      </c>
      <c>
        <v>0</v>
      </c>
      <c>
        <v>0</v>
      </c>
      <c>
        <v>1.050833</v>
      </c>
      <c>
        <v>0</v>
      </c>
      <c>
        <v>0</v>
      </c>
    </row>
    <row>
      <c>
        <is>
          <t>1580662</t>
        </is>
      </c>
      <c>
        <v>1</v>
      </c>
      <c>
        <is>
          <t>İZMİR</t>
        </is>
      </c>
      <c>
        <v>URLA</v>
      </c>
      <c>
        <is>
          <t>TR-64 35-19-L00064_956677393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14.11.2020 12:07:42</t>
        </is>
      </c>
      <c>
        <is>
          <t>14.11.2020 15:18:31</t>
        </is>
      </c>
      <c>
        <v>3.180277777</v>
      </c>
      <c>
        <v>0</v>
      </c>
      <c>
        <v>1</v>
      </c>
      <c>
        <v>0</v>
      </c>
      <c>
        <v>0</v>
      </c>
      <c>
        <v>0</v>
      </c>
      <c>
        <v>3.180278</v>
      </c>
      <c>
        <v>0</v>
      </c>
      <c>
        <v>0</v>
      </c>
    </row>
    <row>
      <c>
        <is>
          <t>1574039</t>
        </is>
      </c>
      <c>
        <v>1</v>
      </c>
      <c>
        <is>
          <t>İZMİR</t>
        </is>
      </c>
      <c>
        <v>URLA</v>
      </c>
      <c>
        <is>
          <t>TR-63 35-19-L00063_A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02.11.2020 10:40:27</t>
        </is>
      </c>
      <c>
        <is>
          <t>02.11.2020 13:10:22</t>
        </is>
      </c>
      <c>
        <v>2.498611111</v>
      </c>
      <c>
        <v>0</v>
      </c>
      <c>
        <v>92</v>
      </c>
      <c>
        <v>0</v>
      </c>
      <c>
        <v>0</v>
      </c>
      <c>
        <v>0</v>
      </c>
      <c>
        <v>229.872222</v>
      </c>
      <c>
        <v>0</v>
      </c>
      <c>
        <v>0</v>
      </c>
    </row>
    <row>
      <c>
        <is>
          <t>1574746</t>
        </is>
      </c>
      <c>
        <v>1</v>
      </c>
      <c>
        <is>
          <t>İZMİR</t>
        </is>
      </c>
      <c>
        <v>URLA</v>
      </c>
      <c>
        <is>
          <t>TR-52 35-19-L00052_95000049313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03.11.2020 14:35:44</t>
        </is>
      </c>
      <c>
        <is>
          <t>03.11.2020 16:26:06</t>
        </is>
      </c>
      <c>
        <v>1.839444444</v>
      </c>
      <c>
        <v>0</v>
      </c>
      <c>
        <v>2</v>
      </c>
      <c>
        <v>0</v>
      </c>
      <c>
        <v>0</v>
      </c>
      <c>
        <v>0</v>
      </c>
      <c>
        <v>3.678889</v>
      </c>
      <c>
        <v>0</v>
      </c>
      <c>
        <v>0</v>
      </c>
    </row>
    <row>
      <c>
        <is>
          <t>1596503</t>
        </is>
      </c>
      <c>
        <v>1</v>
      </c>
      <c>
        <is>
          <t>İZMİR</t>
        </is>
      </c>
      <c>
        <v>URLA</v>
      </c>
      <c>
        <is>
          <t>TR-74 35-19-L00074_956677677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25.11.2020 20:07:32</t>
        </is>
      </c>
      <c>
        <is>
          <t>25.11.2020 22:30:45</t>
        </is>
      </c>
      <c>
        <v>2.386944444</v>
      </c>
      <c>
        <v>0</v>
      </c>
      <c>
        <v>2</v>
      </c>
      <c>
        <v>0</v>
      </c>
      <c>
        <v>0</v>
      </c>
      <c>
        <v>0</v>
      </c>
      <c>
        <v>4.773889</v>
      </c>
      <c>
        <v>0</v>
      </c>
      <c>
        <v>0</v>
      </c>
    </row>
    <row>
      <c>
        <is>
          <t>1597884</t>
        </is>
      </c>
      <c>
        <v>1</v>
      </c>
      <c>
        <is>
          <t>İZMİR</t>
        </is>
      </c>
      <c>
        <v>URLA</v>
      </c>
      <c>
        <is>
          <t>TR-60 ADAYOLU 35-19-L00060_956669926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28.11.2020 16:46:36</t>
        </is>
      </c>
      <c>
        <is>
          <t>28.11.2020 19:52:12</t>
        </is>
      </c>
      <c>
        <v>3.093333333</v>
      </c>
      <c>
        <v>0</v>
      </c>
      <c>
        <v>1</v>
      </c>
      <c>
        <v>0</v>
      </c>
      <c>
        <v>0</v>
      </c>
      <c>
        <v>0</v>
      </c>
      <c>
        <v>3.093333</v>
      </c>
      <c>
        <v>0</v>
      </c>
      <c>
        <v>0</v>
      </c>
    </row>
    <row>
      <c>
        <is>
          <t>1597968</t>
        </is>
      </c>
      <c>
        <v>1</v>
      </c>
      <c>
        <is>
          <t>İZMİR</t>
        </is>
      </c>
      <c>
        <v>URLA</v>
      </c>
      <c>
        <is>
          <t>TR-309 (YATIRIM REZERVE) 35-19-L00360_A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28.11.2020 20:45:38</t>
        </is>
      </c>
      <c>
        <is>
          <t>28.11.2020 22:00:58</t>
        </is>
      </c>
      <c>
        <v>1.255555555</v>
      </c>
      <c>
        <v>0</v>
      </c>
      <c>
        <v>61</v>
      </c>
      <c>
        <v>0</v>
      </c>
      <c>
        <v>0</v>
      </c>
      <c>
        <v>0</v>
      </c>
      <c>
        <v>76.588889</v>
      </c>
      <c>
        <v>0</v>
      </c>
      <c>
        <v>0</v>
      </c>
    </row>
    <row>
      <c>
        <is>
          <t>1575446</t>
        </is>
      </c>
      <c>
        <v>1</v>
      </c>
      <c>
        <is>
          <t>İZMİR</t>
        </is>
      </c>
      <c>
        <v>URLA</v>
      </c>
      <c>
        <is>
          <t>TR-80 35-19-L00080_956664576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04.11.2020 20:36:50</t>
        </is>
      </c>
      <c>
        <is>
          <t>04.11.2020 21:40:23</t>
        </is>
      </c>
      <c>
        <v>1.059166666</v>
      </c>
      <c>
        <v>0</v>
      </c>
      <c>
        <v>1</v>
      </c>
      <c>
        <v>0</v>
      </c>
      <c>
        <v>0</v>
      </c>
      <c>
        <v>0</v>
      </c>
      <c>
        <v>1.059167</v>
      </c>
      <c>
        <v>0</v>
      </c>
      <c>
        <v>0</v>
      </c>
    </row>
    <row>
      <c>
        <is>
          <t>1595961</t>
        </is>
      </c>
      <c>
        <v>1</v>
      </c>
      <c>
        <is>
          <t>İZMİR</t>
        </is>
      </c>
      <c>
        <v>URLA</v>
      </c>
      <c>
        <is>
          <t>TR-81 35-19-L00081_12114947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24.11.2020 19:10:58</t>
        </is>
      </c>
      <c>
        <is>
          <t>24.11.2020 20:53:16</t>
        </is>
      </c>
      <c>
        <v>1.705</v>
      </c>
      <c>
        <v>0</v>
      </c>
      <c>
        <v>23</v>
      </c>
      <c>
        <v>0</v>
      </c>
      <c>
        <v>0</v>
      </c>
      <c>
        <v>0</v>
      </c>
      <c>
        <v>39.215</v>
      </c>
      <c>
        <v>0</v>
      </c>
      <c>
        <v>0</v>
      </c>
    </row>
    <row>
      <c>
        <is>
          <t>1584564</t>
        </is>
      </c>
      <c>
        <v>1</v>
      </c>
      <c>
        <is>
          <t>İZMİR</t>
        </is>
      </c>
      <c>
        <v>URLA</v>
      </c>
      <c>
        <is>
          <t>DM-2/9(TR-254) 35-19-L00254_7289353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21.11.2020 20:01:11</t>
        </is>
      </c>
      <c>
        <is>
          <t>21.11.2020 21:13:54</t>
        </is>
      </c>
      <c>
        <v>1.211944444</v>
      </c>
      <c>
        <v>0</v>
      </c>
      <c>
        <v>78</v>
      </c>
      <c>
        <v>0</v>
      </c>
      <c>
        <v>0</v>
      </c>
      <c>
        <v>0</v>
      </c>
      <c>
        <v>94.531667</v>
      </c>
      <c>
        <v>0</v>
      </c>
      <c>
        <v>0</v>
      </c>
    </row>
    <row>
      <c>
        <is>
          <t>1594949</t>
        </is>
      </c>
      <c>
        <v>1</v>
      </c>
      <c>
        <is>
          <t>İZMİR</t>
        </is>
      </c>
      <c>
        <v>URLA</v>
      </c>
      <c>
        <is>
          <t>DM-2/9(TR-254) 35-19-L00254_7289353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22.11.2020 20:26:50</t>
        </is>
      </c>
      <c>
        <is>
          <t>22.11.2020 21:12:20</t>
        </is>
      </c>
      <c>
        <v>0.758333333</v>
      </c>
      <c>
        <v>0</v>
      </c>
      <c>
        <v>78</v>
      </c>
      <c>
        <v>0</v>
      </c>
      <c>
        <v>0</v>
      </c>
      <c>
        <v>0</v>
      </c>
      <c>
        <v>59.15</v>
      </c>
      <c>
        <v>0</v>
      </c>
      <c>
        <v>0</v>
      </c>
    </row>
    <row>
      <c>
        <is>
          <t>1578320</t>
        </is>
      </c>
      <c>
        <v>1</v>
      </c>
      <c>
        <is>
          <t>İZMİR</t>
        </is>
      </c>
      <c>
        <v>URLA</v>
      </c>
      <c>
        <is>
          <t>DM-1/3 35-19-L00308_956668606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10.11.2020 08:47:27</t>
        </is>
      </c>
      <c>
        <is>
          <t>10.11.2020 11:03:53</t>
        </is>
      </c>
      <c>
        <v>2.273888888</v>
      </c>
      <c>
        <v>0</v>
      </c>
      <c>
        <v>2</v>
      </c>
      <c>
        <v>0</v>
      </c>
      <c>
        <v>0</v>
      </c>
      <c>
        <v>0</v>
      </c>
      <c>
        <v>4.547778</v>
      </c>
      <c>
        <v>0</v>
      </c>
      <c>
        <v>0</v>
      </c>
    </row>
    <row>
      <c>
        <is>
          <t>1584593</t>
        </is>
      </c>
      <c>
        <v>1</v>
      </c>
      <c>
        <is>
          <t>İZMİR</t>
        </is>
      </c>
      <c>
        <v>URLA</v>
      </c>
      <c>
        <is>
          <t>DM-2/9(TR-254) 35-19-L00254_7289353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21.11.2020 21:14:20</t>
        </is>
      </c>
      <c>
        <is>
          <t>21.11.2020 21:48:34</t>
        </is>
      </c>
      <c>
        <v>0.570555555</v>
      </c>
      <c>
        <v>0</v>
      </c>
      <c>
        <v>78</v>
      </c>
      <c>
        <v>0</v>
      </c>
      <c>
        <v>0</v>
      </c>
      <c>
        <v>0</v>
      </c>
      <c>
        <v>44.503333</v>
      </c>
      <c>
        <v>0</v>
      </c>
      <c>
        <v>0</v>
      </c>
    </row>
    <row>
      <c>
        <is>
          <t>1582776</t>
        </is>
      </c>
      <c>
        <v>1</v>
      </c>
      <c>
        <is>
          <t>İZMİR</t>
        </is>
      </c>
      <c>
        <v>URLA</v>
      </c>
      <c>
        <is>
          <t>DM-2/9(TR-254) 35-19-L00254_E E01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18.11.2020 20:14:40</t>
        </is>
      </c>
      <c>
        <is>
          <t>18.11.2020 21:34:54</t>
        </is>
      </c>
      <c>
        <v>1.337222222</v>
      </c>
      <c>
        <v>0</v>
      </c>
      <c>
        <v>48</v>
      </c>
      <c>
        <v>0</v>
      </c>
      <c>
        <v>0</v>
      </c>
      <c>
        <v>0</v>
      </c>
      <c>
        <v>64.186667</v>
      </c>
      <c>
        <v>0</v>
      </c>
      <c>
        <v>0</v>
      </c>
    </row>
    <row>
      <c>
        <is>
          <t>1579532</t>
        </is>
      </c>
      <c>
        <v>1</v>
      </c>
      <c>
        <is>
          <t>İZMİR</t>
        </is>
      </c>
      <c>
        <v>TORBALI</v>
      </c>
      <c>
        <is>
          <t>TR-105 35-26-M00105_956600862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12.11.2020 10:25:52</t>
        </is>
      </c>
      <c>
        <is>
          <t>12.11.2020 16:09:13</t>
        </is>
      </c>
      <c>
        <v>5.7225</v>
      </c>
      <c>
        <v>0</v>
      </c>
      <c>
        <v>16</v>
      </c>
      <c>
        <v>0</v>
      </c>
      <c>
        <v>0</v>
      </c>
      <c>
        <v>0</v>
      </c>
      <c>
        <v>91.56</v>
      </c>
      <c>
        <v>0</v>
      </c>
      <c>
        <v>0</v>
      </c>
    </row>
    <row>
      <c>
        <is>
          <t>1598338</t>
        </is>
      </c>
      <c>
        <v>1</v>
      </c>
      <c>
        <is>
          <t>İZMİR</t>
        </is>
      </c>
      <c>
        <v>TORBALI</v>
      </c>
      <c>
        <is>
          <t>DM-5/TR-22 35-26-M01405_954666736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29.11.2020 20:28:33</t>
        </is>
      </c>
      <c>
        <is>
          <t>29.11.2020 21:26:33</t>
        </is>
      </c>
      <c>
        <v>0.966666666</v>
      </c>
      <c>
        <v>0</v>
      </c>
      <c>
        <v>1</v>
      </c>
      <c>
        <v>0</v>
      </c>
      <c>
        <v>0</v>
      </c>
      <c>
        <v>0</v>
      </c>
      <c>
        <v>0.966667</v>
      </c>
      <c>
        <v>0</v>
      </c>
      <c>
        <v>0</v>
      </c>
    </row>
    <row>
      <c>
        <is>
          <t>1578059</t>
        </is>
      </c>
      <c>
        <v>1</v>
      </c>
      <c>
        <is>
          <t>İZMİR</t>
        </is>
      </c>
      <c>
        <v>URLA</v>
      </c>
      <c>
        <is>
          <t>BADEMLER TR-4 35-19-L00332_956694614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09.11.2020 13:44:41</t>
        </is>
      </c>
      <c>
        <is>
          <t>09.11.2020 22:20:06</t>
        </is>
      </c>
      <c>
        <v>8.590277777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8.590278</v>
      </c>
    </row>
    <row>
      <c>
        <is>
          <t>1598432</t>
        </is>
      </c>
      <c>
        <v>1</v>
      </c>
      <c>
        <is>
          <t>MANİSA</t>
        </is>
      </c>
      <c>
        <v>AKHİSAR</v>
      </c>
      <c>
        <is>
          <t>DM-12/13 45-72-L00064_49736045 tr3a1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30.11.2020 09:26:52</t>
        </is>
      </c>
      <c>
        <is>
          <t>30.11.2020 13:44:18</t>
        </is>
      </c>
      <c>
        <v>4.290555555</v>
      </c>
      <c>
        <v>0</v>
      </c>
      <c>
        <v>349</v>
      </c>
      <c>
        <v>0</v>
      </c>
      <c>
        <v>0</v>
      </c>
      <c>
        <v>0</v>
      </c>
      <c>
        <v>1497.403889</v>
      </c>
      <c>
        <v>0</v>
      </c>
      <c>
        <v>0</v>
      </c>
    </row>
    <row>
      <c>
        <is>
          <t>1578118</t>
        </is>
      </c>
      <c>
        <v>1</v>
      </c>
      <c>
        <is>
          <t>MANİSA</t>
        </is>
      </c>
      <c>
        <v>AKHİSAR</v>
      </c>
      <c>
        <is>
          <t>TR-1/13 45-72-M00013_1/10 A (HASTANE)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09.11.2020 15:13:11</t>
        </is>
      </c>
      <c>
        <is>
          <t>09.11.2020 15:31:43</t>
        </is>
      </c>
      <c>
        <v>0.308888888</v>
      </c>
      <c>
        <v>41</v>
      </c>
      <c>
        <v>4328</v>
      </c>
      <c>
        <v>32</v>
      </c>
      <c>
        <v>77</v>
      </c>
      <c>
        <v>12.664444</v>
      </c>
      <c>
        <v>1336.871107</v>
      </c>
      <c>
        <v>9.884444</v>
      </c>
      <c>
        <v>23.784444</v>
      </c>
    </row>
    <row>
      <c>
        <is>
          <t>1581627</t>
        </is>
      </c>
      <c>
        <v>1</v>
      </c>
      <c>
        <is>
          <t>MANİSA</t>
        </is>
      </c>
      <c>
        <v>AKHİSAR</v>
      </c>
      <c>
        <is>
          <t>DM-12/TR-1 45-72-L00062_956497793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16.11.2020 17:07:21</t>
        </is>
      </c>
      <c>
        <is>
          <t>16.11.2020 19:08:51</t>
        </is>
      </c>
      <c>
        <v>2.025</v>
      </c>
      <c>
        <v>0</v>
      </c>
      <c>
        <v>4</v>
      </c>
      <c>
        <v>0</v>
      </c>
      <c>
        <v>0</v>
      </c>
      <c>
        <v>0</v>
      </c>
      <c>
        <v>8.1</v>
      </c>
      <c>
        <v>0</v>
      </c>
      <c>
        <v>0</v>
      </c>
    </row>
    <row>
      <c>
        <is>
          <t>1574797</t>
        </is>
      </c>
      <c>
        <v>1</v>
      </c>
      <c>
        <is>
          <t>MANİSA</t>
        </is>
      </c>
      <c>
        <v>AKHİSAR</v>
      </c>
      <c>
        <is>
          <t>TR-2/24 45-72-L00024_956482192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03.11.2020 15:43:34</t>
        </is>
      </c>
      <c>
        <is>
          <t>03.11.2020 16:50:54</t>
        </is>
      </c>
      <c>
        <v>1.122222222</v>
      </c>
      <c>
        <v>0</v>
      </c>
      <c>
        <v>3</v>
      </c>
      <c>
        <v>0</v>
      </c>
      <c>
        <v>0</v>
      </c>
      <c>
        <v>0</v>
      </c>
      <c>
        <v>3.366667</v>
      </c>
      <c>
        <v>0</v>
      </c>
      <c>
        <v>0</v>
      </c>
    </row>
    <row>
      <c>
        <is>
          <t>1578248</t>
        </is>
      </c>
      <c>
        <v>1</v>
      </c>
      <c>
        <is>
          <t>MANİSA</t>
        </is>
      </c>
      <c>
        <v>AKHİSAR</v>
      </c>
      <c>
        <is>
          <t>TR-2/24 45-72-L00024_956531410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09.11.2020 21:14:31</t>
        </is>
      </c>
      <c>
        <is>
          <t>09.11.2020 22:03:48</t>
        </is>
      </c>
      <c>
        <v>0.821388888</v>
      </c>
      <c>
        <v>0</v>
      </c>
      <c>
        <v>1</v>
      </c>
      <c>
        <v>0</v>
      </c>
      <c>
        <v>0</v>
      </c>
      <c>
        <v>0</v>
      </c>
      <c>
        <v>0.821389</v>
      </c>
      <c>
        <v>0</v>
      </c>
      <c>
        <v>0</v>
      </c>
    </row>
    <row>
      <c>
        <is>
          <t>1576811</t>
        </is>
      </c>
      <c>
        <v>1</v>
      </c>
      <c>
        <is>
          <t>MANİSA</t>
        </is>
      </c>
      <c>
        <v>AKHİSAR</v>
      </c>
      <c>
        <is>
          <t>MUSALAR TR-1 45-72-L00156_956484780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06.11.2020 21:07:10</t>
        </is>
      </c>
      <c>
        <is>
          <t>06.11.2020 22:05:05</t>
        </is>
      </c>
      <c>
        <v>0.965277777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0.965278</v>
      </c>
    </row>
    <row>
      <c>
        <is>
          <t>1577244</t>
        </is>
      </c>
      <c>
        <v>1</v>
      </c>
      <c>
        <is>
          <t>MANİSA</t>
        </is>
      </c>
      <c>
        <v>AKHİSAR</v>
      </c>
      <c>
        <is>
          <t>MUSALAR TR-1 45-72-L00156_93549826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07.11.2020 16:34:34</t>
        </is>
      </c>
      <c>
        <is>
          <t>07.11.2020 18:05:17</t>
        </is>
      </c>
      <c>
        <v>1.511944444</v>
      </c>
      <c>
        <v>0</v>
      </c>
      <c>
        <v>0</v>
      </c>
      <c>
        <v>1</v>
      </c>
      <c>
        <v>0</v>
      </c>
      <c>
        <v>0</v>
      </c>
      <c>
        <v>0</v>
      </c>
      <c>
        <v>1.511944</v>
      </c>
      <c>
        <v>0</v>
      </c>
    </row>
    <row>
      <c>
        <is>
          <t>1575374</t>
        </is>
      </c>
      <c>
        <v>1</v>
      </c>
      <c>
        <is>
          <t>MANİSA</t>
        </is>
      </c>
      <c>
        <v>AKHİSAR</v>
      </c>
      <c>
        <is>
          <t>ERDELLİ TR-2 KÖK 45-72-L00476_HatBaşıAyırıcı_53140035 L04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04.11.2020 17:30:39</t>
        </is>
      </c>
      <c>
        <is>
          <t>04.11.2020 19:26:42</t>
        </is>
      </c>
      <c>
        <v>1.934166666</v>
      </c>
      <c>
        <v>0</v>
      </c>
      <c>
        <v>0</v>
      </c>
      <c>
        <v>8</v>
      </c>
      <c>
        <v>551</v>
      </c>
      <c>
        <v>0</v>
      </c>
      <c>
        <v>0</v>
      </c>
      <c>
        <v>15.473333</v>
      </c>
      <c>
        <v>1065.725833</v>
      </c>
    </row>
    <row>
      <c>
        <is>
          <t>1575865</t>
        </is>
      </c>
      <c>
        <v>1</v>
      </c>
      <c>
        <is>
          <t>MANİSA</t>
        </is>
      </c>
      <c>
        <v>AKHİSAR</v>
      </c>
      <c>
        <is>
          <t>EVKAFTEPE TR-1 45-72-L00514_49766674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05.11.2020 15:25:24</t>
        </is>
      </c>
      <c>
        <is>
          <t>05.11.2020 17:00:26</t>
        </is>
      </c>
      <c>
        <v>1.583888888</v>
      </c>
      <c>
        <v>0</v>
      </c>
      <c>
        <v>0</v>
      </c>
      <c>
        <v>0</v>
      </c>
      <c>
        <v>12</v>
      </c>
      <c>
        <v>0</v>
      </c>
      <c>
        <v>0</v>
      </c>
      <c>
        <v>0</v>
      </c>
      <c>
        <v>19.006667</v>
      </c>
    </row>
    <row>
      <c>
        <is>
          <t>1595792</t>
        </is>
      </c>
      <c>
        <v>1</v>
      </c>
      <c>
        <is>
          <t>MANİSA</t>
        </is>
      </c>
      <c>
        <v>AKHİSAR</v>
      </c>
      <c>
        <is>
          <t>EVKAFTEPE TR-1 45-72-L00514_Ayırıcı H01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24.11.2020 14:15:00</t>
        </is>
      </c>
      <c>
        <is>
          <t>24.11.2020 14:31:11</t>
        </is>
      </c>
      <c>
        <v>0.269722222</v>
      </c>
      <c>
        <v>0</v>
      </c>
      <c>
        <v>0</v>
      </c>
      <c>
        <v>2</v>
      </c>
      <c>
        <v>35</v>
      </c>
      <c>
        <v>0</v>
      </c>
      <c>
        <v>0</v>
      </c>
      <c>
        <v>0.539444</v>
      </c>
      <c>
        <v>9.440278</v>
      </c>
    </row>
    <row>
      <c>
        <is>
          <t>1596192</t>
        </is>
      </c>
      <c>
        <v>1</v>
      </c>
      <c>
        <is>
          <t>MANİSA</t>
        </is>
      </c>
      <c>
        <v>SARUHANLI</v>
      </c>
      <c>
        <is>
          <t>HALİTPAŞA DM 45-80-M00060_HatBaşıAyırıcı_53136342 M03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25.11.2020 10:42:19</t>
        </is>
      </c>
      <c>
        <is>
          <t>25.11.2020 12:05:22</t>
        </is>
      </c>
      <c>
        <v>1.384166666</v>
      </c>
      <c>
        <v>0</v>
      </c>
      <c>
        <v>0</v>
      </c>
      <c>
        <v>8</v>
      </c>
      <c>
        <v>0</v>
      </c>
      <c>
        <v>0</v>
      </c>
      <c>
        <v>0</v>
      </c>
      <c>
        <v>11.073333</v>
      </c>
      <c>
        <v>0</v>
      </c>
    </row>
    <row>
      <c>
        <is>
          <t>1581422</t>
        </is>
      </c>
      <c>
        <v>1</v>
      </c>
      <c>
        <is>
          <t>MANİSA</t>
        </is>
      </c>
      <c>
        <v>AKHİSAR</v>
      </c>
      <c>
        <is>
          <t>TR-2/13 45-72-L00013_956498792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16.11.2020 11:12:40</t>
        </is>
      </c>
      <c>
        <is>
          <t>16.11.2020 12:16:16</t>
        </is>
      </c>
      <c>
        <v>1.06</v>
      </c>
      <c>
        <v>0</v>
      </c>
      <c>
        <v>1</v>
      </c>
      <c>
        <v>0</v>
      </c>
      <c>
        <v>0</v>
      </c>
      <c>
        <v>0</v>
      </c>
      <c>
        <v>1.06</v>
      </c>
      <c>
        <v>0</v>
      </c>
      <c>
        <v>0</v>
      </c>
    </row>
    <row>
      <c>
        <is>
          <t>1581051</t>
        </is>
      </c>
      <c>
        <v>1</v>
      </c>
      <c>
        <is>
          <t>MANİSA</t>
        </is>
      </c>
      <c>
        <v>AKHİSAR</v>
      </c>
      <c>
        <is>
          <t>PEKMEZCİ TR-1 45-72-M00198_Ayırıcı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15.11.2020 11:54:56</t>
        </is>
      </c>
      <c>
        <is>
          <t>15.11.2020 15:05:39</t>
        </is>
      </c>
      <c>
        <v>3.178611111</v>
      </c>
      <c>
        <v>0</v>
      </c>
      <c>
        <v>0</v>
      </c>
      <c>
        <v>1</v>
      </c>
      <c>
        <v>89</v>
      </c>
      <c>
        <v>0</v>
      </c>
      <c>
        <v>0</v>
      </c>
      <c>
        <v>3.178611</v>
      </c>
      <c>
        <v>282.896389</v>
      </c>
    </row>
    <row>
      <c>
        <is>
          <t>1597989</t>
        </is>
      </c>
      <c>
        <v>1</v>
      </c>
      <c>
        <is>
          <t>MANİSA</t>
        </is>
      </c>
      <c>
        <v>AKHİSAR</v>
      </c>
      <c>
        <is>
          <t>PEKMEZCİ TR-1 45-72-M00198_956521844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28.11.2020 22:18:03</t>
        </is>
      </c>
      <c>
        <is>
          <t>28.11.2020 23:59:55</t>
        </is>
      </c>
      <c>
        <v>1.697777777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1.697778</v>
      </c>
    </row>
    <row>
      <c>
        <is>
          <t>1597922</t>
        </is>
      </c>
      <c>
        <v>1</v>
      </c>
      <c>
        <is>
          <t>MANİSA</t>
        </is>
      </c>
      <c>
        <v>SARUHANLI</v>
      </c>
      <c>
        <is>
          <t>SARUHANLI TR-5 45-80-M02888_945352031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28.11.2020 18:22:34</t>
        </is>
      </c>
      <c>
        <is>
          <t>28.11.2020 19:05:45</t>
        </is>
      </c>
      <c>
        <v>0.719722222</v>
      </c>
      <c>
        <v>0</v>
      </c>
      <c>
        <v>1</v>
      </c>
      <c>
        <v>0</v>
      </c>
      <c>
        <v>0</v>
      </c>
      <c>
        <v>0</v>
      </c>
      <c>
        <v>0.719722</v>
      </c>
      <c>
        <v>0</v>
      </c>
      <c>
        <v>0</v>
      </c>
    </row>
    <row>
      <c>
        <is>
          <t>1576616</t>
        </is>
      </c>
      <c>
        <v>1</v>
      </c>
      <c>
        <is>
          <t>MANİSA</t>
        </is>
      </c>
      <c>
        <v>SARUHANLI</v>
      </c>
      <c>
        <is>
          <t>GÖZLET TR-1 45-80-M00129_956544012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06.11.2020 16:24:46</t>
        </is>
      </c>
      <c>
        <is>
          <t>06.11.2020 20:32:44</t>
        </is>
      </c>
      <c>
        <v>4.132777777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4.132778</v>
      </c>
    </row>
    <row>
      <c>
        <is>
          <t>1575956</t>
        </is>
      </c>
      <c>
        <v>1</v>
      </c>
      <c>
        <is>
          <t>MANİSA</t>
        </is>
      </c>
      <c>
        <v>SARUHANLI</v>
      </c>
      <c>
        <is>
          <t>GÖZLET TR-1 45-80-M00129_956543898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05.11.2020 17:54:59</t>
        </is>
      </c>
      <c>
        <is>
          <t>05.11.2020 19:14:45</t>
        </is>
      </c>
      <c>
        <v>1.329444444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1.329444</v>
      </c>
    </row>
    <row>
      <c>
        <is>
          <t>1573470</t>
        </is>
      </c>
      <c>
        <v>1</v>
      </c>
      <c>
        <is>
          <t>MANİSA</t>
        </is>
      </c>
      <c>
        <v>SARUHANLI</v>
      </c>
      <c>
        <is>
          <t>GÖZLET TR-1 45-80-M00129_956543843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01.11.2020 01:36:24</t>
        </is>
      </c>
      <c>
        <is>
          <t>01.11.2020 02:20:34</t>
        </is>
      </c>
      <c>
        <v>0.736111111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0.736111</v>
      </c>
    </row>
    <row>
      <c>
        <is>
          <t>1596961</t>
        </is>
      </c>
      <c>
        <v>1</v>
      </c>
      <c>
        <is>
          <t>MANİSA</t>
        </is>
      </c>
      <c>
        <v>SARUHANLI</v>
      </c>
      <c>
        <is>
          <t>GÜMÜLCELİ TR-5 45-80-M00112_956542283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26.11.2020 17:37:42</t>
        </is>
      </c>
      <c>
        <is>
          <t>26.11.2020 18:45:36</t>
        </is>
      </c>
      <c>
        <v>1.131666666</v>
      </c>
      <c>
        <v>0</v>
      </c>
      <c>
        <v>1</v>
      </c>
      <c>
        <v>0</v>
      </c>
      <c>
        <v>0</v>
      </c>
      <c>
        <v>0</v>
      </c>
      <c>
        <v>1.131667</v>
      </c>
      <c>
        <v>0</v>
      </c>
      <c>
        <v>0</v>
      </c>
    </row>
    <row>
      <c>
        <is>
          <t>1581456</t>
        </is>
      </c>
      <c>
        <v>1</v>
      </c>
      <c>
        <is>
          <t>MANİSA</t>
        </is>
      </c>
      <c>
        <v>SARUHANLI</v>
      </c>
      <c>
        <is>
          <t>SARUHANLI TR-3 45-80-M00003_956563616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16.11.2020 12:13:02</t>
        </is>
      </c>
      <c>
        <is>
          <t>16.11.2020 12:53:09</t>
        </is>
      </c>
      <c>
        <v>0.668611111</v>
      </c>
      <c>
        <v>0</v>
      </c>
      <c>
        <v>3</v>
      </c>
      <c>
        <v>0</v>
      </c>
      <c>
        <v>0</v>
      </c>
      <c>
        <v>0</v>
      </c>
      <c>
        <v>2.005833</v>
      </c>
      <c>
        <v>0</v>
      </c>
      <c>
        <v>0</v>
      </c>
    </row>
    <row>
      <c>
        <is>
          <t>1574109</t>
        </is>
      </c>
      <c>
        <v>1</v>
      </c>
      <c>
        <is>
          <t>MANİSA</t>
        </is>
      </c>
      <c>
        <v>SARUHANLI</v>
      </c>
      <c>
        <is>
          <t>SARUHANLI DM 45-80-M00001_BELEN HALİTPAŞA M10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02.11.2020 12:06:58</t>
        </is>
      </c>
      <c>
        <is>
          <t>02.11.2020 12:21:00</t>
        </is>
      </c>
      <c>
        <v>0.233888888</v>
      </c>
      <c>
        <v>31</v>
      </c>
      <c>
        <v>3010</v>
      </c>
      <c>
        <v>411</v>
      </c>
      <c>
        <v>1428</v>
      </c>
      <c>
        <v>7.250556</v>
      </c>
      <c>
        <v>704.005553</v>
      </c>
      <c>
        <v>96.128333</v>
      </c>
      <c>
        <v>333.993332</v>
      </c>
    </row>
    <row>
      <c>
        <is>
          <t>1597366</t>
        </is>
      </c>
      <c>
        <v>1</v>
      </c>
      <c>
        <is>
          <t>MANİSA</t>
        </is>
      </c>
      <c>
        <v>SARUHANLI</v>
      </c>
      <c>
        <is>
          <t>SARUHANLI TR-3 45-80-M00003_956563660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27.11.2020 14:52:02</t>
        </is>
      </c>
      <c>
        <is>
          <t>27.11.2020 15:36:10</t>
        </is>
      </c>
      <c>
        <v>0.735555555</v>
      </c>
      <c>
        <v>0</v>
      </c>
      <c>
        <v>1</v>
      </c>
      <c>
        <v>0</v>
      </c>
      <c>
        <v>0</v>
      </c>
      <c>
        <v>0</v>
      </c>
      <c>
        <v>0.735556</v>
      </c>
      <c>
        <v>0</v>
      </c>
      <c>
        <v>0</v>
      </c>
    </row>
    <row>
      <c>
        <is>
          <t>1575459</t>
        </is>
      </c>
      <c>
        <v>1</v>
      </c>
      <c>
        <is>
          <t>İZMİR</t>
        </is>
      </c>
      <c>
        <v>TİRE</v>
      </c>
      <c>
        <is>
          <t>ÇOBANKÖY KÖK 35-29-L00066_HAMAMKÖY FİDERİ L05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04.11.2020 21:17:31</t>
        </is>
      </c>
      <c>
        <is>
          <t>04.11.2020 22:24:00</t>
        </is>
      </c>
      <c>
        <v>1.108055555</v>
      </c>
      <c>
        <v>0</v>
      </c>
      <c>
        <v>0</v>
      </c>
      <c>
        <v>62</v>
      </c>
      <c>
        <v>1622</v>
      </c>
      <c>
        <v>0</v>
      </c>
      <c>
        <v>0</v>
      </c>
      <c>
        <v>68.699444</v>
      </c>
      <c>
        <v>1797.26611</v>
      </c>
    </row>
    <row>
      <c>
        <is>
          <t>1579844</t>
        </is>
      </c>
      <c>
        <v>1</v>
      </c>
      <c>
        <is>
          <t>İZMİR</t>
        </is>
      </c>
      <c>
        <v>TİRE</v>
      </c>
      <c>
        <is>
          <t>ÇOBANKÖY KÖK 35-29-L00066_HAMAMKÖY FİDERİ-L05 L05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12.11.2020 20:10:37</t>
        </is>
      </c>
      <c>
        <is>
          <t>12.11.2020 20:37:00</t>
        </is>
      </c>
      <c>
        <v>0.439722222</v>
      </c>
      <c>
        <v>0</v>
      </c>
      <c>
        <v>0</v>
      </c>
      <c>
        <v>62</v>
      </c>
      <c>
        <v>1622</v>
      </c>
      <c>
        <v>0</v>
      </c>
      <c>
        <v>0</v>
      </c>
      <c>
        <v>27.262778</v>
      </c>
      <c>
        <v>713.229444</v>
      </c>
    </row>
    <row>
      <c>
        <is>
          <t>1577173</t>
        </is>
      </c>
      <c>
        <v>1</v>
      </c>
      <c>
        <is>
          <t>İZMİR</t>
        </is>
      </c>
      <c>
        <v>KİRAZ</v>
      </c>
      <c>
        <is>
          <t>İĞDELİ TR-6 35-31-L00400_956572438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07.11.2020 14:21:25</t>
        </is>
      </c>
      <c>
        <is>
          <t>08.11.2020 02:55:55</t>
        </is>
      </c>
      <c>
        <v>12.575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12.575</v>
      </c>
    </row>
    <row>
      <c>
        <is>
          <t>1576978</t>
        </is>
      </c>
      <c>
        <v>1</v>
      </c>
      <c>
        <is>
          <t>İZMİR</t>
        </is>
      </c>
      <c>
        <v>KİRAZ</v>
      </c>
      <c>
        <is>
          <t>İĞDELİ DAMLAR SOKAK TR-4 35-31-L00344_47904916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07.11.2020 08:52:34</t>
        </is>
      </c>
      <c>
        <is>
          <t>07.11.2020 12:17:27</t>
        </is>
      </c>
      <c>
        <v>3.414722222</v>
      </c>
      <c>
        <v>0</v>
      </c>
      <c>
        <v>0</v>
      </c>
      <c>
        <v>0</v>
      </c>
      <c>
        <v>33</v>
      </c>
      <c>
        <v>0</v>
      </c>
      <c>
        <v>0</v>
      </c>
      <c>
        <v>0</v>
      </c>
      <c>
        <v>112.685833</v>
      </c>
    </row>
    <row>
      <c>
        <is>
          <t>1583203</t>
        </is>
      </c>
      <c>
        <v>1</v>
      </c>
      <c>
        <is>
          <t>İZMİR</t>
        </is>
      </c>
      <c>
        <v>KİRAZ</v>
      </c>
      <c>
        <is>
          <t>İĞDELİ DAMLAR SOKAK TR-4 35-31-L00344_35-31-L00344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19.11.2020 13:39:41</t>
        </is>
      </c>
      <c>
        <is>
          <t>19.11.2020 15:17:21</t>
        </is>
      </c>
      <c>
        <v>1.627777777</v>
      </c>
      <c>
        <v>0</v>
      </c>
      <c>
        <v>0</v>
      </c>
      <c>
        <v>1</v>
      </c>
      <c>
        <v>85</v>
      </c>
      <c>
        <v>0</v>
      </c>
      <c>
        <v>0</v>
      </c>
      <c>
        <v>1.627778</v>
      </c>
      <c>
        <v>138.361111</v>
      </c>
    </row>
    <row>
      <c>
        <is>
          <t>1597002</t>
        </is>
      </c>
      <c>
        <v>1</v>
      </c>
      <c>
        <is>
          <t>İZMİR</t>
        </is>
      </c>
      <c>
        <v>KARABURUN</v>
      </c>
      <c>
        <is>
          <t>MORDOĞAN TR-41 35-21-L00164_35-21-L00164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26.11.2020 18:57:19</t>
        </is>
      </c>
      <c>
        <is>
          <t>27.11.2020 00:03:30</t>
        </is>
      </c>
      <c>
        <v>5.103055555</v>
      </c>
      <c>
        <v>2</v>
      </c>
      <c>
        <v>217</v>
      </c>
      <c>
        <v>0</v>
      </c>
      <c>
        <v>10</v>
      </c>
      <c>
        <v>10.206111</v>
      </c>
      <c>
        <v>1107.363055</v>
      </c>
      <c>
        <v>0</v>
      </c>
      <c>
        <v>51.030556</v>
      </c>
    </row>
    <row>
      <c>
        <is>
          <t>1577584</t>
        </is>
      </c>
      <c>
        <v>1</v>
      </c>
      <c>
        <is>
          <t>İZMİR</t>
        </is>
      </c>
      <c>
        <v>KARABURUN</v>
      </c>
      <c>
        <is>
          <t>ARDIÇ MAHALLESİ TR-17 35-21-L00128_953362002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08.11.2020 11:34:05</t>
        </is>
      </c>
      <c>
        <is>
          <t>08.11.2020 15:41:28</t>
        </is>
      </c>
      <c>
        <v>4.123055555</v>
      </c>
      <c>
        <v>0</v>
      </c>
      <c>
        <v>1</v>
      </c>
      <c>
        <v>0</v>
      </c>
      <c>
        <v>0</v>
      </c>
      <c>
        <v>0</v>
      </c>
      <c>
        <v>4.123056</v>
      </c>
      <c>
        <v>0</v>
      </c>
      <c>
        <v>0</v>
      </c>
    </row>
    <row>
      <c>
        <is>
          <t>1574273</t>
        </is>
      </c>
      <c>
        <v>1</v>
      </c>
      <c>
        <is>
          <t>İZMİR</t>
        </is>
      </c>
      <c>
        <v>KARABURUN</v>
      </c>
      <c>
        <is>
          <t>ARDIÇ MAHALLESİ TR-8 35-21-L00131_953366488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02.11.2020 16:17:33</t>
        </is>
      </c>
      <c>
        <is>
          <t>02.11.2020 20:04:00</t>
        </is>
      </c>
      <c>
        <v>3.774166666</v>
      </c>
      <c>
        <v>0</v>
      </c>
      <c>
        <v>2</v>
      </c>
      <c>
        <v>0</v>
      </c>
      <c>
        <v>0</v>
      </c>
      <c>
        <v>0</v>
      </c>
      <c>
        <v>7.548333</v>
      </c>
      <c>
        <v>0</v>
      </c>
      <c>
        <v>0</v>
      </c>
    </row>
    <row>
      <c>
        <is>
          <t>1574463</t>
        </is>
      </c>
      <c>
        <v>1</v>
      </c>
      <c>
        <is>
          <t>İZMİR</t>
        </is>
      </c>
      <c>
        <v>KARABURUN</v>
      </c>
      <c>
        <is>
          <t>MORDOĞAN İM 35-21-A00002_ÇATALKAYA-L09 L09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03.11.2020 01:56:42</t>
        </is>
      </c>
      <c>
        <is>
          <t>03.11.2020 02:13:25</t>
        </is>
      </c>
      <c>
        <v>0.278611111</v>
      </c>
      <c>
        <v>0</v>
      </c>
      <c>
        <v>1</v>
      </c>
      <c>
        <v>2</v>
      </c>
      <c>
        <v>76</v>
      </c>
      <c>
        <v>0</v>
      </c>
      <c>
        <v>0.278611</v>
      </c>
      <c>
        <v>0.557222</v>
      </c>
      <c>
        <v>21.174444</v>
      </c>
    </row>
    <row>
      <c>
        <is>
          <t>1581030</t>
        </is>
      </c>
      <c>
        <v>1</v>
      </c>
      <c>
        <is>
          <t>İZMİR</t>
        </is>
      </c>
      <c>
        <v>KARABURUN</v>
      </c>
      <c>
        <is>
          <t>MORDOĞAN İM 35-21-A00002_KARABURUN 15,8 (MORDOĞAN KÖYLER)-L12 L12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15.11.2020 10:49:07</t>
        </is>
      </c>
      <c>
        <is>
          <t>15.11.2020 11:00:57</t>
        </is>
      </c>
      <c>
        <v>0.197222222</v>
      </c>
      <c>
        <v>0</v>
      </c>
      <c>
        <v>0</v>
      </c>
      <c>
        <v>32</v>
      </c>
      <c>
        <v>1917</v>
      </c>
      <c>
        <v>0</v>
      </c>
      <c>
        <v>0</v>
      </c>
      <c>
        <v>6.311111</v>
      </c>
      <c>
        <v>378.075</v>
      </c>
    </row>
    <row>
      <c>
        <is>
          <t>1578146</t>
        </is>
      </c>
      <c>
        <v>1</v>
      </c>
      <c>
        <is>
          <t>İZMİR</t>
        </is>
      </c>
      <c>
        <v>KARABURUN</v>
      </c>
      <c>
        <is>
          <t>MORDOĞAN İM 35-21-A00002_İSKELE-L03 L03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09.11.2020 16:23:38</t>
        </is>
      </c>
      <c>
        <is>
          <t>09.11.2020 16:30:28</t>
        </is>
      </c>
      <c>
        <v>0.113888888</v>
      </c>
      <c>
        <v>32</v>
      </c>
      <c>
        <v>3287</v>
      </c>
      <c>
        <v>9</v>
      </c>
      <c>
        <v>329</v>
      </c>
      <c>
        <v>3.644444</v>
      </c>
      <c>
        <v>374.352775</v>
      </c>
      <c>
        <v>1.025</v>
      </c>
      <c>
        <v>37.469444</v>
      </c>
    </row>
    <row>
      <c>
        <is>
          <t>1575345</t>
        </is>
      </c>
      <c>
        <v>1</v>
      </c>
      <c>
        <is>
          <t>İZMİR</t>
        </is>
      </c>
      <c>
        <v>URLA</v>
      </c>
      <c>
        <is>
          <t>TR-119 ZEYTİNALANI 35-19-L00119_956694584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04.11.2020 16:56:04</t>
        </is>
      </c>
      <c>
        <is>
          <t>04.11.2020 17:42:34</t>
        </is>
      </c>
      <c>
        <v>0.775</v>
      </c>
      <c>
        <v>0</v>
      </c>
      <c>
        <v>1</v>
      </c>
      <c>
        <v>0</v>
      </c>
      <c>
        <v>0</v>
      </c>
      <c>
        <v>0</v>
      </c>
      <c>
        <v>0.775</v>
      </c>
      <c>
        <v>0</v>
      </c>
      <c>
        <v>0</v>
      </c>
    </row>
    <row>
      <c>
        <is>
          <t>1596717</t>
        </is>
      </c>
      <c>
        <v>1</v>
      </c>
      <c>
        <is>
          <t>İZMİR</t>
        </is>
      </c>
      <c>
        <v>URLA</v>
      </c>
      <c>
        <is>
          <t>TR-119 ZEYTİNALANI 35-19-L00119_956678171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26.11.2020 10:26:53</t>
        </is>
      </c>
      <c>
        <is>
          <t>26.11.2020 11:47:34</t>
        </is>
      </c>
      <c>
        <v>1.344722222</v>
      </c>
      <c>
        <v>0</v>
      </c>
      <c>
        <v>1</v>
      </c>
      <c>
        <v>0</v>
      </c>
      <c>
        <v>0</v>
      </c>
      <c>
        <v>0</v>
      </c>
      <c>
        <v>1.344722</v>
      </c>
      <c>
        <v>0</v>
      </c>
      <c>
        <v>0</v>
      </c>
    </row>
    <row>
      <c>
        <is>
          <t>1595921</t>
        </is>
      </c>
      <c>
        <v>1</v>
      </c>
      <c>
        <is>
          <t>İZMİR</t>
        </is>
      </c>
      <c>
        <v>URLA</v>
      </c>
      <c>
        <is>
          <t>TR-62 35-19-L00062_TR-64 L02</t>
        </is>
      </c>
      <c>
        <v>OG Atlama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24.11.2020 17:47:17</t>
        </is>
      </c>
      <c>
        <is>
          <t>24.11.2020 18:06:00</t>
        </is>
      </c>
      <c>
        <v>0.311944444</v>
      </c>
      <c>
        <v>5</v>
      </c>
      <c>
        <v>553</v>
      </c>
      <c>
        <v>0</v>
      </c>
      <c>
        <v>0</v>
      </c>
      <c>
        <v>1.559722</v>
      </c>
      <c>
        <v>172.505278</v>
      </c>
      <c>
        <v>0</v>
      </c>
      <c>
        <v>0</v>
      </c>
    </row>
    <row>
      <c>
        <is>
          <t>1584360</t>
        </is>
      </c>
      <c>
        <v>1</v>
      </c>
      <c>
        <is>
          <t>İZMİR</t>
        </is>
      </c>
      <c>
        <v>URLA</v>
      </c>
      <c>
        <is>
          <t>TR-74 35-19-L00074_956676412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21.11.2020 12:29:30</t>
        </is>
      </c>
      <c>
        <is>
          <t>21.11.2020 22:07:30</t>
        </is>
      </c>
      <c>
        <v>9.633333333</v>
      </c>
      <c>
        <v>0</v>
      </c>
      <c>
        <v>1</v>
      </c>
      <c>
        <v>0</v>
      </c>
      <c>
        <v>0</v>
      </c>
      <c>
        <v>0</v>
      </c>
      <c>
        <v>9.633333</v>
      </c>
      <c>
        <v>0</v>
      </c>
      <c>
        <v>0</v>
      </c>
    </row>
    <row>
      <c>
        <is>
          <t>1579801</t>
        </is>
      </c>
      <c>
        <v>1</v>
      </c>
      <c>
        <is>
          <t>İZMİR</t>
        </is>
      </c>
      <c>
        <v>URLA</v>
      </c>
      <c>
        <is>
          <t>TR-75 35-19-L00075_E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12.11.2020 17:58:43</t>
        </is>
      </c>
      <c>
        <is>
          <t>12.11.2020 18:27:00</t>
        </is>
      </c>
      <c>
        <v>0.471388888</v>
      </c>
      <c>
        <v>0</v>
      </c>
      <c>
        <v>42</v>
      </c>
      <c>
        <v>0</v>
      </c>
      <c>
        <v>0</v>
      </c>
      <c>
        <v>0</v>
      </c>
      <c>
        <v>19.798333</v>
      </c>
      <c>
        <v>0</v>
      </c>
      <c>
        <v>0</v>
      </c>
    </row>
    <row>
      <c>
        <is>
          <t>1579825</t>
        </is>
      </c>
      <c>
        <v>1</v>
      </c>
      <c>
        <is>
          <t>İZMİR</t>
        </is>
      </c>
      <c>
        <v>URLA</v>
      </c>
      <c>
        <is>
          <t>TR-75 35-19-L00075_E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12.11.2020 18:46:06</t>
        </is>
      </c>
      <c>
        <is>
          <t>12.11.2020 20:39:00</t>
        </is>
      </c>
      <c>
        <v>1.881666666</v>
      </c>
      <c>
        <v>0</v>
      </c>
      <c>
        <v>42</v>
      </c>
      <c>
        <v>0</v>
      </c>
      <c>
        <v>0</v>
      </c>
      <c>
        <v>0</v>
      </c>
      <c>
        <v>79.03</v>
      </c>
      <c>
        <v>0</v>
      </c>
      <c>
        <v>0</v>
      </c>
    </row>
    <row>
      <c>
        <is>
          <t>1580405</t>
        </is>
      </c>
      <c>
        <v>1</v>
      </c>
      <c>
        <is>
          <t>İZMİR</t>
        </is>
      </c>
      <c>
        <v>ALİAĞA</v>
      </c>
      <c>
        <is>
          <t>YENİ ŞAKRAN TR-19 35-17-M00216_950308560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13.11.2020 18:39:09</t>
        </is>
      </c>
      <c>
        <is>
          <t>14.11.2020 14:53:03</t>
        </is>
      </c>
      <c>
        <v>20.231666666</v>
      </c>
      <c>
        <v>0</v>
      </c>
      <c>
        <v>1</v>
      </c>
      <c>
        <v>0</v>
      </c>
      <c>
        <v>0</v>
      </c>
      <c>
        <v>0</v>
      </c>
      <c>
        <v>20.231667</v>
      </c>
      <c>
        <v>0</v>
      </c>
      <c>
        <v>0</v>
      </c>
    </row>
    <row>
      <c>
        <is>
          <t>1576701</t>
        </is>
      </c>
      <c>
        <v>1</v>
      </c>
      <c>
        <is>
          <t>İZMİR</t>
        </is>
      </c>
      <c>
        <v>MENDERES</v>
      </c>
      <c>
        <is>
          <t>ATAKÖY TR-1 35-22-M00190_955270584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06.11.2020 17:17:55</t>
        </is>
      </c>
      <c>
        <is>
          <t>06.11.2020 20:57:57</t>
        </is>
      </c>
      <c>
        <v>3.667222222</v>
      </c>
      <c>
        <v>0</v>
      </c>
      <c>
        <v>1</v>
      </c>
      <c>
        <v>0</v>
      </c>
      <c>
        <v>0</v>
      </c>
      <c>
        <v>0</v>
      </c>
      <c>
        <v>3.667222</v>
      </c>
      <c>
        <v>0</v>
      </c>
      <c>
        <v>0</v>
      </c>
    </row>
    <row>
      <c>
        <is>
          <t>1583168</t>
        </is>
      </c>
      <c>
        <v>1</v>
      </c>
      <c>
        <is>
          <t>İZMİR</t>
        </is>
      </c>
      <c>
        <v>URLA</v>
      </c>
      <c>
        <is>
          <t>TR-52 35-19-L00052_956695100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19.11.2020 13:24:00</t>
        </is>
      </c>
      <c>
        <is>
          <t>19.11.2020 14:18:07</t>
        </is>
      </c>
      <c>
        <v>0.901944444</v>
      </c>
      <c>
        <v>0</v>
      </c>
      <c>
        <v>2</v>
      </c>
      <c>
        <v>0</v>
      </c>
      <c>
        <v>0</v>
      </c>
      <c>
        <v>0</v>
      </c>
      <c>
        <v>1.803889</v>
      </c>
      <c>
        <v>0</v>
      </c>
      <c>
        <v>0</v>
      </c>
    </row>
    <row>
      <c>
        <is>
          <t>1584544</t>
        </is>
      </c>
      <c>
        <v>1</v>
      </c>
      <c>
        <is>
          <t>İZMİR</t>
        </is>
      </c>
      <c>
        <v>URLA</v>
      </c>
      <c>
        <is>
          <t>TR-60 ADAYOLU 35-19-L00060_956683902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21.11.2020 18:45:24</t>
        </is>
      </c>
      <c>
        <is>
          <t>21.11.2020 21:33:15</t>
        </is>
      </c>
      <c>
        <v>2.7975</v>
      </c>
      <c>
        <v>0</v>
      </c>
      <c>
        <v>2</v>
      </c>
      <c>
        <v>0</v>
      </c>
      <c>
        <v>0</v>
      </c>
      <c>
        <v>0</v>
      </c>
      <c>
        <v>5.595</v>
      </c>
      <c>
        <v>0</v>
      </c>
      <c>
        <v>0</v>
      </c>
    </row>
    <row>
      <c>
        <is>
          <t>1581333</t>
        </is>
      </c>
      <c>
        <v>1</v>
      </c>
      <c>
        <is>
          <t>İZMİR</t>
        </is>
      </c>
      <c>
        <v>URLA</v>
      </c>
      <c>
        <is>
          <t>TR-62 35-19-L00062_956682350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16.11.2020 09:19:49</t>
        </is>
      </c>
      <c>
        <is>
          <t>16.11.2020 11:02:06</t>
        </is>
      </c>
      <c>
        <v>1.704722222</v>
      </c>
      <c>
        <v>0</v>
      </c>
      <c>
        <v>1</v>
      </c>
      <c>
        <v>0</v>
      </c>
      <c>
        <v>0</v>
      </c>
      <c>
        <v>0</v>
      </c>
      <c>
        <v>1.704722</v>
      </c>
      <c>
        <v>0</v>
      </c>
      <c>
        <v>0</v>
      </c>
    </row>
    <row>
      <c>
        <is>
          <t>1581409</t>
        </is>
      </c>
      <c>
        <v>1</v>
      </c>
      <c>
        <is>
          <t>İZMİR</t>
        </is>
      </c>
      <c>
        <v>URLA</v>
      </c>
      <c>
        <is>
          <t>TR-62 35-19-L00062_956682350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16.11.2020 11:05:00</t>
        </is>
      </c>
      <c>
        <is>
          <t>16.11.2020 14:02:44</t>
        </is>
      </c>
      <c>
        <v>2.962222222</v>
      </c>
      <c>
        <v>0</v>
      </c>
      <c>
        <v>1</v>
      </c>
      <c>
        <v>0</v>
      </c>
      <c>
        <v>0</v>
      </c>
      <c>
        <v>0</v>
      </c>
      <c>
        <v>2.962222</v>
      </c>
      <c>
        <v>0</v>
      </c>
      <c>
        <v>0</v>
      </c>
    </row>
    <row>
      <c>
        <is>
          <t>1574535</t>
        </is>
      </c>
      <c>
        <v>1</v>
      </c>
      <c>
        <is>
          <t>İZMİR</t>
        </is>
      </c>
      <c>
        <v>URLA</v>
      </c>
      <c>
        <is>
          <t>TR-63 35-19-L00063_956663539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03.11.2020 09:30:11</t>
        </is>
      </c>
      <c>
        <is>
          <t>03.11.2020 12:22:51</t>
        </is>
      </c>
      <c>
        <v>2.877777777</v>
      </c>
      <c>
        <v>0</v>
      </c>
      <c>
        <v>1</v>
      </c>
      <c>
        <v>0</v>
      </c>
      <c>
        <v>0</v>
      </c>
      <c>
        <v>0</v>
      </c>
      <c>
        <v>2.877778</v>
      </c>
      <c>
        <v>0</v>
      </c>
      <c>
        <v>0</v>
      </c>
    </row>
    <row>
      <c>
        <is>
          <t>1595713</t>
        </is>
      </c>
      <c>
        <v>1</v>
      </c>
      <c>
        <is>
          <t>İZMİR</t>
        </is>
      </c>
      <c>
        <v>URLA</v>
      </c>
      <c>
        <is>
          <t>TR-60 ADAYOLU 35-19-L00060_956684522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24.11.2020 12:11:48</t>
        </is>
      </c>
      <c>
        <is>
          <t>24.11.2020 22:19:48</t>
        </is>
      </c>
      <c>
        <v>10.133333333</v>
      </c>
      <c>
        <v>0</v>
      </c>
      <c>
        <v>1</v>
      </c>
      <c>
        <v>0</v>
      </c>
      <c>
        <v>0</v>
      </c>
      <c>
        <v>0</v>
      </c>
      <c>
        <v>10.133333</v>
      </c>
      <c>
        <v>0</v>
      </c>
      <c>
        <v>0</v>
      </c>
    </row>
    <row>
      <c>
        <is>
          <t>1584322</t>
        </is>
      </c>
      <c>
        <v>1</v>
      </c>
      <c>
        <is>
          <t>İZMİR</t>
        </is>
      </c>
      <c>
        <v>URLA</v>
      </c>
      <c>
        <is>
          <t>DM-2/9(TR-254) 35-19-L00254_7289353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21.11.2020 11:28:28</t>
        </is>
      </c>
      <c>
        <is>
          <t>21.11.2020 12:19:16</t>
        </is>
      </c>
      <c>
        <v>0.846666666</v>
      </c>
      <c>
        <v>0</v>
      </c>
      <c>
        <v>78</v>
      </c>
      <c>
        <v>0</v>
      </c>
      <c>
        <v>0</v>
      </c>
      <c>
        <v>0</v>
      </c>
      <c>
        <v>66.04</v>
      </c>
      <c>
        <v>0</v>
      </c>
      <c>
        <v>0</v>
      </c>
    </row>
    <row>
      <c>
        <is>
          <t>1574823</t>
        </is>
      </c>
      <c>
        <v>1</v>
      </c>
      <c>
        <is>
          <t>İZMİR</t>
        </is>
      </c>
      <c>
        <v>URLA</v>
      </c>
      <c>
        <is>
          <t>TR-81 35-19-L00081_956663229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03.11.2020 16:35:36</t>
        </is>
      </c>
      <c>
        <is>
          <t>03.11.2020 17:16:11</t>
        </is>
      </c>
      <c>
        <v>0.676388888</v>
      </c>
      <c>
        <v>0</v>
      </c>
      <c>
        <v>1</v>
      </c>
      <c>
        <v>0</v>
      </c>
      <c>
        <v>0</v>
      </c>
      <c>
        <v>0</v>
      </c>
      <c>
        <v>0.676389</v>
      </c>
      <c>
        <v>0</v>
      </c>
      <c>
        <v>0</v>
      </c>
    </row>
    <row>
      <c>
        <is>
          <t>1574943</t>
        </is>
      </c>
      <c>
        <v>1</v>
      </c>
      <c>
        <is>
          <t>İZMİR</t>
        </is>
      </c>
      <c>
        <v>URLA</v>
      </c>
      <c>
        <is>
          <t>TR-81 35-19-L00081_954690734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03.11.2020 20:28:32</t>
        </is>
      </c>
      <c>
        <is>
          <t>03.11.2020 21:19:10</t>
        </is>
      </c>
      <c>
        <v>0.843888888</v>
      </c>
      <c>
        <v>0</v>
      </c>
      <c>
        <v>2</v>
      </c>
      <c>
        <v>0</v>
      </c>
      <c>
        <v>0</v>
      </c>
      <c>
        <v>0</v>
      </c>
      <c>
        <v>1.687778</v>
      </c>
      <c>
        <v>0</v>
      </c>
      <c>
        <v>0</v>
      </c>
    </row>
    <row>
      <c>
        <is>
          <t>1575789</t>
        </is>
      </c>
      <c>
        <v>1</v>
      </c>
      <c>
        <is>
          <t>İZMİR</t>
        </is>
      </c>
      <c>
        <v>URLA</v>
      </c>
      <c>
        <is>
          <t>TR-86 35-19-L00086_A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05.11.2020 13:18:54</t>
        </is>
      </c>
      <c>
        <is>
          <t>05.11.2020 15:10:56</t>
        </is>
      </c>
      <c>
        <v>1.867222222</v>
      </c>
      <c>
        <v>0</v>
      </c>
      <c>
        <v>111</v>
      </c>
      <c>
        <v>0</v>
      </c>
      <c>
        <v>0</v>
      </c>
      <c>
        <v>0</v>
      </c>
      <c>
        <v>207.261667</v>
      </c>
      <c>
        <v>0</v>
      </c>
      <c>
        <v>0</v>
      </c>
    </row>
    <row>
      <c>
        <is>
          <t>1582609</t>
        </is>
      </c>
      <c>
        <v>1</v>
      </c>
      <c>
        <is>
          <t>İZMİR</t>
        </is>
      </c>
      <c>
        <v>URLA</v>
      </c>
      <c>
        <is>
          <t>BALIKLIOVA TR-3 35-19-L00324_956669006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18.11.2020 14:30:45</t>
        </is>
      </c>
      <c>
        <is>
          <t>18.11.2020 18:04:48</t>
        </is>
      </c>
      <c>
        <v>3.5675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3.5675</v>
      </c>
    </row>
    <row>
      <c>
        <is>
          <t>1598360</t>
        </is>
      </c>
      <c>
        <v>1</v>
      </c>
      <c>
        <is>
          <t>İZMİR</t>
        </is>
      </c>
      <c>
        <v>URLA</v>
      </c>
      <c>
        <is>
          <t>BALIKLIOVA TR-1 35-19-L00271_95000157954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29.11.2020 22:54:48</t>
        </is>
      </c>
      <c>
        <is>
          <t>30.11.2020 01:55:35</t>
        </is>
      </c>
      <c>
        <v>3.013055555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15.065278</v>
      </c>
    </row>
    <row>
      <c>
        <is>
          <t>1583584</t>
        </is>
      </c>
      <c>
        <v>1</v>
      </c>
      <c>
        <is>
          <t>İZMİR</t>
        </is>
      </c>
      <c>
        <v>URLA</v>
      </c>
      <c>
        <is>
          <t>BALIKLIOVA DM 35-19-L00270_BALIKLIOVA TR-2 L04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20.11.2020 03:57:00</t>
        </is>
      </c>
      <c>
        <is>
          <t>20.11.2020 06:44:33</t>
        </is>
      </c>
      <c>
        <v>2.7925</v>
      </c>
      <c>
        <v>0</v>
      </c>
      <c>
        <v>0</v>
      </c>
      <c>
        <v>7</v>
      </c>
      <c>
        <v>699</v>
      </c>
      <c>
        <v>0</v>
      </c>
      <c>
        <v>0</v>
      </c>
      <c>
        <v>19.5475</v>
      </c>
      <c>
        <v>1951.9575</v>
      </c>
    </row>
    <row>
      <c>
        <is>
          <t>1598859</t>
        </is>
      </c>
      <c>
        <v>1</v>
      </c>
      <c>
        <is>
          <t>İZMİR</t>
        </is>
      </c>
      <c>
        <v>URLA</v>
      </c>
      <c>
        <is>
          <t>BALIKLIOVA TR-1 35-19-L00271_956686908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30.11.2020 20:45:30</t>
        </is>
      </c>
      <c>
        <is>
          <t>30.11.2020 22:50:05</t>
        </is>
      </c>
      <c>
        <v>2.076388888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2.076389</v>
      </c>
    </row>
    <row>
      <c>
        <is>
          <t>1597963</t>
        </is>
      </c>
      <c>
        <v>1</v>
      </c>
      <c>
        <is>
          <t>İZMİR</t>
        </is>
      </c>
      <c>
        <v>URLA</v>
      </c>
      <c>
        <is>
          <t>BALIKLIOVA TR-1 35-19-L00271_10085124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28.11.2020 20:06:00</t>
        </is>
      </c>
      <c>
        <is>
          <t>28.11.2020 21:29:19</t>
        </is>
      </c>
      <c>
        <v>1.388611111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4.165833</v>
      </c>
    </row>
    <row>
      <c>
        <is>
          <t>1574899</t>
        </is>
      </c>
      <c>
        <v>1</v>
      </c>
      <c>
        <is>
          <t>MANİSA</t>
        </is>
      </c>
      <c>
        <v>AKHİSAR</v>
      </c>
      <c>
        <is>
          <t>SİNDELLİ TR-1 45-72-L00479_49655764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03.11.2020 18:21:17</t>
        </is>
      </c>
      <c>
        <is>
          <t>03.11.2020 19:13:36</t>
        </is>
      </c>
      <c>
        <v>0.871944444</v>
      </c>
      <c>
        <v>0</v>
      </c>
      <c>
        <v>0</v>
      </c>
      <c>
        <v>0</v>
      </c>
      <c>
        <v>49</v>
      </c>
      <c>
        <v>0</v>
      </c>
      <c>
        <v>0</v>
      </c>
      <c>
        <v>0</v>
      </c>
      <c>
        <v>42.725278</v>
      </c>
    </row>
    <row>
      <c>
        <is>
          <t>1576683</t>
        </is>
      </c>
      <c>
        <v>1</v>
      </c>
      <c>
        <is>
          <t>MANİSA</t>
        </is>
      </c>
      <c>
        <v>SARUHANLI</v>
      </c>
      <c>
        <is>
          <t>HALİTPAŞA TR-6 45-80-M00062_72410367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06.11.2020 17:09:39</t>
        </is>
      </c>
      <c>
        <is>
          <t>06.11.2020 18:18:06</t>
        </is>
      </c>
      <c>
        <v>1.140833333</v>
      </c>
      <c>
        <v>0</v>
      </c>
      <c>
        <v>61</v>
      </c>
      <c>
        <v>0</v>
      </c>
      <c>
        <v>0</v>
      </c>
      <c>
        <v>0</v>
      </c>
      <c>
        <v>69.590833</v>
      </c>
      <c>
        <v>0</v>
      </c>
      <c>
        <v>0</v>
      </c>
    </row>
    <row>
      <c>
        <is>
          <t>1577678</t>
        </is>
      </c>
      <c>
        <v>1</v>
      </c>
      <c>
        <is>
          <t>MANİSA</t>
        </is>
      </c>
      <c>
        <v>SARUHANLI</v>
      </c>
      <c>
        <is>
          <t>HALİTPAŞA TR-11 45-80-M00063_956558276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08.11.2020 16:00:08</t>
        </is>
      </c>
      <c>
        <is>
          <t>08.11.2020 17:18:42</t>
        </is>
      </c>
      <c>
        <v>1.309444444</v>
      </c>
      <c>
        <v>0</v>
      </c>
      <c>
        <v>1</v>
      </c>
      <c>
        <v>0</v>
      </c>
      <c>
        <v>0</v>
      </c>
      <c>
        <v>0</v>
      </c>
      <c>
        <v>1.309444</v>
      </c>
      <c>
        <v>0</v>
      </c>
      <c>
        <v>0</v>
      </c>
    </row>
    <row>
      <c>
        <is>
          <t>1583689</t>
        </is>
      </c>
      <c>
        <v>1</v>
      </c>
      <c>
        <is>
          <t>MANİSA</t>
        </is>
      </c>
      <c>
        <v>SARUHANLI</v>
      </c>
      <c>
        <is>
          <t>SARUHANLI DM 45-80-M00001_BELEN HALİTPAŞA M10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20.11.2020 09:45:33</t>
        </is>
      </c>
      <c>
        <is>
          <t>20.11.2020 10:00:47</t>
        </is>
      </c>
      <c>
        <v>0.253888888</v>
      </c>
      <c>
        <v>31</v>
      </c>
      <c>
        <v>3010</v>
      </c>
      <c>
        <v>411</v>
      </c>
      <c>
        <v>1428</v>
      </c>
      <c>
        <v>7.870556</v>
      </c>
      <c>
        <v>764.205553</v>
      </c>
      <c>
        <v>104.348333</v>
      </c>
      <c>
        <v>362.553332</v>
      </c>
    </row>
    <row>
      <c>
        <is>
          <t>1582205</t>
        </is>
      </c>
      <c>
        <v>1</v>
      </c>
      <c>
        <is>
          <t>MANİSA</t>
        </is>
      </c>
      <c>
        <v>SARUHANLI</v>
      </c>
      <c>
        <is>
          <t>HALİTPAŞA TR-8 45-80-M00079_A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17.11.2020 18:47:45</t>
        </is>
      </c>
      <c>
        <is>
          <t>17.11.2020 19:52:23</t>
        </is>
      </c>
      <c>
        <v>1.077222222</v>
      </c>
      <c>
        <v>0</v>
      </c>
      <c>
        <v>21</v>
      </c>
      <c>
        <v>0</v>
      </c>
      <c>
        <v>0</v>
      </c>
      <c>
        <v>0</v>
      </c>
      <c>
        <v>22.621667</v>
      </c>
      <c>
        <v>0</v>
      </c>
      <c>
        <v>0</v>
      </c>
    </row>
    <row>
      <c>
        <is>
          <t>1595112</t>
        </is>
      </c>
      <c>
        <v>1</v>
      </c>
      <c>
        <is>
          <t>MANİSA</t>
        </is>
      </c>
      <c>
        <v>SARUHANLI</v>
      </c>
      <c>
        <is>
          <t>HALİTPAŞA DM 45-80-M00060_DEVELİ-ÇAMLIYURT-M03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23.11.2020 10:16:36</t>
        </is>
      </c>
      <c>
        <is>
          <t>23.11.2020 10:57:00</t>
        </is>
      </c>
      <c>
        <v>0.673333333</v>
      </c>
      <c>
        <v>0</v>
      </c>
      <c>
        <v>0</v>
      </c>
      <c>
        <v>119</v>
      </c>
      <c>
        <v>351</v>
      </c>
      <c>
        <v>0</v>
      </c>
      <c>
        <v>0</v>
      </c>
      <c>
        <v>80.126667</v>
      </c>
      <c>
        <v>236.34</v>
      </c>
    </row>
    <row>
      <c>
        <is>
          <t>1574038</t>
        </is>
      </c>
      <c>
        <v>1</v>
      </c>
      <c>
        <is>
          <t>MANİSA</t>
        </is>
      </c>
      <c>
        <v>SARUHANLI</v>
      </c>
      <c>
        <is>
          <t>HALİTPAŞA DM 45-80-M00060_DEVELİ-ÇAMLIYURT-M03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02.11.2020 10:42:32</t>
        </is>
      </c>
      <c>
        <is>
          <t>02.11.2020 12:04:33</t>
        </is>
      </c>
      <c>
        <v>1.366944444</v>
      </c>
      <c>
        <v>0</v>
      </c>
      <c>
        <v>0</v>
      </c>
      <c>
        <v>119</v>
      </c>
      <c>
        <v>351</v>
      </c>
      <c>
        <v>0</v>
      </c>
      <c>
        <v>0</v>
      </c>
      <c>
        <v>162.666389</v>
      </c>
      <c>
        <v>479.7975</v>
      </c>
    </row>
    <row>
      <c>
        <is>
          <t>1594728</t>
        </is>
      </c>
      <c>
        <v>1</v>
      </c>
      <c>
        <is>
          <t>MANİSA</t>
        </is>
      </c>
      <c>
        <v>SARUHANLI</v>
      </c>
      <c>
        <is>
          <t>HALİTPAŞA TR-4 45-80-M00074_Ayırıcı H01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22.11.2020 10:38:50</t>
        </is>
      </c>
      <c>
        <is>
          <t>22.11.2020 11:23:22</t>
        </is>
      </c>
      <c>
        <v>0.742222222</v>
      </c>
      <c>
        <v>1</v>
      </c>
      <c>
        <v>13</v>
      </c>
      <c>
        <v>0</v>
      </c>
      <c>
        <v>8</v>
      </c>
      <c>
        <v>0.742222</v>
      </c>
      <c>
        <v>9.648889</v>
      </c>
      <c>
        <v>0</v>
      </c>
      <c>
        <v>5.937778</v>
      </c>
    </row>
    <row>
      <c>
        <is>
          <t>1596341</t>
        </is>
      </c>
      <c>
        <v>1</v>
      </c>
      <c>
        <is>
          <t>MANİSA</t>
        </is>
      </c>
      <c>
        <v>SARUHANLI</v>
      </c>
      <c>
        <is>
          <t>HALİTPAŞA TR-11 45-80-M00063_956541753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25.11.2020 14:02:11</t>
        </is>
      </c>
      <c>
        <is>
          <t>25.11.2020 14:46:05</t>
        </is>
      </c>
      <c>
        <v>0.731666666</v>
      </c>
      <c>
        <v>0</v>
      </c>
      <c>
        <v>1</v>
      </c>
      <c>
        <v>0</v>
      </c>
      <c>
        <v>0</v>
      </c>
      <c>
        <v>0</v>
      </c>
      <c>
        <v>0.731667</v>
      </c>
      <c>
        <v>0</v>
      </c>
      <c>
        <v>0</v>
      </c>
    </row>
    <row>
      <c>
        <is>
          <t>1582978</t>
        </is>
      </c>
      <c>
        <v>1</v>
      </c>
      <c>
        <is>
          <t>MANİSA</t>
        </is>
      </c>
      <c>
        <v>AKHİSAR</v>
      </c>
      <c>
        <is>
          <t>TR-2/24 45-72-L00024_ tr2 24 a1</t>
        </is>
      </c>
      <c>
        <v>AG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19.11.2020 10:30:32</t>
        </is>
      </c>
      <c>
        <is>
          <t>19.11.2020 15:06:41</t>
        </is>
      </c>
      <c>
        <v>4.6025</v>
      </c>
      <c>
        <v>0</v>
      </c>
      <c>
        <v>203</v>
      </c>
      <c>
        <v>0</v>
      </c>
      <c>
        <v>0</v>
      </c>
      <c>
        <v>0</v>
      </c>
      <c>
        <v>934.3075</v>
      </c>
      <c>
        <v>0</v>
      </c>
      <c>
        <v>0</v>
      </c>
    </row>
    <row>
      <c>
        <is>
          <t>1575745</t>
        </is>
      </c>
      <c>
        <v>1</v>
      </c>
      <c>
        <is>
          <t>MANİSA</t>
        </is>
      </c>
      <c>
        <v>AKHİSAR</v>
      </c>
      <c>
        <is>
          <t>SAĞRAKÇI ARIZ TR-2 45-72-L00228_49495019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05.11.2020 12:20:11</t>
        </is>
      </c>
      <c>
        <is>
          <t>05.11.2020 19:06:53</t>
        </is>
      </c>
      <c>
        <v>6.778333333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20.335</v>
      </c>
    </row>
    <row>
      <c>
        <is>
          <t>1594855</t>
        </is>
      </c>
      <c>
        <v>1</v>
      </c>
      <c>
        <is>
          <t>MANİSA</t>
        </is>
      </c>
      <c>
        <v>AKHİSAR</v>
      </c>
      <c>
        <is>
          <t>ÜÇAVLU TR-1 45-72-L00435_49580490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22.11.2020 16:24:46</t>
        </is>
      </c>
      <c>
        <is>
          <t>22.11.2020 17:20:51</t>
        </is>
      </c>
      <c>
        <v>0.934722222</v>
      </c>
      <c>
        <v>0</v>
      </c>
      <c>
        <v>0</v>
      </c>
      <c>
        <v>0</v>
      </c>
      <c>
        <v>46</v>
      </c>
      <c>
        <v>0</v>
      </c>
      <c>
        <v>0</v>
      </c>
      <c>
        <v>0</v>
      </c>
      <c>
        <v>42.997222</v>
      </c>
    </row>
    <row>
      <c>
        <is>
          <t>1596224</t>
        </is>
      </c>
      <c>
        <v>1</v>
      </c>
      <c>
        <is>
          <t>MANİSA</t>
        </is>
      </c>
      <c>
        <v>AKHİSAR</v>
      </c>
      <c>
        <is>
          <t>ZEYTİNLİOVA TR-6 45-72-L00414_49581048</t>
        </is>
      </c>
      <c>
        <v>Ağaç Kesimi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25.11.2020 11:22:57</t>
        </is>
      </c>
      <c>
        <is>
          <t>25.11.2020 12:42:01</t>
        </is>
      </c>
      <c>
        <v>1.317777777</v>
      </c>
      <c>
        <v>0</v>
      </c>
      <c>
        <v>54</v>
      </c>
      <c>
        <v>0</v>
      </c>
      <c>
        <v>0</v>
      </c>
      <c>
        <v>0</v>
      </c>
      <c>
        <v>71.16</v>
      </c>
      <c>
        <v>0</v>
      </c>
      <c>
        <v>0</v>
      </c>
    </row>
    <row>
      <c>
        <is>
          <t>1576264</t>
        </is>
      </c>
      <c>
        <v>1</v>
      </c>
      <c>
        <is>
          <t>MANİSA</t>
        </is>
      </c>
      <c>
        <v>AKHİSAR</v>
      </c>
      <c>
        <is>
          <t>ZEYTİNLİOVA TR-16 45-72-L00409_49580693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06.11.2020 10:02:41</t>
        </is>
      </c>
      <c>
        <is>
          <t>06.11.2020 11:57:37</t>
        </is>
      </c>
      <c>
        <v>1.915555555</v>
      </c>
      <c>
        <v>0</v>
      </c>
      <c>
        <v>79</v>
      </c>
      <c>
        <v>0</v>
      </c>
      <c>
        <v>0</v>
      </c>
      <c>
        <v>0</v>
      </c>
      <c>
        <v>151.328889</v>
      </c>
      <c>
        <v>0</v>
      </c>
      <c>
        <v>0</v>
      </c>
    </row>
    <row>
      <c>
        <is>
          <t>1598074</t>
        </is>
      </c>
      <c>
        <v>1</v>
      </c>
      <c>
        <is>
          <t>MANİSA</t>
        </is>
      </c>
      <c>
        <v>AKHİSAR</v>
      </c>
      <c>
        <is>
          <t>ZEYTİNLİOVA TR-1 KÖK 45-72-L00389_TR-2 - TR-2-A-L03 L03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29.11.2020 09:45:33</t>
        </is>
      </c>
      <c>
        <is>
          <t>29.11.2020 11:31:39</t>
        </is>
      </c>
      <c>
        <v>1.768333333</v>
      </c>
      <c>
        <v>0</v>
      </c>
      <c>
        <v>0</v>
      </c>
      <c>
        <v>73</v>
      </c>
      <c>
        <v>47</v>
      </c>
      <c>
        <v>0</v>
      </c>
      <c>
        <v>0</v>
      </c>
      <c>
        <v>129.088333</v>
      </c>
      <c>
        <v>83.111667</v>
      </c>
    </row>
    <row>
      <c>
        <is>
          <t>1578617</t>
        </is>
      </c>
      <c>
        <v>1</v>
      </c>
      <c>
        <is>
          <t>MANİSA</t>
        </is>
      </c>
      <c>
        <v>SARUHANLI</v>
      </c>
      <c>
        <is>
          <t>SARUHANLI TR-3 45-80-M00003_956559420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10.11.2020 15:28:15</t>
        </is>
      </c>
      <c>
        <is>
          <t>10.11.2020 16:22:03</t>
        </is>
      </c>
      <c>
        <v>0.896666666</v>
      </c>
      <c>
        <v>0</v>
      </c>
      <c>
        <v>2</v>
      </c>
      <c>
        <v>0</v>
      </c>
      <c>
        <v>0</v>
      </c>
      <c>
        <v>0</v>
      </c>
      <c>
        <v>1.793333</v>
      </c>
      <c>
        <v>0</v>
      </c>
      <c>
        <v>0</v>
      </c>
    </row>
    <row>
      <c>
        <is>
          <t>1581619</t>
        </is>
      </c>
      <c>
        <v>1</v>
      </c>
      <c>
        <is>
          <t>MANİSA</t>
        </is>
      </c>
      <c>
        <v>SARUHANLI</v>
      </c>
      <c>
        <is>
          <t>HACIMUSA TR-1 45-80-M00128_45-80-M00128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16.11.2020 17:02:26</t>
        </is>
      </c>
      <c>
        <is>
          <t>16.11.2020 18:12:44</t>
        </is>
      </c>
      <c>
        <v>1.171666666</v>
      </c>
      <c>
        <v>0</v>
      </c>
      <c>
        <v>0</v>
      </c>
      <c>
        <v>1</v>
      </c>
      <c>
        <v>97</v>
      </c>
      <c>
        <v>0</v>
      </c>
      <c>
        <v>0</v>
      </c>
      <c>
        <v>1.171667</v>
      </c>
      <c>
        <v>113.651667</v>
      </c>
    </row>
    <row>
      <c>
        <is>
          <t>1575432</t>
        </is>
      </c>
      <c>
        <v>1</v>
      </c>
      <c>
        <is>
          <t>MANİSA</t>
        </is>
      </c>
      <c>
        <v>SARUHANLI</v>
      </c>
      <c>
        <is>
          <t>HACIMUSA TR-1 45-80-M00128_956542094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04.11.2020 19:26:35</t>
        </is>
      </c>
      <c>
        <is>
          <t>04.11.2020 21:03:55</t>
        </is>
      </c>
      <c>
        <v>1.622222222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1.622222</v>
      </c>
    </row>
    <row>
      <c>
        <is>
          <t>1575648</t>
        </is>
      </c>
      <c>
        <v>1</v>
      </c>
      <c>
        <is>
          <t>MANİSA</t>
        </is>
      </c>
      <c>
        <v>SARUHANLI</v>
      </c>
      <c>
        <is>
          <t>HACIMUSA TR-1 45-80-M00128_956542105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05.11.2020 09:49:14</t>
        </is>
      </c>
      <c>
        <is>
          <t>05.11.2020 12:12:37</t>
        </is>
      </c>
      <c>
        <v>2.389722222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2.389722</v>
      </c>
    </row>
    <row>
      <c>
        <is>
          <t>1576914</t>
        </is>
      </c>
      <c>
        <v>1</v>
      </c>
      <c>
        <is>
          <t>MANİSA</t>
        </is>
      </c>
      <c>
        <v>SARUHANLI</v>
      </c>
      <c>
        <is>
          <t>HACIRAHMANLAR TARIMSAL SULAMA ÖZEL KÖK 45-80-M02000Ö_-M02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07.11.2020 08:07:58</t>
        </is>
      </c>
      <c>
        <is>
          <t>07.11.2020 08:46:09</t>
        </is>
      </c>
      <c>
        <v>0.636388888</v>
      </c>
      <c>
        <v>0</v>
      </c>
      <c>
        <v>0</v>
      </c>
      <c>
        <v>53</v>
      </c>
      <c>
        <v>0</v>
      </c>
      <c>
        <v>0</v>
      </c>
      <c>
        <v>0</v>
      </c>
      <c>
        <v>33.728611</v>
      </c>
      <c>
        <v>0</v>
      </c>
    </row>
    <row>
      <c>
        <is>
          <t>1581625</t>
        </is>
      </c>
      <c>
        <v>1</v>
      </c>
      <c>
        <is>
          <t>MANİSA</t>
        </is>
      </c>
      <c>
        <v>SARUHANLI</v>
      </c>
      <c>
        <is>
          <t>HACIRAHMANLI TR-1 KÖK 45-80-M00070_İSHAKÇELEBİ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16.11.2020 17:12:21</t>
        </is>
      </c>
      <c>
        <is>
          <t>16.11.2020 17:27:33</t>
        </is>
      </c>
      <c>
        <v>0.253333333</v>
      </c>
      <c>
        <v>8</v>
      </c>
      <c>
        <v>693</v>
      </c>
      <c>
        <v>16</v>
      </c>
      <c>
        <v>36</v>
      </c>
      <c>
        <v>2.026667</v>
      </c>
      <c>
        <v>175.56</v>
      </c>
      <c>
        <v>4.053333</v>
      </c>
      <c>
        <v>9.12</v>
      </c>
    </row>
    <row>
      <c>
        <is>
          <t>1594876</t>
        </is>
      </c>
      <c>
        <v>1</v>
      </c>
      <c>
        <is>
          <t>MANİSA</t>
        </is>
      </c>
      <c>
        <v>SARUHANLI</v>
      </c>
      <c>
        <is>
          <t>HACIRAHMANLI TR-3 45-80-M00075_HACIRAHMANLI TR-8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22.11.2020 17:19:15</t>
        </is>
      </c>
      <c>
        <is>
          <t>22.11.2020 17:54:00</t>
        </is>
      </c>
      <c>
        <v>0.579166666</v>
      </c>
      <c>
        <v>17</v>
      </c>
      <c>
        <v>806</v>
      </c>
      <c>
        <v>3</v>
      </c>
      <c>
        <v>4</v>
      </c>
      <c>
        <v>9.845833</v>
      </c>
      <c>
        <v>466.808333</v>
      </c>
      <c>
        <v>1.7375</v>
      </c>
      <c>
        <v>2.316667</v>
      </c>
    </row>
    <row>
      <c>
        <is>
          <t>1596274</t>
        </is>
      </c>
      <c>
        <v>1</v>
      </c>
      <c>
        <is>
          <t>MANİSA</t>
        </is>
      </c>
      <c>
        <v>SARUHANLI</v>
      </c>
      <c>
        <is>
          <t>HACIRAHMANLAR TARIMSAL SULAMA ÖZEL KÖK 45-80-M02000Ö_-M05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25.11.2020 12:02:46</t>
        </is>
      </c>
      <c>
        <is>
          <t>25.11.2020 12:35:30</t>
        </is>
      </c>
      <c>
        <v>0.545555555</v>
      </c>
      <c>
        <v>0</v>
      </c>
      <c>
        <v>0</v>
      </c>
      <c>
        <v>49</v>
      </c>
      <c>
        <v>0</v>
      </c>
      <c>
        <v>0</v>
      </c>
      <c>
        <v>0</v>
      </c>
      <c>
        <v>26.732222</v>
      </c>
      <c>
        <v>0</v>
      </c>
    </row>
    <row>
      <c>
        <is>
          <t>1580999</t>
        </is>
      </c>
      <c>
        <v>1</v>
      </c>
      <c>
        <is>
          <t>MANİSA</t>
        </is>
      </c>
      <c>
        <v>SARUHANLI</v>
      </c>
      <c>
        <is>
          <t>HACIRAHMANLAR TARIMSAL SULAMA ÖZEL KÖK 45-80-M02000Ö_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15.11.2020 09:48:10</t>
        </is>
      </c>
      <c>
        <is>
          <t>15.11.2020 10:10:49</t>
        </is>
      </c>
      <c>
        <v>0.3775</v>
      </c>
      <c>
        <v>0</v>
      </c>
      <c>
        <v>0</v>
      </c>
      <c>
        <v>49</v>
      </c>
      <c>
        <v>0</v>
      </c>
      <c>
        <v>0</v>
      </c>
      <c>
        <v>0</v>
      </c>
      <c>
        <v>18.4975</v>
      </c>
      <c>
        <v>0</v>
      </c>
    </row>
    <row>
      <c>
        <is>
          <t>1595996</t>
        </is>
      </c>
      <c>
        <v>1</v>
      </c>
      <c>
        <is>
          <t>MANİSA</t>
        </is>
      </c>
      <c>
        <v>SARUHANLI</v>
      </c>
      <c>
        <is>
          <t>SARUHANLI TR-16 45-80-M00016_B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24.11.2020 20:25:12</t>
        </is>
      </c>
      <c>
        <is>
          <t>24.11.2020 21:12:05</t>
        </is>
      </c>
      <c>
        <v>0.781388888</v>
      </c>
      <c>
        <v>0</v>
      </c>
      <c>
        <v>85</v>
      </c>
      <c>
        <v>0</v>
      </c>
      <c>
        <v>0</v>
      </c>
      <c>
        <v>0</v>
      </c>
      <c>
        <v>66.418055</v>
      </c>
      <c>
        <v>0</v>
      </c>
      <c>
        <v>0</v>
      </c>
    </row>
    <row>
      <c>
        <is>
          <t>1597900</t>
        </is>
      </c>
      <c>
        <v>1</v>
      </c>
      <c>
        <is>
          <t>MANİSA</t>
        </is>
      </c>
      <c>
        <v>SARUHANLI</v>
      </c>
      <c>
        <is>
          <t>SARUHANLI TR-16 45-80-M00016_956559436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28.11.2020 17:31:07</t>
        </is>
      </c>
      <c>
        <is>
          <t>28.11.2020 19:24:26</t>
        </is>
      </c>
      <c>
        <v>1.888611111</v>
      </c>
      <c>
        <v>0</v>
      </c>
      <c>
        <v>1</v>
      </c>
      <c>
        <v>0</v>
      </c>
      <c>
        <v>0</v>
      </c>
      <c>
        <v>0</v>
      </c>
      <c>
        <v>1.888611</v>
      </c>
      <c>
        <v>0</v>
      </c>
      <c>
        <v>0</v>
      </c>
    </row>
    <row>
      <c>
        <is>
          <t>1580897</t>
        </is>
      </c>
      <c>
        <v>1</v>
      </c>
      <c>
        <is>
          <t>MANİSA</t>
        </is>
      </c>
      <c>
        <v>SARUHANLI</v>
      </c>
      <c>
        <is>
          <t>SARUHANLI TR-16 45-80-M00016_A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14.11.2020 22:39:50</t>
        </is>
      </c>
      <c>
        <is>
          <t>14.11.2020 23:08:31</t>
        </is>
      </c>
      <c>
        <v>0.478055555</v>
      </c>
      <c>
        <v>0</v>
      </c>
      <c>
        <v>96</v>
      </c>
      <c>
        <v>0</v>
      </c>
      <c>
        <v>0</v>
      </c>
      <c>
        <v>0</v>
      </c>
      <c>
        <v>45.893333</v>
      </c>
      <c>
        <v>0</v>
      </c>
      <c>
        <v>0</v>
      </c>
    </row>
    <row>
      <c>
        <is>
          <t>1576283</t>
        </is>
      </c>
      <c>
        <v>1</v>
      </c>
      <c>
        <is>
          <t>MANİSA</t>
        </is>
      </c>
      <c>
        <v>SARUHANLI</v>
      </c>
      <c>
        <is>
          <t>SARUHANLI TR-16 45-80-M00016_45-80-M00016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06.11.2020 10:24:30</t>
        </is>
      </c>
      <c>
        <is>
          <t>06.11.2020 10:54:43</t>
        </is>
      </c>
      <c>
        <v>0.503611111</v>
      </c>
      <c>
        <v>1</v>
      </c>
      <c>
        <v>400</v>
      </c>
      <c>
        <v>0</v>
      </c>
      <c>
        <v>0</v>
      </c>
      <c>
        <v>0.503611</v>
      </c>
      <c>
        <v>201.444444</v>
      </c>
      <c>
        <v>0</v>
      </c>
      <c>
        <v>0</v>
      </c>
    </row>
    <row>
      <c>
        <is>
          <t>1576548</t>
        </is>
      </c>
      <c>
        <v>1</v>
      </c>
      <c>
        <is>
          <t>MANİSA</t>
        </is>
      </c>
      <c>
        <v>SARUHANLI</v>
      </c>
      <c>
        <is>
          <t>SARUHANLI TR-15 45-80-M00015_SARUHANLI TR-16-M04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06.11.2020 14:47:13</t>
        </is>
      </c>
      <c>
        <is>
          <t>06.11.2020 15:07:00</t>
        </is>
      </c>
      <c>
        <v>0.329722222</v>
      </c>
      <c>
        <v>7</v>
      </c>
      <c>
        <v>1673</v>
      </c>
      <c>
        <v>1</v>
      </c>
      <c>
        <v>3</v>
      </c>
      <c>
        <v>2.308056</v>
      </c>
      <c>
        <v>551.625277</v>
      </c>
      <c>
        <v>0.329722</v>
      </c>
      <c>
        <v>0.989167</v>
      </c>
    </row>
    <row>
      <c>
        <is>
          <t>1581250</t>
        </is>
      </c>
      <c>
        <v>1</v>
      </c>
      <c>
        <is>
          <t>MANİSA</t>
        </is>
      </c>
      <c>
        <v>SARUHANLI</v>
      </c>
      <c>
        <is>
          <t>HACIRAHMANLAR TARIMSAL SULAMA ÖZEL KÖK 45-80-M02000Ö_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16.11.2020 01:48:41</t>
        </is>
      </c>
      <c>
        <is>
          <t>16.11.2020 02:15:46</t>
        </is>
      </c>
      <c>
        <v>0.451388888</v>
      </c>
      <c>
        <v>0</v>
      </c>
      <c>
        <v>0</v>
      </c>
      <c>
        <v>49</v>
      </c>
      <c>
        <v>0</v>
      </c>
      <c>
        <v>0</v>
      </c>
      <c>
        <v>0</v>
      </c>
      <c>
        <v>22.118056</v>
      </c>
      <c>
        <v>0</v>
      </c>
    </row>
    <row>
      <c>
        <is>
          <t>1581500</t>
        </is>
      </c>
      <c>
        <v>1</v>
      </c>
      <c>
        <is>
          <t>MANİSA</t>
        </is>
      </c>
      <c>
        <v>SARUHANLI</v>
      </c>
      <c>
        <is>
          <t>HACIRAHMANLAR TARIMSAL SULAMA ÖZEL KÖK 45-80-M02000Ö_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16.11.2020 13:39:23</t>
        </is>
      </c>
      <c>
        <is>
          <t>16.11.2020 14:05:32</t>
        </is>
      </c>
      <c>
        <v>0.435833333</v>
      </c>
      <c>
        <v>0</v>
      </c>
      <c>
        <v>0</v>
      </c>
      <c>
        <v>53</v>
      </c>
      <c>
        <v>0</v>
      </c>
      <c>
        <v>0</v>
      </c>
      <c>
        <v>0</v>
      </c>
      <c>
        <v>23.099167</v>
      </c>
      <c>
        <v>0</v>
      </c>
    </row>
    <row>
      <c>
        <is>
          <t>1579011</t>
        </is>
      </c>
      <c>
        <v>1</v>
      </c>
      <c>
        <is>
          <t>MANİSA</t>
        </is>
      </c>
      <c>
        <v>SARUHANLI</v>
      </c>
      <c>
        <is>
          <t>HACIRAHMANLAR TARIMSAL SULAMA ÖZEL KÖK 45-80-M02000Ö_-M02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11.11.2020 10:56:08</t>
        </is>
      </c>
      <c>
        <is>
          <t>11.11.2020 11:21:58</t>
        </is>
      </c>
      <c>
        <v>0.430555555</v>
      </c>
      <c>
        <v>0</v>
      </c>
      <c>
        <v>0</v>
      </c>
      <c>
        <v>53</v>
      </c>
      <c>
        <v>0</v>
      </c>
      <c>
        <v>0</v>
      </c>
      <c>
        <v>0</v>
      </c>
      <c>
        <v>22.819444</v>
      </c>
      <c>
        <v>0</v>
      </c>
    </row>
    <row>
      <c>
        <is>
          <t>1598115</t>
        </is>
      </c>
      <c>
        <v>1</v>
      </c>
      <c>
        <is>
          <t>MANİSA</t>
        </is>
      </c>
      <c>
        <v>SARUHANLI</v>
      </c>
      <c>
        <is>
          <t>HACIRAHMANLI TR-18 45-80-M00082_HACIRAHMANLI TR-19/HACIRAHMANLI TR-20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29.11.2020 11:46:43</t>
        </is>
      </c>
      <c>
        <is>
          <t>29.11.2020 12:59:00</t>
        </is>
      </c>
      <c>
        <v>1.204722222</v>
      </c>
      <c>
        <v>4</v>
      </c>
      <c>
        <v>232</v>
      </c>
      <c>
        <v>0</v>
      </c>
      <c>
        <v>0</v>
      </c>
      <c>
        <v>4.818889</v>
      </c>
      <c>
        <v>279.495556</v>
      </c>
      <c>
        <v>0</v>
      </c>
      <c>
        <v>0</v>
      </c>
    </row>
    <row>
      <c>
        <is>
          <t>1584192</t>
        </is>
      </c>
      <c>
        <v>1</v>
      </c>
      <c>
        <is>
          <t>MANİSA</t>
        </is>
      </c>
      <c>
        <v>SARUHANLI</v>
      </c>
      <c>
        <is>
          <t>HACIRAHMANLI TR-1 KÖK 45-80-M00070_HACIRAHMANLI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21.11.2020 09:24:33</t>
        </is>
      </c>
      <c>
        <is>
          <t>21.11.2020 09:30:00</t>
        </is>
      </c>
      <c>
        <v>0.090833333</v>
      </c>
      <c>
        <v>27</v>
      </c>
      <c>
        <v>1382</v>
      </c>
      <c>
        <v>3</v>
      </c>
      <c>
        <v>5</v>
      </c>
      <c>
        <v>2.4525</v>
      </c>
      <c>
        <v>125.531666</v>
      </c>
      <c>
        <v>0.2725</v>
      </c>
      <c>
        <v>0.454167</v>
      </c>
    </row>
    <row>
      <c>
        <is>
          <t>1574514</t>
        </is>
      </c>
      <c>
        <v>1</v>
      </c>
      <c>
        <is>
          <t>İZMİR</t>
        </is>
      </c>
      <c>
        <v>URLA</v>
      </c>
      <c>
        <is>
          <t>TR-52 35-19-L00052_95000049235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03.11.2020 08:48:09</t>
        </is>
      </c>
      <c>
        <is>
          <t>03.11.2020 11:42:00</t>
        </is>
      </c>
      <c>
        <v>2.8975</v>
      </c>
      <c>
        <v>0</v>
      </c>
      <c>
        <v>1</v>
      </c>
      <c>
        <v>0</v>
      </c>
      <c>
        <v>0</v>
      </c>
      <c>
        <v>0</v>
      </c>
      <c>
        <v>2.8975</v>
      </c>
      <c>
        <v>0</v>
      </c>
      <c>
        <v>0</v>
      </c>
    </row>
    <row>
      <c>
        <is>
          <t>1581349</t>
        </is>
      </c>
      <c>
        <v>1</v>
      </c>
      <c>
        <is>
          <t>İZMİR</t>
        </is>
      </c>
      <c>
        <v>URLA</v>
      </c>
      <c>
        <is>
          <t>TR-62 35-19-L00062_7642389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16.11.2020 09:33:04</t>
        </is>
      </c>
      <c>
        <is>
          <t>16.11.2020 14:15:22</t>
        </is>
      </c>
      <c>
        <v>4.705</v>
      </c>
      <c>
        <v>0</v>
      </c>
      <c>
        <v>1</v>
      </c>
      <c>
        <v>0</v>
      </c>
      <c>
        <v>0</v>
      </c>
      <c>
        <v>0</v>
      </c>
      <c>
        <v>4.705</v>
      </c>
      <c>
        <v>0</v>
      </c>
      <c>
        <v>0</v>
      </c>
    </row>
    <row>
      <c>
        <is>
          <t>1575880</t>
        </is>
      </c>
      <c>
        <v>1</v>
      </c>
      <c>
        <is>
          <t>İZMİR</t>
        </is>
      </c>
      <c>
        <v>URLA</v>
      </c>
      <c>
        <is>
          <t>TR-62 35-19-L00062_956675609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05.11.2020 15:36:06</t>
        </is>
      </c>
      <c>
        <is>
          <t>05.11.2020 20:28:47</t>
        </is>
      </c>
      <c>
        <v>4.878055555</v>
      </c>
      <c>
        <v>0</v>
      </c>
      <c>
        <v>1</v>
      </c>
      <c>
        <v>0</v>
      </c>
      <c>
        <v>0</v>
      </c>
      <c>
        <v>0</v>
      </c>
      <c>
        <v>4.878056</v>
      </c>
      <c>
        <v>0</v>
      </c>
      <c>
        <v>0</v>
      </c>
    </row>
    <row>
      <c>
        <is>
          <t>1575941</t>
        </is>
      </c>
      <c>
        <v>1</v>
      </c>
      <c>
        <is>
          <t>İZMİR</t>
        </is>
      </c>
      <c>
        <v>URLA</v>
      </c>
      <c>
        <is>
          <t>TR-52 35-19-L00052_956693461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05.11.2020 17:30:09</t>
        </is>
      </c>
      <c>
        <is>
          <t>05.11.2020 18:25:56</t>
        </is>
      </c>
      <c>
        <v>0.929722222</v>
      </c>
      <c>
        <v>0</v>
      </c>
      <c>
        <v>2</v>
      </c>
      <c>
        <v>0</v>
      </c>
      <c>
        <v>0</v>
      </c>
      <c>
        <v>0</v>
      </c>
      <c>
        <v>1.859444</v>
      </c>
      <c>
        <v>0</v>
      </c>
      <c>
        <v>0</v>
      </c>
    </row>
    <row>
      <c>
        <is>
          <t>1575741</t>
        </is>
      </c>
      <c>
        <v>1</v>
      </c>
      <c>
        <is>
          <t>İZMİR</t>
        </is>
      </c>
      <c>
        <v>URLA</v>
      </c>
      <c>
        <is>
          <t>TR-52 35-19-L00052_956693461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05.11.2020 12:14:34</t>
        </is>
      </c>
      <c>
        <is>
          <t>05.11.2020 16:01:04</t>
        </is>
      </c>
      <c>
        <v>3.775</v>
      </c>
      <c>
        <v>0</v>
      </c>
      <c>
        <v>2</v>
      </c>
      <c>
        <v>0</v>
      </c>
      <c>
        <v>0</v>
      </c>
      <c>
        <v>0</v>
      </c>
      <c>
        <v>7.55</v>
      </c>
      <c>
        <v>0</v>
      </c>
      <c>
        <v>0</v>
      </c>
    </row>
    <row>
      <c>
        <is>
          <t>1580608</t>
        </is>
      </c>
      <c>
        <v>1</v>
      </c>
      <c>
        <is>
          <t>İZMİR</t>
        </is>
      </c>
      <c>
        <v>URLA</v>
      </c>
      <c>
        <is>
          <t>TR-52 35-19-L00052_956696847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14.11.2020 10:19:51</t>
        </is>
      </c>
      <c>
        <is>
          <t>14.11.2020 13:00:36</t>
        </is>
      </c>
      <c>
        <v>2.679166666</v>
      </c>
      <c>
        <v>0</v>
      </c>
      <c>
        <v>1</v>
      </c>
      <c>
        <v>0</v>
      </c>
      <c>
        <v>0</v>
      </c>
      <c>
        <v>0</v>
      </c>
      <c>
        <v>2.679167</v>
      </c>
      <c>
        <v>0</v>
      </c>
      <c>
        <v>0</v>
      </c>
    </row>
    <row>
      <c>
        <is>
          <t>1573596</t>
        </is>
      </c>
      <c>
        <v>1</v>
      </c>
      <c>
        <is>
          <t>İZMİR</t>
        </is>
      </c>
      <c>
        <v>URLA</v>
      </c>
      <c>
        <is>
          <t>TR-64 35-19-L00064_956665507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01.11.2020 11:05:59</t>
        </is>
      </c>
      <c>
        <is>
          <t>01.11.2020 15:54:21</t>
        </is>
      </c>
      <c>
        <v>4.806111111</v>
      </c>
      <c>
        <v>0</v>
      </c>
      <c>
        <v>1</v>
      </c>
      <c>
        <v>0</v>
      </c>
      <c>
        <v>0</v>
      </c>
      <c>
        <v>0</v>
      </c>
      <c>
        <v>4.806111</v>
      </c>
      <c>
        <v>0</v>
      </c>
      <c>
        <v>0</v>
      </c>
    </row>
    <row>
      <c>
        <is>
          <t>1576507</t>
        </is>
      </c>
      <c>
        <v>1</v>
      </c>
      <c>
        <is>
          <t>İZMİR</t>
        </is>
      </c>
      <c>
        <v>URLA</v>
      </c>
      <c>
        <is>
          <t>GÜLBAHÇE TR-3 (TR-184) 35-19-L00184_7390553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06.11.2020 14:05:16</t>
        </is>
      </c>
      <c>
        <is>
          <t>06.11.2020 15:20:04</t>
        </is>
      </c>
      <c>
        <v>1.246666666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2.493333</v>
      </c>
    </row>
    <row>
      <c>
        <is>
          <t>1583573</t>
        </is>
      </c>
      <c>
        <v>1</v>
      </c>
      <c>
        <is>
          <t>İZMİR</t>
        </is>
      </c>
      <c>
        <v>URLA</v>
      </c>
      <c>
        <is>
          <t>TATAR DM 35-19-M00256_İYTE KABİN-M07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20.11.2020 00:53:23</t>
        </is>
      </c>
      <c>
        <is>
          <t>20.11.2020 01:48:40</t>
        </is>
      </c>
      <c>
        <v>0.921388888</v>
      </c>
      <c>
        <v>2</v>
      </c>
      <c>
        <v>0</v>
      </c>
      <c>
        <v>56</v>
      </c>
      <c>
        <v>4748</v>
      </c>
      <c>
        <v>1.842778</v>
      </c>
      <c>
        <v>0</v>
      </c>
      <c>
        <v>51.597778</v>
      </c>
      <c>
        <v>4374.75444</v>
      </c>
    </row>
    <row>
      <c>
        <is>
          <t>1596962</t>
        </is>
      </c>
      <c>
        <v>1</v>
      </c>
      <c>
        <is>
          <t>İZMİR</t>
        </is>
      </c>
      <c>
        <v>URLA</v>
      </c>
      <c>
        <is>
          <t>GÜLBAHÇE TR-21 (TR-280) 35-19-L00280_95000456442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26.11.2020 17:35:57</t>
        </is>
      </c>
      <c>
        <is>
          <t>26.11.2020 20:08:27</t>
        </is>
      </c>
      <c>
        <v>2.541666666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2.541667</v>
      </c>
    </row>
    <row>
      <c>
        <is>
          <t>1583577</t>
        </is>
      </c>
      <c>
        <v>1</v>
      </c>
      <c>
        <is>
          <t>İZMİR</t>
        </is>
      </c>
      <c>
        <v>URLA</v>
      </c>
      <c>
        <is>
          <t>GÜLBAHÇE İM 35-19-A00006_BALIKLIOVA-M09 M09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20.11.2020 01:54:42</t>
        </is>
      </c>
      <c>
        <is>
          <t>20.11.2020 04:11:24</t>
        </is>
      </c>
      <c>
        <v>2.278333333</v>
      </c>
      <c>
        <v>0</v>
      </c>
      <c>
        <v>0</v>
      </c>
      <c>
        <v>7</v>
      </c>
      <c>
        <v>708</v>
      </c>
      <c>
        <v>0</v>
      </c>
      <c>
        <v>0</v>
      </c>
      <c>
        <v>15.948333</v>
      </c>
      <c>
        <v>1613.06</v>
      </c>
    </row>
    <row>
      <c>
        <is>
          <t>1595094</t>
        </is>
      </c>
      <c>
        <v>1</v>
      </c>
      <c>
        <is>
          <t>İZMİR</t>
        </is>
      </c>
      <c>
        <v>URLA</v>
      </c>
      <c>
        <is>
          <t>BALIKLIOVA TR-1 35-19-L00271_956684552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23.11.2020 09:48:29</t>
        </is>
      </c>
      <c>
        <is>
          <t>23.11.2020 12:00:32</t>
        </is>
      </c>
      <c>
        <v>2.200833333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2.200833</v>
      </c>
    </row>
    <row>
      <c>
        <is>
          <t>1597689</t>
        </is>
      </c>
      <c>
        <v>1</v>
      </c>
      <c>
        <is>
          <t>İZMİR</t>
        </is>
      </c>
      <c>
        <v>URLA</v>
      </c>
      <c>
        <is>
          <t>BALIKLIOVA TR-3 35-19-L00324_10559050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28.11.2020 10:08:08</t>
        </is>
      </c>
      <c>
        <is>
          <t>28.11.2020 11:55:26</t>
        </is>
      </c>
      <c>
        <v>1.788333333</v>
      </c>
      <c>
        <v>0</v>
      </c>
      <c>
        <v>0</v>
      </c>
      <c>
        <v>0</v>
      </c>
      <c>
        <v>148</v>
      </c>
      <c>
        <v>0</v>
      </c>
      <c>
        <v>0</v>
      </c>
      <c>
        <v>0</v>
      </c>
      <c>
        <v>264.673333</v>
      </c>
    </row>
    <row>
      <c>
        <is>
          <t>1597648</t>
        </is>
      </c>
      <c>
        <v>1</v>
      </c>
      <c>
        <is>
          <t>MANİSA</t>
        </is>
      </c>
      <c>
        <v>AKHİSAR</v>
      </c>
      <c>
        <is>
          <t>TR-1/40 KÖK 45-72-M00040_TR-1/41 M04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28.11.2020 10:14:38</t>
        </is>
      </c>
      <c>
        <is>
          <t>28.11.2020 18:27:40</t>
        </is>
      </c>
      <c>
        <v>8.217222222</v>
      </c>
      <c>
        <v>1</v>
      </c>
      <c>
        <v>291</v>
      </c>
      <c>
        <v>0</v>
      </c>
      <c>
        <v>0</v>
      </c>
      <c>
        <v>8.217222</v>
      </c>
      <c>
        <v>2391.211667</v>
      </c>
      <c>
        <v>0</v>
      </c>
      <c>
        <v>0</v>
      </c>
    </row>
    <row>
      <c>
        <is>
          <t>1596613</t>
        </is>
      </c>
      <c>
        <v>1</v>
      </c>
      <c>
        <is>
          <t>MANİSA</t>
        </is>
      </c>
      <c>
        <v>AKHİSAR</v>
      </c>
      <c>
        <is>
          <t>TR-1/18-A 45-72-M00102_49743200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26.11.2020 09:21:05</t>
        </is>
      </c>
      <c>
        <is>
          <t>26.11.2020 16:45:11</t>
        </is>
      </c>
      <c>
        <v>7.401468333</v>
      </c>
      <c>
        <v>0</v>
      </c>
      <c>
        <v>90</v>
      </c>
      <c>
        <v>0</v>
      </c>
      <c>
        <v>0</v>
      </c>
      <c>
        <v>0</v>
      </c>
      <c>
        <v>666.13215</v>
      </c>
      <c>
        <v>0</v>
      </c>
      <c>
        <v>0</v>
      </c>
    </row>
    <row>
      <c>
        <is>
          <t>1581655</t>
        </is>
      </c>
      <c>
        <v>1</v>
      </c>
      <c>
        <is>
          <t>MANİSA</t>
        </is>
      </c>
      <c>
        <v>AKHİSAR</v>
      </c>
      <c>
        <is>
          <t>TR-1/19 45-72-M00019_49742722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16.11.2020 18:19:31</t>
        </is>
      </c>
      <c>
        <is>
          <t>16.11.2020 18:48:47</t>
        </is>
      </c>
      <c>
        <v>0.487777777</v>
      </c>
      <c>
        <v>0</v>
      </c>
      <c>
        <v>110</v>
      </c>
      <c>
        <v>0</v>
      </c>
      <c>
        <v>0</v>
      </c>
      <c>
        <v>0</v>
      </c>
      <c>
        <v>53.655555</v>
      </c>
      <c>
        <v>0</v>
      </c>
      <c>
        <v>0</v>
      </c>
    </row>
    <row>
      <c>
        <is>
          <t>1575858</t>
        </is>
      </c>
      <c>
        <v>1</v>
      </c>
      <c>
        <is>
          <t>İZMİR</t>
        </is>
      </c>
      <c>
        <v>URLA</v>
      </c>
      <c>
        <is>
          <t>YAĞCILAR TR-2 35-19-M00227_72372855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05.11.2020 15:07:24</t>
        </is>
      </c>
      <c>
        <is>
          <t>05.11.2020 17:43:22</t>
        </is>
      </c>
      <c>
        <v>2.599444444</v>
      </c>
      <c>
        <v>0</v>
      </c>
      <c>
        <v>0</v>
      </c>
      <c>
        <v>0</v>
      </c>
      <c>
        <v>29</v>
      </c>
      <c>
        <v>0</v>
      </c>
      <c>
        <v>0</v>
      </c>
      <c>
        <v>0</v>
      </c>
      <c>
        <v>75.383889</v>
      </c>
    </row>
    <row>
      <c>
        <is>
          <t>1576095</t>
        </is>
      </c>
      <c>
        <v>1</v>
      </c>
      <c>
        <is>
          <t>İZMİR</t>
        </is>
      </c>
      <c>
        <v>URLA</v>
      </c>
      <c>
        <is>
          <t>YAĞCILAR TR-5 35-19-M00230_35-19-M00230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06.11.2020 02:06:43</t>
        </is>
      </c>
      <c>
        <is>
          <t>06.11.2020 02:44:19</t>
        </is>
      </c>
      <c>
        <v>0.626666666</v>
      </c>
      <c>
        <v>0</v>
      </c>
      <c>
        <v>0</v>
      </c>
      <c>
        <v>1</v>
      </c>
      <c>
        <v>45</v>
      </c>
      <c>
        <v>0</v>
      </c>
      <c>
        <v>0</v>
      </c>
      <c>
        <v>0.626667</v>
      </c>
      <c>
        <v>28.2</v>
      </c>
    </row>
    <row>
      <c>
        <is>
          <t>1594904</t>
        </is>
      </c>
      <c>
        <v>1</v>
      </c>
      <c>
        <is>
          <t>MANİSA</t>
        </is>
      </c>
      <c>
        <v>SARUHANLI</v>
      </c>
      <c>
        <is>
          <t>SARUHANLI TR-16 45-80-M00016_B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22.11.2020 18:20:28</t>
        </is>
      </c>
      <c>
        <is>
          <t>22.11.2020 18:47:13</t>
        </is>
      </c>
      <c>
        <v>0.445833333</v>
      </c>
      <c>
        <v>0</v>
      </c>
      <c>
        <v>85</v>
      </c>
      <c>
        <v>0</v>
      </c>
      <c>
        <v>0</v>
      </c>
      <c>
        <v>0</v>
      </c>
      <c>
        <v>37.895833</v>
      </c>
      <c>
        <v>0</v>
      </c>
      <c>
        <v>0</v>
      </c>
    </row>
    <row>
      <c>
        <is>
          <t>1582788</t>
        </is>
      </c>
      <c>
        <v>1</v>
      </c>
      <c>
        <is>
          <t>MANİSA</t>
        </is>
      </c>
      <c>
        <v>SARUHANLI</v>
      </c>
      <c>
        <is>
          <t>SARUHANLI TR-14 45-80-M00014_A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18.11.2020 21:11:00</t>
        </is>
      </c>
      <c>
        <is>
          <t>18.11.2020 21:31:22</t>
        </is>
      </c>
      <c>
        <v>0.339444444</v>
      </c>
      <c>
        <v>0</v>
      </c>
      <c>
        <v>129</v>
      </c>
      <c>
        <v>0</v>
      </c>
      <c>
        <v>1</v>
      </c>
      <c>
        <v>0</v>
      </c>
      <c>
        <v>43.788333</v>
      </c>
      <c>
        <v>0</v>
      </c>
      <c>
        <v>0.339444</v>
      </c>
    </row>
    <row>
      <c>
        <is>
          <t>1576117</t>
        </is>
      </c>
      <c>
        <v>1</v>
      </c>
      <c>
        <is>
          <t>MANİSA</t>
        </is>
      </c>
      <c>
        <v>SARUHANLI</v>
      </c>
      <c>
        <is>
          <t>HATIPLAR TR-1 45-80-M00164_45-80-M00164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06.11.2020 06:02:07</t>
        </is>
      </c>
      <c>
        <is>
          <t>06.11.2020 06:13:00</t>
        </is>
      </c>
      <c>
        <v>0.181388888</v>
      </c>
      <c>
        <v>0</v>
      </c>
      <c>
        <v>0</v>
      </c>
      <c>
        <v>2</v>
      </c>
      <c>
        <v>221</v>
      </c>
      <c>
        <v>0</v>
      </c>
      <c>
        <v>0</v>
      </c>
      <c>
        <v>0.362778</v>
      </c>
      <c>
        <v>40.086944</v>
      </c>
    </row>
    <row>
      <c>
        <is>
          <t>1574444</t>
        </is>
      </c>
      <c>
        <v>1</v>
      </c>
      <c>
        <is>
          <t>MANİSA</t>
        </is>
      </c>
      <c>
        <v>SARUHANLI</v>
      </c>
      <c>
        <is>
          <t>SARUHANLI TR-17 45-80-M00017_B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02.11.2020 23:21:00</t>
        </is>
      </c>
      <c>
        <is>
          <t>02.11.2020 23:46:34</t>
        </is>
      </c>
      <c>
        <v>0.426111111</v>
      </c>
      <c>
        <v>0</v>
      </c>
      <c>
        <v>43</v>
      </c>
      <c>
        <v>0</v>
      </c>
      <c>
        <v>0</v>
      </c>
      <c>
        <v>0</v>
      </c>
      <c>
        <v>18.322778</v>
      </c>
      <c>
        <v>0</v>
      </c>
      <c>
        <v>0</v>
      </c>
    </row>
    <row>
      <c>
        <is>
          <t>1575947</t>
        </is>
      </c>
      <c>
        <v>1</v>
      </c>
      <c>
        <is>
          <t>İZMİR</t>
        </is>
      </c>
      <c>
        <v>MENDERES</v>
      </c>
      <c>
        <is>
          <t>TAHTALI TM 35-22-A00001_ARITMA-2 M17</t>
        </is>
      </c>
      <c>
        <v>OG Fider Açması</v>
      </c>
      <c>
        <is>
          <t>İletim</t>
        </is>
      </c>
      <c>
        <v>Uzun</v>
      </c>
      <c>
        <v>Şebeke işletmecisi</v>
      </c>
      <c>
        <v>Bildirimsiz</v>
      </c>
      <c>
        <is>
          <t>05.11.2020 17:40:26</t>
        </is>
      </c>
      <c>
        <is>
          <t>05.11.2020 18:12:00</t>
        </is>
      </c>
      <c>
        <v>0.526111111</v>
      </c>
      <c>
        <v>130</v>
      </c>
      <c>
        <v>25468</v>
      </c>
      <c>
        <v>257</v>
      </c>
      <c>
        <v>762</v>
      </c>
      <c>
        <v>68.394444</v>
      </c>
      <c>
        <v>13398.997775</v>
      </c>
      <c>
        <v>135.210556</v>
      </c>
      <c>
        <v>400.896667</v>
      </c>
    </row>
    <row>
      <c>
        <is>
          <t>1579088</t>
        </is>
      </c>
      <c>
        <v>1</v>
      </c>
      <c>
        <is>
          <t>İZMİR</t>
        </is>
      </c>
      <c>
        <v>MENDERES</v>
      </c>
      <c>
        <is>
          <t>TR-45 DEREKÖY 35-22-M00065_955291417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11.11.2020 13:05:25</t>
        </is>
      </c>
      <c>
        <is>
          <t>11.11.2020 14:34:36</t>
        </is>
      </c>
      <c>
        <v>1.486388888</v>
      </c>
      <c>
        <v>0</v>
      </c>
      <c>
        <v>5</v>
      </c>
      <c>
        <v>0</v>
      </c>
      <c>
        <v>0</v>
      </c>
      <c>
        <v>0</v>
      </c>
      <c>
        <v>7.431944</v>
      </c>
      <c>
        <v>0</v>
      </c>
      <c>
        <v>0</v>
      </c>
    </row>
    <row>
      <c>
        <is>
          <t>1580525</t>
        </is>
      </c>
      <c>
        <v>1</v>
      </c>
      <c>
        <is>
          <t>İZMİR</t>
        </is>
      </c>
      <c>
        <v>URLA</v>
      </c>
      <c>
        <is>
          <t>TR-64 35-19-L00064_D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14.11.2020 09:00:02</t>
        </is>
      </c>
      <c>
        <is>
          <t>14.11.2020 10:08:58</t>
        </is>
      </c>
      <c>
        <v>1.148888888</v>
      </c>
      <c>
        <v>0</v>
      </c>
      <c>
        <v>28</v>
      </c>
      <c>
        <v>0</v>
      </c>
      <c>
        <v>0</v>
      </c>
      <c>
        <v>0</v>
      </c>
      <c>
        <v>32.168889</v>
      </c>
      <c>
        <v>0</v>
      </c>
      <c>
        <v>0</v>
      </c>
    </row>
    <row>
      <c>
        <is>
          <t>1580613</t>
        </is>
      </c>
      <c>
        <v>1</v>
      </c>
      <c>
        <is>
          <t>İZMİR</t>
        </is>
      </c>
      <c>
        <v>URLA</v>
      </c>
      <c>
        <is>
          <t>TR-64 35-19-L00064_D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14.11.2020 10:27:52</t>
        </is>
      </c>
      <c>
        <is>
          <t>14.11.2020 11:09:27</t>
        </is>
      </c>
      <c>
        <v>0.693055555</v>
      </c>
      <c>
        <v>0</v>
      </c>
      <c>
        <v>28</v>
      </c>
      <c>
        <v>0</v>
      </c>
      <c>
        <v>0</v>
      </c>
      <c>
        <v>0</v>
      </c>
      <c>
        <v>19.405556</v>
      </c>
      <c>
        <v>0</v>
      </c>
      <c>
        <v>0</v>
      </c>
    </row>
    <row>
      <c>
        <is>
          <t>1580582</t>
        </is>
      </c>
      <c>
        <v>1</v>
      </c>
      <c>
        <is>
          <t>İZMİR</t>
        </is>
      </c>
      <c>
        <v>URLA</v>
      </c>
      <c>
        <is>
          <t>TR-64 35-19-L00064_956675329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14.11.2020 09:23:19</t>
        </is>
      </c>
      <c>
        <is>
          <t>14.11.2020 14:55:53</t>
        </is>
      </c>
      <c>
        <v>5.542777777</v>
      </c>
      <c>
        <v>0</v>
      </c>
      <c>
        <v>1</v>
      </c>
      <c>
        <v>0</v>
      </c>
      <c>
        <v>0</v>
      </c>
      <c>
        <v>0</v>
      </c>
      <c>
        <v>5.542778</v>
      </c>
      <c>
        <v>0</v>
      </c>
      <c>
        <v>0</v>
      </c>
    </row>
    <row>
      <c>
        <is>
          <t>1577165</t>
        </is>
      </c>
      <c>
        <v>1</v>
      </c>
      <c>
        <is>
          <t>İZMİR</t>
        </is>
      </c>
      <c>
        <v>URLA</v>
      </c>
      <c>
        <is>
          <t>TR-63 35-19-L00063_956664326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07.11.2020 14:05:32</t>
        </is>
      </c>
      <c>
        <is>
          <t>07.11.2020 17:54:09</t>
        </is>
      </c>
      <c>
        <v>3.810277777</v>
      </c>
      <c>
        <v>0</v>
      </c>
      <c>
        <v>1</v>
      </c>
      <c>
        <v>0</v>
      </c>
      <c>
        <v>0</v>
      </c>
      <c>
        <v>0</v>
      </c>
      <c>
        <v>3.810278</v>
      </c>
      <c>
        <v>0</v>
      </c>
      <c>
        <v>0</v>
      </c>
    </row>
    <row>
      <c>
        <is>
          <t>1579708</t>
        </is>
      </c>
      <c>
        <v>1</v>
      </c>
      <c>
        <is>
          <t>İZMİR</t>
        </is>
      </c>
      <c>
        <v>URLA</v>
      </c>
      <c>
        <is>
          <t>TR-75 35-19-L00075_956683618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12.11.2020 15:27:23</t>
        </is>
      </c>
      <c>
        <is>
          <t>12.11.2020 18:07:55</t>
        </is>
      </c>
      <c>
        <v>2.675555555</v>
      </c>
      <c>
        <v>0</v>
      </c>
      <c>
        <v>1</v>
      </c>
      <c>
        <v>0</v>
      </c>
      <c>
        <v>0</v>
      </c>
      <c>
        <v>0</v>
      </c>
      <c>
        <v>2.675556</v>
      </c>
      <c>
        <v>0</v>
      </c>
      <c>
        <v>0</v>
      </c>
    </row>
    <row>
      <c>
        <is>
          <t>1579743</t>
        </is>
      </c>
      <c>
        <v>1</v>
      </c>
      <c>
        <is>
          <t>İZMİR</t>
        </is>
      </c>
      <c>
        <v>URLA</v>
      </c>
      <c>
        <is>
          <t>TR-75 35-19-L00075_956668669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12.11.2020 16:23:25</t>
        </is>
      </c>
      <c>
        <is>
          <t>12.11.2020 18:15:26</t>
        </is>
      </c>
      <c>
        <v>1.866944444</v>
      </c>
      <c>
        <v>0</v>
      </c>
      <c>
        <v>1</v>
      </c>
      <c>
        <v>0</v>
      </c>
      <c>
        <v>0</v>
      </c>
      <c>
        <v>0</v>
      </c>
      <c>
        <v>1.866944</v>
      </c>
      <c>
        <v>0</v>
      </c>
      <c>
        <v>0</v>
      </c>
    </row>
    <row>
      <c>
        <is>
          <t>1579674</t>
        </is>
      </c>
      <c>
        <v>1</v>
      </c>
      <c>
        <is>
          <t>İZMİR</t>
        </is>
      </c>
      <c>
        <v>URLA</v>
      </c>
      <c>
        <is>
          <t>TR-67 35-19-L00067_956697769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12.11.2020 14:19:21</t>
        </is>
      </c>
      <c>
        <is>
          <t>12.11.2020 15:14:55</t>
        </is>
      </c>
      <c>
        <v>0.926111111</v>
      </c>
      <c>
        <v>0</v>
      </c>
      <c>
        <v>1</v>
      </c>
      <c>
        <v>0</v>
      </c>
      <c>
        <v>0</v>
      </c>
      <c>
        <v>0</v>
      </c>
      <c>
        <v>0.926111</v>
      </c>
      <c>
        <v>0</v>
      </c>
      <c>
        <v>0</v>
      </c>
    </row>
    <row>
      <c>
        <is>
          <t>1578671</t>
        </is>
      </c>
      <c>
        <v>1</v>
      </c>
      <c>
        <is>
          <t>İZMİR</t>
        </is>
      </c>
      <c>
        <v>URLA</v>
      </c>
      <c>
        <is>
          <t>TR-75 35-19-L00075_956684545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10.11.2020 16:18:29</t>
        </is>
      </c>
      <c>
        <is>
          <t>10.11.2020 18:28:08</t>
        </is>
      </c>
      <c>
        <v>2.160833333</v>
      </c>
      <c>
        <v>0</v>
      </c>
      <c>
        <v>1</v>
      </c>
      <c>
        <v>0</v>
      </c>
      <c>
        <v>0</v>
      </c>
      <c>
        <v>0</v>
      </c>
      <c>
        <v>2.160833</v>
      </c>
      <c>
        <v>0</v>
      </c>
      <c>
        <v>0</v>
      </c>
    </row>
    <row>
      <c>
        <is>
          <t>1578614</t>
        </is>
      </c>
      <c>
        <v>1</v>
      </c>
      <c>
        <is>
          <t>İZMİR</t>
        </is>
      </c>
      <c>
        <v>URLA</v>
      </c>
      <c>
        <is>
          <t>TR-75 35-19-L00075_956668669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10.11.2020 15:13:49</t>
        </is>
      </c>
      <c>
        <is>
          <t>10.11.2020 19:30:28</t>
        </is>
      </c>
      <c>
        <v>4.2775</v>
      </c>
      <c>
        <v>0</v>
      </c>
      <c>
        <v>1</v>
      </c>
      <c>
        <v>0</v>
      </c>
      <c>
        <v>0</v>
      </c>
      <c>
        <v>0</v>
      </c>
      <c>
        <v>4.2775</v>
      </c>
      <c>
        <v>0</v>
      </c>
      <c>
        <v>0</v>
      </c>
    </row>
    <row>
      <c>
        <is>
          <t>1578446</t>
        </is>
      </c>
      <c>
        <v>1</v>
      </c>
      <c>
        <is>
          <t>İZMİR</t>
        </is>
      </c>
      <c>
        <v>URLA</v>
      </c>
      <c>
        <is>
          <t>TR-75 35-19-L00075_956665113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10.11.2020 10:51:37</t>
        </is>
      </c>
      <c>
        <is>
          <t>10.11.2020 19:05:47</t>
        </is>
      </c>
      <c>
        <v>8.236111111</v>
      </c>
      <c>
        <v>0</v>
      </c>
      <c>
        <v>1</v>
      </c>
      <c>
        <v>0</v>
      </c>
      <c>
        <v>0</v>
      </c>
      <c>
        <v>0</v>
      </c>
      <c>
        <v>8.236111</v>
      </c>
      <c>
        <v>0</v>
      </c>
      <c>
        <v>0</v>
      </c>
    </row>
    <row>
      <c>
        <is>
          <t>1578000</t>
        </is>
      </c>
      <c>
        <v>1</v>
      </c>
      <c>
        <is>
          <t>İZMİR</t>
        </is>
      </c>
      <c>
        <v>URLA</v>
      </c>
      <c>
        <is>
          <t>TR-75 35-19-L00075_956665335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09.11.2020 11:44:19</t>
        </is>
      </c>
      <c>
        <is>
          <t>09.11.2020 18:00:53</t>
        </is>
      </c>
      <c>
        <v>6.276111111</v>
      </c>
      <c>
        <v>0</v>
      </c>
      <c>
        <v>1</v>
      </c>
      <c>
        <v>0</v>
      </c>
      <c>
        <v>0</v>
      </c>
      <c>
        <v>0</v>
      </c>
      <c>
        <v>6.276111</v>
      </c>
      <c>
        <v>0</v>
      </c>
      <c>
        <v>0</v>
      </c>
    </row>
    <row>
      <c>
        <is>
          <t>1595347</t>
        </is>
      </c>
      <c>
        <v>1</v>
      </c>
      <c>
        <is>
          <t>İZMİR</t>
        </is>
      </c>
      <c>
        <v>URLA</v>
      </c>
      <c>
        <is>
          <t>TR-67 35-19-L00067_956675781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23.11.2020 16:20:40</t>
        </is>
      </c>
      <c>
        <is>
          <t>23.11.2020 18:49:51</t>
        </is>
      </c>
      <c>
        <v>2.486388888</v>
      </c>
      <c>
        <v>0</v>
      </c>
      <c>
        <v>1</v>
      </c>
      <c>
        <v>0</v>
      </c>
      <c>
        <v>0</v>
      </c>
      <c>
        <v>0</v>
      </c>
      <c>
        <v>2.486389</v>
      </c>
      <c>
        <v>0</v>
      </c>
      <c>
        <v>0</v>
      </c>
    </row>
    <row>
      <c>
        <is>
          <t>1576363</t>
        </is>
      </c>
      <c>
        <v>1</v>
      </c>
      <c>
        <is>
          <t>İZMİR</t>
        </is>
      </c>
      <c>
        <v>URLA</v>
      </c>
      <c>
        <is>
          <t>TR-75 35-19-L00075_956663314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06.11.2020 11:41:32</t>
        </is>
      </c>
      <c>
        <is>
          <t>06.11.2020 19:25:56</t>
        </is>
      </c>
      <c>
        <v>7.74</v>
      </c>
      <c>
        <v>0</v>
      </c>
      <c>
        <v>2</v>
      </c>
      <c>
        <v>0</v>
      </c>
      <c>
        <v>0</v>
      </c>
      <c>
        <v>0</v>
      </c>
      <c>
        <v>15.48</v>
      </c>
      <c>
        <v>0</v>
      </c>
      <c>
        <v>0</v>
      </c>
    </row>
    <row>
      <c>
        <is>
          <t>1584485</t>
        </is>
      </c>
      <c>
        <v>1</v>
      </c>
      <c>
        <is>
          <t>İZMİR</t>
        </is>
      </c>
      <c>
        <v>URLA</v>
      </c>
      <c>
        <is>
          <t>GÜLBAHÇE TR-12 35-19-L00168_956667917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21.11.2020 16:36:00</t>
        </is>
      </c>
      <c>
        <is>
          <t>21.11.2020 18:48:04</t>
        </is>
      </c>
      <c>
        <v>2.201111111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2.201111</v>
      </c>
    </row>
    <row>
      <c>
        <is>
          <t>1596319</t>
        </is>
      </c>
      <c>
        <v>1</v>
      </c>
      <c>
        <is>
          <t>İZMİR</t>
        </is>
      </c>
      <c>
        <v>URLA</v>
      </c>
      <c>
        <is>
          <t>GÜLBAHÇE İM 35-19-A00006_GÜLBAHÇE M08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25.11.2020 13:14:00</t>
        </is>
      </c>
      <c>
        <is>
          <t>25.11.2020 16:04:00</t>
        </is>
      </c>
      <c>
        <v>2.833333333</v>
      </c>
      <c>
        <v>2</v>
      </c>
      <c>
        <v>0</v>
      </c>
      <c>
        <v>32</v>
      </c>
      <c>
        <v>4044</v>
      </c>
      <c>
        <v>5.666667</v>
      </c>
      <c>
        <v>0</v>
      </c>
      <c>
        <v>90.666667</v>
      </c>
      <c>
        <v>11457.999999</v>
      </c>
    </row>
    <row>
      <c>
        <is>
          <t>1582889</t>
        </is>
      </c>
      <c>
        <v>1</v>
      </c>
      <c>
        <is>
          <t>İZMİR</t>
        </is>
      </c>
      <c>
        <v>URLA</v>
      </c>
      <c>
        <is>
          <t>GÜLBAHÇE İM 35-19-A00006_BALIKLIOVA M09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19.11.2020 08:26:52</t>
        </is>
      </c>
      <c>
        <is>
          <t>19.11.2020 10:21:42</t>
        </is>
      </c>
      <c>
        <v>1.913888888</v>
      </c>
      <c>
        <v>0</v>
      </c>
      <c>
        <v>0</v>
      </c>
      <c>
        <v>7</v>
      </c>
      <c>
        <v>699</v>
      </c>
      <c>
        <v>0</v>
      </c>
      <c>
        <v>0</v>
      </c>
      <c>
        <v>13.397222</v>
      </c>
      <c>
        <v>1337.808333</v>
      </c>
    </row>
    <row>
      <c>
        <is>
          <t>1598085</t>
        </is>
      </c>
      <c>
        <v>1</v>
      </c>
      <c>
        <is>
          <t>İZMİR</t>
        </is>
      </c>
      <c>
        <v>TORBALI</v>
      </c>
      <c>
        <is>
          <t>TORBALI DM 35-26-M00001_TR-2  TEZCANLAR M01</t>
        </is>
      </c>
      <c>
        <v>Yabani Hayvan Teması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29.11.2020 10:24:56</t>
        </is>
      </c>
      <c>
        <is>
          <t>29.11.2020 10:41:13</t>
        </is>
      </c>
      <c>
        <v>0.271388888</v>
      </c>
      <c>
        <v>17</v>
      </c>
      <c>
        <v>5469</v>
      </c>
      <c>
        <v>0</v>
      </c>
      <c>
        <v>0</v>
      </c>
      <c>
        <v>4.613611</v>
      </c>
      <c>
        <v>1484.225828</v>
      </c>
      <c>
        <v>0</v>
      </c>
      <c>
        <v>0</v>
      </c>
    </row>
    <row>
      <c>
        <is>
          <t>1575390</t>
        </is>
      </c>
      <c>
        <v>1</v>
      </c>
      <c>
        <is>
          <t>İZMİR</t>
        </is>
      </c>
      <c>
        <v>TORBALI</v>
      </c>
      <c>
        <is>
          <t>TORBALI DM 35-26-M00001_5673146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04.11.2020 18:09:32</t>
        </is>
      </c>
      <c>
        <is>
          <t>04.11.2020 19:03:20</t>
        </is>
      </c>
      <c>
        <v>0.896666666</v>
      </c>
      <c>
        <v>0</v>
      </c>
      <c>
        <v>187</v>
      </c>
      <c>
        <v>0</v>
      </c>
      <c>
        <v>0</v>
      </c>
      <c>
        <v>0</v>
      </c>
      <c>
        <v>167.676667</v>
      </c>
      <c>
        <v>0</v>
      </c>
      <c>
        <v>0</v>
      </c>
    </row>
    <row>
      <c>
        <is>
          <t>1580827</t>
        </is>
      </c>
      <c>
        <v>1</v>
      </c>
      <c>
        <is>
          <t>MANİSA</t>
        </is>
      </c>
      <c>
        <v>AKHİSAR</v>
      </c>
      <c>
        <is>
          <t>TR-1/40-C 45-72-M00108_956528589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14.11.2020 17:24:09</t>
        </is>
      </c>
      <c>
        <is>
          <t>14.11.2020 18:57:59</t>
        </is>
      </c>
      <c>
        <v>1.563888888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1.563889</v>
      </c>
    </row>
    <row>
      <c>
        <is>
          <t>1597349</t>
        </is>
      </c>
      <c>
        <v>1</v>
      </c>
      <c>
        <is>
          <t>MANİSA</t>
        </is>
      </c>
      <c>
        <v>AKHİSAR</v>
      </c>
      <c>
        <is>
          <t>DOĞANKAYA TR-1 45-72-L00187_956526992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27.11.2020 14:31:56</t>
        </is>
      </c>
      <c>
        <is>
          <t>27.11.2020 17:45:25</t>
        </is>
      </c>
      <c>
        <v>3.224722222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3.224722</v>
      </c>
    </row>
    <row>
      <c>
        <is>
          <t>1582123</t>
        </is>
      </c>
      <c>
        <v>1</v>
      </c>
      <c>
        <is>
          <t>MANİSA</t>
        </is>
      </c>
      <c>
        <v>AKHİSAR</v>
      </c>
      <c>
        <is>
          <t>DOĞANKAYA TR-1 45-72-L00187_956527054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17.11.2020 15:41:54</t>
        </is>
      </c>
      <c>
        <is>
          <t>17.11.2020 17:46:17</t>
        </is>
      </c>
      <c>
        <v>2.073055555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2.073056</v>
      </c>
    </row>
    <row>
      <c>
        <is>
          <t>1576109</t>
        </is>
      </c>
      <c>
        <v>1</v>
      </c>
      <c>
        <is>
          <t>MANİSA</t>
        </is>
      </c>
      <c>
        <v>SARUHANLI</v>
      </c>
      <c>
        <is>
          <t>SARUHANLI TR-18 45-80-M00018_45-80-M00018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06.11.2020 05:07:37</t>
        </is>
      </c>
      <c>
        <is>
          <t>06.11.2020 05:35:38</t>
        </is>
      </c>
      <c>
        <v>0.466944444</v>
      </c>
      <c>
        <v>1</v>
      </c>
      <c>
        <v>222</v>
      </c>
      <c>
        <v>0</v>
      </c>
      <c>
        <v>3</v>
      </c>
      <c>
        <v>0.466944</v>
      </c>
      <c>
        <v>103.661667</v>
      </c>
      <c>
        <v>0</v>
      </c>
      <c>
        <v>1.400833</v>
      </c>
    </row>
    <row>
      <c>
        <is>
          <t>1577747</t>
        </is>
      </c>
      <c>
        <v>1</v>
      </c>
      <c>
        <is>
          <t>MANİSA</t>
        </is>
      </c>
      <c>
        <v>SARUHANLI</v>
      </c>
      <c>
        <is>
          <t>TR-37 TARIMSAL SULAMA 45-80-M01037_Ayırıcı H01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08.11.2020 18:40:00</t>
        </is>
      </c>
      <c>
        <is>
          <t>08.11.2020 19:11:16</t>
        </is>
      </c>
      <c>
        <v>0.521111111</v>
      </c>
      <c>
        <v>0</v>
      </c>
      <c>
        <v>0</v>
      </c>
      <c>
        <v>0</v>
      </c>
      <c>
        <v>10</v>
      </c>
      <c>
        <v>0</v>
      </c>
      <c>
        <v>0</v>
      </c>
      <c>
        <v>0</v>
      </c>
      <c>
        <v>5.211111</v>
      </c>
    </row>
    <row>
      <c>
        <is>
          <t>1581077</t>
        </is>
      </c>
      <c>
        <v>1</v>
      </c>
      <c>
        <is>
          <t>MANİSA</t>
        </is>
      </c>
      <c>
        <v>SARUHANLI</v>
      </c>
      <c>
        <is>
          <t>KOLDERE TR-6A 45-80-M01201_956539409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15.11.2020 13:18:32</t>
        </is>
      </c>
      <c>
        <is>
          <t>15.11.2020 14:19:31</t>
        </is>
      </c>
      <c>
        <v>1.016388888</v>
      </c>
      <c>
        <v>0</v>
      </c>
      <c>
        <v>3</v>
      </c>
      <c>
        <v>0</v>
      </c>
      <c>
        <v>0</v>
      </c>
      <c>
        <v>0</v>
      </c>
      <c>
        <v>3.049167</v>
      </c>
      <c>
        <v>0</v>
      </c>
      <c>
        <v>0</v>
      </c>
    </row>
    <row>
      <c>
        <is>
          <t>1575233</t>
        </is>
      </c>
      <c>
        <v>1</v>
      </c>
      <c>
        <is>
          <t>MANİSA</t>
        </is>
      </c>
      <c>
        <v>SARUHANLI</v>
      </c>
      <c>
        <is>
          <t>KOLDERE KÖK 45-80-M00051_ÇAVUŞOĞLU TST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04.11.2020 13:33:09</t>
        </is>
      </c>
      <c>
        <is>
          <t>04.11.2020 14:28:10</t>
        </is>
      </c>
      <c>
        <v>0.916944444</v>
      </c>
      <c>
        <v>0</v>
      </c>
      <c>
        <v>0</v>
      </c>
      <c>
        <v>86</v>
      </c>
      <c>
        <v>91</v>
      </c>
      <c>
        <v>0</v>
      </c>
      <c>
        <v>0</v>
      </c>
      <c>
        <v>78.857222</v>
      </c>
      <c>
        <v>83.441944</v>
      </c>
    </row>
    <row>
      <c>
        <is>
          <t>1575656</t>
        </is>
      </c>
      <c>
        <v>1</v>
      </c>
      <c>
        <is>
          <t>MANİSA</t>
        </is>
      </c>
      <c>
        <v>SARUHANLI</v>
      </c>
      <c>
        <is>
          <t>KOLDERE KÖK 45-80-M00051_TR-2 TR-4 TR-5 M03</t>
        </is>
      </c>
      <c>
        <v>Trafo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05.11.2020 10:04:32</t>
        </is>
      </c>
      <c>
        <is>
          <t>05.11.2020 13:09:51</t>
        </is>
      </c>
      <c>
        <v>3.088611111</v>
      </c>
      <c>
        <v>3</v>
      </c>
      <c>
        <v>472</v>
      </c>
      <c>
        <v>0</v>
      </c>
      <c>
        <v>31</v>
      </c>
      <c>
        <v>9.265833</v>
      </c>
      <c>
        <v>1457.824444</v>
      </c>
      <c>
        <v>0</v>
      </c>
      <c>
        <v>95.746944</v>
      </c>
    </row>
    <row>
      <c>
        <is>
          <t>1580579</t>
        </is>
      </c>
      <c>
        <v>1</v>
      </c>
      <c>
        <is>
          <t>MANİSA</t>
        </is>
      </c>
      <c>
        <v>SARUHANLI</v>
      </c>
      <c>
        <is>
          <t>KOLDERE KÖK 45-80-M00051_ÇAVUŞOĞLU TST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14.11.2020 09:55:09</t>
        </is>
      </c>
      <c>
        <is>
          <t>14.11.2020 12:10:17</t>
        </is>
      </c>
      <c>
        <v>2.252222222</v>
      </c>
      <c>
        <v>0</v>
      </c>
      <c>
        <v>0</v>
      </c>
      <c>
        <v>86</v>
      </c>
      <c>
        <v>91</v>
      </c>
      <c>
        <v>0</v>
      </c>
      <c>
        <v>0</v>
      </c>
      <c>
        <v>193.691111</v>
      </c>
      <c>
        <v>204.952222</v>
      </c>
    </row>
    <row>
      <c>
        <is>
          <t>1578294</t>
        </is>
      </c>
      <c>
        <v>1</v>
      </c>
      <c>
        <is>
          <t>MANİSA</t>
        </is>
      </c>
      <c>
        <v>SARUHANLI</v>
      </c>
      <c>
        <is>
          <t>KOLDERE KÖK 45-80-M00051_ÇAVUŞOĞLU TST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10.11.2020 08:08:07</t>
        </is>
      </c>
      <c>
        <is>
          <t>10.11.2020 08:42:55</t>
        </is>
      </c>
      <c>
        <v>0.58</v>
      </c>
      <c>
        <v>0</v>
      </c>
      <c>
        <v>0</v>
      </c>
      <c>
        <v>86</v>
      </c>
      <c>
        <v>91</v>
      </c>
      <c>
        <v>0</v>
      </c>
      <c>
        <v>0</v>
      </c>
      <c>
        <v>49.88</v>
      </c>
      <c>
        <v>52.78</v>
      </c>
    </row>
    <row>
      <c>
        <is>
          <t>1595386</t>
        </is>
      </c>
      <c>
        <v>1</v>
      </c>
      <c>
        <is>
          <t>MANİSA</t>
        </is>
      </c>
      <c>
        <v>SARUHANLI</v>
      </c>
      <c>
        <is>
          <t>KOLDERE KÖK 45-80-M00051_ÇAVUŞOĞLU TST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23.11.2020 17:38:47</t>
        </is>
      </c>
      <c>
        <is>
          <t>23.11.2020 18:04:49</t>
        </is>
      </c>
      <c>
        <v>0.433888888</v>
      </c>
      <c>
        <v>0</v>
      </c>
      <c>
        <v>0</v>
      </c>
      <c>
        <v>86</v>
      </c>
      <c>
        <v>91</v>
      </c>
      <c>
        <v>0</v>
      </c>
      <c>
        <v>0</v>
      </c>
      <c>
        <v>37.314444</v>
      </c>
      <c>
        <v>39.483889</v>
      </c>
    </row>
    <row>
      <c>
        <is>
          <t>1597412</t>
        </is>
      </c>
      <c>
        <v>1</v>
      </c>
      <c>
        <is>
          <t>MANİSA</t>
        </is>
      </c>
      <c>
        <v>SARUHANLI</v>
      </c>
      <c>
        <is>
          <t>KOLDERE KÖK 45-80-M00051_ÇAVUŞOĞLU TST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27.11.2020 16:11:38</t>
        </is>
      </c>
      <c>
        <is>
          <t>27.11.2020 16:42:10</t>
        </is>
      </c>
      <c>
        <v>0.508888888</v>
      </c>
      <c>
        <v>0</v>
      </c>
      <c>
        <v>0</v>
      </c>
      <c>
        <v>86</v>
      </c>
      <c>
        <v>91</v>
      </c>
      <c>
        <v>0</v>
      </c>
      <c>
        <v>0</v>
      </c>
      <c>
        <v>43.764444</v>
      </c>
      <c>
        <v>46.308889</v>
      </c>
    </row>
    <row>
      <c>
        <is>
          <t>1581352</t>
        </is>
      </c>
      <c>
        <v>1</v>
      </c>
      <c>
        <is>
          <t>İZMİR</t>
        </is>
      </c>
      <c>
        <v>URLA</v>
      </c>
      <c>
        <is>
          <t>BALIKLIOVA TR-1 35-19-L00271_956700899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16.11.2020 09:37:07</t>
        </is>
      </c>
      <c>
        <is>
          <t>16.11.2020 13:30:20</t>
        </is>
      </c>
      <c>
        <v>3.886944444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7.773889</v>
      </c>
    </row>
    <row>
      <c>
        <is>
          <t>1598086</t>
        </is>
      </c>
      <c>
        <v>1</v>
      </c>
      <c>
        <is>
          <t>İZMİR</t>
        </is>
      </c>
      <c>
        <v>URLA</v>
      </c>
      <c>
        <is>
          <t>BALIKLIOVA TR-3 35-19-L00324_956671593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29.11.2020 10:19:17</t>
        </is>
      </c>
      <c>
        <is>
          <t>29.11.2020 12:59:02</t>
        </is>
      </c>
      <c>
        <v>2.6625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7.9875</v>
      </c>
    </row>
    <row>
      <c>
        <is>
          <t>1598297</t>
        </is>
      </c>
      <c>
        <v>1</v>
      </c>
      <c>
        <is>
          <t>İZMİR</t>
        </is>
      </c>
      <c>
        <v>URLA</v>
      </c>
      <c>
        <is>
          <t>BALIKLIOVA TR-1 35-19-L00271_10085124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29.11.2020 17:33:38</t>
        </is>
      </c>
      <c>
        <is>
          <t>29.11.2020 22:38:51</t>
        </is>
      </c>
      <c>
        <v>5.086944444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15.260833</v>
      </c>
    </row>
    <row>
      <c>
        <is>
          <t>1595158</t>
        </is>
      </c>
      <c>
        <v>1</v>
      </c>
      <c>
        <is>
          <t>İZMİR</t>
        </is>
      </c>
      <c>
        <v>URLA</v>
      </c>
      <c>
        <is>
          <t>TR-75 35-19-L00075_956667522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23.11.2020 11:26:16</t>
        </is>
      </c>
      <c>
        <is>
          <t>23.11.2020 17:41:35</t>
        </is>
      </c>
      <c>
        <v>6.255277777</v>
      </c>
      <c>
        <v>0</v>
      </c>
      <c>
        <v>1</v>
      </c>
      <c>
        <v>0</v>
      </c>
      <c>
        <v>0</v>
      </c>
      <c>
        <v>0</v>
      </c>
      <c>
        <v>6.255278</v>
      </c>
      <c>
        <v>0</v>
      </c>
      <c>
        <v>0</v>
      </c>
    </row>
    <row>
      <c>
        <is>
          <t>1575829</t>
        </is>
      </c>
      <c>
        <v>1</v>
      </c>
      <c>
        <is>
          <t>İZMİR</t>
        </is>
      </c>
      <c>
        <v>URLA</v>
      </c>
      <c>
        <is>
          <t>TR-67 35-19-L00067_956662344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05.11.2020 14:31:37</t>
        </is>
      </c>
      <c>
        <is>
          <t>05.11.2020 18:21:26</t>
        </is>
      </c>
      <c>
        <v>3.830277777</v>
      </c>
      <c>
        <v>0</v>
      </c>
      <c>
        <v>2</v>
      </c>
      <c>
        <v>0</v>
      </c>
      <c>
        <v>0</v>
      </c>
      <c>
        <v>0</v>
      </c>
      <c>
        <v>7.660556</v>
      </c>
      <c>
        <v>0</v>
      </c>
      <c>
        <v>0</v>
      </c>
    </row>
    <row>
      <c>
        <is>
          <t>1574407</t>
        </is>
      </c>
      <c>
        <v>1</v>
      </c>
      <c>
        <is>
          <t>İZMİR</t>
        </is>
      </c>
      <c>
        <v>URLA</v>
      </c>
      <c>
        <is>
          <t>TR-67 35-19-L00067_956680729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02.11.2020 20:18:57</t>
        </is>
      </c>
      <c>
        <is>
          <t>02.11.2020 23:55:56</t>
        </is>
      </c>
      <c>
        <v>3.616388888</v>
      </c>
      <c>
        <v>0</v>
      </c>
      <c>
        <v>1</v>
      </c>
      <c>
        <v>0</v>
      </c>
      <c>
        <v>0</v>
      </c>
      <c>
        <v>0</v>
      </c>
      <c>
        <v>3.616389</v>
      </c>
      <c>
        <v>0</v>
      </c>
      <c>
        <v>0</v>
      </c>
    </row>
    <row>
      <c>
        <is>
          <t>1581683</t>
        </is>
      </c>
      <c>
        <v>1</v>
      </c>
      <c>
        <is>
          <t>İZMİR</t>
        </is>
      </c>
      <c>
        <v>URLA</v>
      </c>
      <c>
        <is>
          <t>TR-67 35-19-L00067_956697759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16.11.2020 20:39:56</t>
        </is>
      </c>
      <c>
        <is>
          <t>16.11.2020 21:47:50</t>
        </is>
      </c>
      <c>
        <v>1.131666666</v>
      </c>
      <c>
        <v>0</v>
      </c>
      <c>
        <v>2</v>
      </c>
      <c>
        <v>0</v>
      </c>
      <c>
        <v>0</v>
      </c>
      <c>
        <v>0</v>
      </c>
      <c>
        <v>2.263333</v>
      </c>
      <c>
        <v>0</v>
      </c>
      <c>
        <v>0</v>
      </c>
    </row>
    <row>
      <c>
        <is>
          <t>1576517</t>
        </is>
      </c>
      <c>
        <v>1</v>
      </c>
      <c>
        <is>
          <t>İZMİR</t>
        </is>
      </c>
      <c>
        <v>URLA</v>
      </c>
      <c>
        <is>
          <t>TR-75 35-19-L00075_956665059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06.11.2020 14:03:57</t>
        </is>
      </c>
      <c>
        <is>
          <t>06.11.2020 18:42:32</t>
        </is>
      </c>
      <c>
        <v>4.643055555</v>
      </c>
      <c>
        <v>0</v>
      </c>
      <c>
        <v>1</v>
      </c>
      <c>
        <v>0</v>
      </c>
      <c>
        <v>0</v>
      </c>
      <c>
        <v>0</v>
      </c>
      <c>
        <v>4.643056</v>
      </c>
      <c>
        <v>0</v>
      </c>
      <c>
        <v>0</v>
      </c>
    </row>
    <row>
      <c>
        <is>
          <t>1584421</t>
        </is>
      </c>
      <c>
        <v>1</v>
      </c>
      <c>
        <is>
          <t>İZMİR</t>
        </is>
      </c>
      <c>
        <v>URLA</v>
      </c>
      <c>
        <is>
          <t>TR-52 35-19-L00052_95000049313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21.11.2020 14:49:00</t>
        </is>
      </c>
      <c>
        <is>
          <t>21.11.2020 22:11:53</t>
        </is>
      </c>
      <c>
        <v>7.381388888</v>
      </c>
      <c>
        <v>0</v>
      </c>
      <c>
        <v>2</v>
      </c>
      <c>
        <v>0</v>
      </c>
      <c>
        <v>0</v>
      </c>
      <c>
        <v>0</v>
      </c>
      <c>
        <v>14.762778</v>
      </c>
      <c>
        <v>0</v>
      </c>
      <c>
        <v>0</v>
      </c>
    </row>
    <row>
      <c>
        <is>
          <t>1573556</t>
        </is>
      </c>
      <c>
        <v>1</v>
      </c>
      <c>
        <is>
          <t>İZMİR</t>
        </is>
      </c>
      <c>
        <v>URLA</v>
      </c>
      <c>
        <is>
          <t>GÜLBAHÇE TR-8 35-19-L00268_C</t>
        </is>
      </c>
      <c>
        <v>AG Yük Ayırıcı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01.11.2020 10:04:33</t>
        </is>
      </c>
      <c>
        <is>
          <t>01.11.2020 11:27:43</t>
        </is>
      </c>
      <c>
        <v>1.386111111</v>
      </c>
      <c>
        <v>0</v>
      </c>
      <c>
        <v>0</v>
      </c>
      <c>
        <v>0</v>
      </c>
      <c>
        <v>77</v>
      </c>
      <c>
        <v>0</v>
      </c>
      <c>
        <v>0</v>
      </c>
      <c>
        <v>0</v>
      </c>
      <c>
        <v>106.730556</v>
      </c>
    </row>
    <row>
      <c>
        <is>
          <t>1577417</t>
        </is>
      </c>
      <c>
        <v>1</v>
      </c>
      <c>
        <is>
          <t>İZMİR</t>
        </is>
      </c>
      <c>
        <v>URLA</v>
      </c>
      <c>
        <is>
          <t>GÜLBAHÇE TR-14 35-19-L00246_6496699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07.11.2020 23:23:52</t>
        </is>
      </c>
      <c>
        <is>
          <t>08.11.2020 01:10:22</t>
        </is>
      </c>
      <c>
        <v>1.775</v>
      </c>
      <c>
        <v>0</v>
      </c>
      <c>
        <v>0</v>
      </c>
      <c>
        <v>0</v>
      </c>
      <c>
        <v>89</v>
      </c>
      <c>
        <v>0</v>
      </c>
      <c>
        <v>0</v>
      </c>
      <c>
        <v>0</v>
      </c>
      <c>
        <v>157.975</v>
      </c>
    </row>
    <row>
      <c>
        <is>
          <t>1597661</t>
        </is>
      </c>
      <c>
        <v>1</v>
      </c>
      <c>
        <is>
          <t>İZMİR</t>
        </is>
      </c>
      <c>
        <v>TORBALI</v>
      </c>
      <c>
        <is>
          <t>TORBALI DM 35-26-M00001_TR-2  TEZCANLAR M01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28.11.2020 09:46:22</t>
        </is>
      </c>
      <c>
        <is>
          <t>28.11.2020 18:00:30</t>
        </is>
      </c>
      <c>
        <v>8.235555555</v>
      </c>
      <c>
        <v>17</v>
      </c>
      <c>
        <v>5499</v>
      </c>
      <c>
        <v>0</v>
      </c>
      <c>
        <v>0</v>
      </c>
      <c>
        <v>140.004444</v>
      </c>
      <c>
        <v>45287.319997</v>
      </c>
      <c>
        <v>0</v>
      </c>
      <c>
        <v>0</v>
      </c>
    </row>
    <row>
      <c>
        <is>
          <t>1597864</t>
        </is>
      </c>
      <c>
        <v>1</v>
      </c>
      <c>
        <is>
          <t>İZMİR</t>
        </is>
      </c>
      <c>
        <v>TORBALI</v>
      </c>
      <c>
        <is>
          <t>ÇAYBAŞI DM-1/5 35-26-M01194_6186815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28.11.2020 16:21:07</t>
        </is>
      </c>
      <c>
        <is>
          <t>28.11.2020 17:28:30</t>
        </is>
      </c>
      <c>
        <v>1.123055555</v>
      </c>
      <c>
        <v>0</v>
      </c>
      <c>
        <v>68</v>
      </c>
      <c>
        <v>0</v>
      </c>
      <c>
        <v>2</v>
      </c>
      <c>
        <v>0</v>
      </c>
      <c>
        <v>76.367778</v>
      </c>
      <c>
        <v>0</v>
      </c>
      <c>
        <v>2.246111</v>
      </c>
    </row>
    <row>
      <c>
        <is>
          <t>1582618</t>
        </is>
      </c>
      <c>
        <v>1</v>
      </c>
      <c>
        <is>
          <t>MANİSA</t>
        </is>
      </c>
      <c>
        <v>AKHİSAR</v>
      </c>
      <c>
        <is>
          <t>DM-12/TR-19 45-72-L00938_956531319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18.11.2020 14:39:40</t>
        </is>
      </c>
      <c>
        <is>
          <t>18.11.2020 17:04:18</t>
        </is>
      </c>
      <c>
        <v>2.410555555</v>
      </c>
      <c>
        <v>0</v>
      </c>
      <c>
        <v>22</v>
      </c>
      <c>
        <v>0</v>
      </c>
      <c>
        <v>0</v>
      </c>
      <c>
        <v>0</v>
      </c>
      <c>
        <v>53.032222</v>
      </c>
      <c>
        <v>0</v>
      </c>
      <c>
        <v>0</v>
      </c>
    </row>
    <row>
      <c>
        <is>
          <t>1575764</t>
        </is>
      </c>
      <c>
        <v>1</v>
      </c>
      <c>
        <is>
          <t>MANİSA</t>
        </is>
      </c>
      <c>
        <v>AKHİSAR</v>
      </c>
      <c>
        <is>
          <t>TR-2/27 45-72-L00027_49676222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05.11.2020 12:45:04</t>
        </is>
      </c>
      <c>
        <is>
          <t>05.11.2020 13:21:38</t>
        </is>
      </c>
      <c>
        <v>0.609444444</v>
      </c>
      <c>
        <v>0</v>
      </c>
      <c>
        <v>1</v>
      </c>
      <c>
        <v>0</v>
      </c>
      <c>
        <v>0</v>
      </c>
      <c>
        <v>0</v>
      </c>
      <c>
        <v>0.609444</v>
      </c>
      <c>
        <v>0</v>
      </c>
      <c>
        <v>0</v>
      </c>
    </row>
    <row>
      <c>
        <is>
          <t>1581754</t>
        </is>
      </c>
      <c>
        <v>1</v>
      </c>
      <c>
        <is>
          <t>MANİSA</t>
        </is>
      </c>
      <c>
        <v>AKHİSAR</v>
      </c>
      <c>
        <is>
          <t>TR-2/27 45-72-L00027_956512535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17.11.2020 08:45:45</t>
        </is>
      </c>
      <c>
        <is>
          <t>17.11.2020 11:17:56</t>
        </is>
      </c>
      <c>
        <v>2.536388888</v>
      </c>
      <c>
        <v>0</v>
      </c>
      <c>
        <v>2</v>
      </c>
      <c>
        <v>0</v>
      </c>
      <c>
        <v>0</v>
      </c>
      <c>
        <v>0</v>
      </c>
      <c>
        <v>5.072778</v>
      </c>
      <c>
        <v>0</v>
      </c>
      <c>
        <v>0</v>
      </c>
    </row>
    <row>
      <c>
        <is>
          <t>1579234</t>
        </is>
      </c>
      <c>
        <v>1</v>
      </c>
      <c>
        <is>
          <t>MANİSA</t>
        </is>
      </c>
      <c>
        <v>AKHİSAR</v>
      </c>
      <c>
        <is>
          <t>DM-12/TR-19 45-72-L00938_956531319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11.11.2020 16:53:50</t>
        </is>
      </c>
      <c>
        <is>
          <t>11.11.2020 17:48:24</t>
        </is>
      </c>
      <c>
        <v>0.909444444</v>
      </c>
      <c>
        <v>0</v>
      </c>
      <c>
        <v>22</v>
      </c>
      <c>
        <v>0</v>
      </c>
      <c>
        <v>0</v>
      </c>
      <c>
        <v>0</v>
      </c>
      <c>
        <v>20.007778</v>
      </c>
      <c>
        <v>0</v>
      </c>
      <c>
        <v>0</v>
      </c>
    </row>
    <row>
      <c>
        <is>
          <t>1579604</t>
        </is>
      </c>
      <c>
        <v>1</v>
      </c>
      <c>
        <is>
          <t>İZMİR</t>
        </is>
      </c>
      <c>
        <v>URLA</v>
      </c>
      <c>
        <is>
          <t>TR-44 SAKIZLI 35-19-L00044_956694847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12.11.2020 12:01:21</t>
        </is>
      </c>
      <c>
        <is>
          <t>12.11.2020 14:40:39</t>
        </is>
      </c>
      <c>
        <v>2.655</v>
      </c>
      <c>
        <v>0</v>
      </c>
      <c>
        <v>3</v>
      </c>
      <c>
        <v>0</v>
      </c>
      <c>
        <v>0</v>
      </c>
      <c>
        <v>0</v>
      </c>
      <c>
        <v>7.965</v>
      </c>
      <c>
        <v>0</v>
      </c>
      <c>
        <v>0</v>
      </c>
    </row>
    <row>
      <c>
        <is>
          <t>1580950</t>
        </is>
      </c>
      <c>
        <v>1</v>
      </c>
      <c>
        <is>
          <t>İZMİR</t>
        </is>
      </c>
      <c>
        <v>URLA</v>
      </c>
      <c>
        <is>
          <t>URLA İM 35-19-A00001_UZUNADA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15.11.2020 07:28:18</t>
        </is>
      </c>
      <c>
        <is>
          <t>15.11.2020 09:35:42</t>
        </is>
      </c>
      <c>
        <v>2.123333333</v>
      </c>
      <c>
        <v>3</v>
      </c>
      <c>
        <v>0</v>
      </c>
      <c>
        <v>0</v>
      </c>
      <c>
        <v>0</v>
      </c>
      <c>
        <v>6.37</v>
      </c>
      <c>
        <v>0</v>
      </c>
      <c>
        <v>0</v>
      </c>
      <c>
        <v>0</v>
      </c>
    </row>
    <row>
      <c>
        <is>
          <t>1595500</t>
        </is>
      </c>
      <c>
        <v>1</v>
      </c>
      <c>
        <is>
          <t>İZMİR</t>
        </is>
      </c>
      <c>
        <v>URLA</v>
      </c>
      <c>
        <is>
          <t>TR-35 35-19-L00035_35-19-L00035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24.11.2020 07:56:16</t>
        </is>
      </c>
      <c>
        <is>
          <t>24.11.2020 09:24:20</t>
        </is>
      </c>
      <c>
        <v>1.467777777</v>
      </c>
      <c>
        <v>1</v>
      </c>
      <c>
        <v>0</v>
      </c>
      <c>
        <v>0</v>
      </c>
      <c>
        <v>0</v>
      </c>
      <c>
        <v>1.467778</v>
      </c>
      <c>
        <v>0</v>
      </c>
      <c>
        <v>0</v>
      </c>
      <c>
        <v>0</v>
      </c>
    </row>
    <row>
      <c>
        <is>
          <t>1595967</t>
        </is>
      </c>
      <c>
        <v>1</v>
      </c>
      <c>
        <is>
          <t>İZMİR</t>
        </is>
      </c>
      <c>
        <v>URLA</v>
      </c>
      <c>
        <is>
          <t>TR-36 35-19-L00036_ tr36 b2b</t>
        </is>
      </c>
      <c>
        <v>AG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24.11.2020 19:38:58</t>
        </is>
      </c>
      <c>
        <is>
          <t>24.11.2020 22:40:38</t>
        </is>
      </c>
      <c>
        <v>3.027777777</v>
      </c>
      <c>
        <v>0</v>
      </c>
      <c>
        <v>12</v>
      </c>
      <c>
        <v>0</v>
      </c>
      <c>
        <v>0</v>
      </c>
      <c>
        <v>0</v>
      </c>
      <c>
        <v>36.333333</v>
      </c>
      <c>
        <v>0</v>
      </c>
      <c>
        <v>0</v>
      </c>
    </row>
    <row>
      <c>
        <is>
          <t>1596295</t>
        </is>
      </c>
      <c>
        <v>1</v>
      </c>
      <c>
        <is>
          <t>İZMİR</t>
        </is>
      </c>
      <c>
        <v>URLA</v>
      </c>
      <c>
        <is>
          <t>TR-38 35-19-L00038_956694752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25.11.2020 12:21:57</t>
        </is>
      </c>
      <c>
        <is>
          <t>25.11.2020 18:07:16</t>
        </is>
      </c>
      <c>
        <v>5.755277777</v>
      </c>
      <c>
        <v>0</v>
      </c>
      <c>
        <v>2</v>
      </c>
      <c>
        <v>0</v>
      </c>
      <c>
        <v>0</v>
      </c>
      <c>
        <v>0</v>
      </c>
      <c>
        <v>11.510556</v>
      </c>
      <c>
        <v>0</v>
      </c>
      <c>
        <v>0</v>
      </c>
    </row>
    <row>
      <c>
        <is>
          <t>1594797</t>
        </is>
      </c>
      <c>
        <v>1</v>
      </c>
      <c>
        <is>
          <t>İZMİR</t>
        </is>
      </c>
      <c>
        <v>URLA</v>
      </c>
      <c>
        <is>
          <t>URLA İM 35-19-A00001_TR-16 L11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22.11.2020 13:19:31</t>
        </is>
      </c>
      <c>
        <is>
          <t>22.11.2020 15:23:50</t>
        </is>
      </c>
      <c>
        <v>2.071944444</v>
      </c>
      <c>
        <v>10</v>
      </c>
      <c>
        <v>1592</v>
      </c>
      <c>
        <v>0</v>
      </c>
      <c>
        <v>0</v>
      </c>
      <c>
        <v>20.719444</v>
      </c>
      <c>
        <v>3298.535555</v>
      </c>
      <c>
        <v>0</v>
      </c>
      <c>
        <v>0</v>
      </c>
    </row>
    <row>
      <c>
        <is>
          <t>1596004</t>
        </is>
      </c>
      <c>
        <v>1</v>
      </c>
      <c>
        <is>
          <t>İZMİR</t>
        </is>
      </c>
      <c>
        <v>URLA</v>
      </c>
      <c>
        <is>
          <t>TR-36 35-19-L00036_ tr36 b2b</t>
        </is>
      </c>
      <c>
        <v>AG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24.11.2020 23:05:39</t>
        </is>
      </c>
      <c>
        <is>
          <t>25.11.2020 00:52:20</t>
        </is>
      </c>
      <c>
        <v>1.778055555</v>
      </c>
      <c>
        <v>0</v>
      </c>
      <c>
        <v>12</v>
      </c>
      <c>
        <v>0</v>
      </c>
      <c>
        <v>0</v>
      </c>
      <c>
        <v>0</v>
      </c>
      <c>
        <v>21.336667</v>
      </c>
      <c>
        <v>0</v>
      </c>
      <c>
        <v>0</v>
      </c>
    </row>
    <row>
      <c>
        <is>
          <t>1595731</t>
        </is>
      </c>
      <c>
        <v>1</v>
      </c>
      <c>
        <is>
          <t>İZMİR</t>
        </is>
      </c>
      <c>
        <v>URLA</v>
      </c>
      <c>
        <is>
          <t>TR-1 (DM-5/1) 35-19-M00001_956696663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24.11.2020 12:58:38</t>
        </is>
      </c>
      <c>
        <is>
          <t>24.11.2020 18:22:50</t>
        </is>
      </c>
      <c>
        <v>5.403333333</v>
      </c>
      <c>
        <v>0</v>
      </c>
      <c>
        <v>1</v>
      </c>
      <c>
        <v>0</v>
      </c>
      <c>
        <v>0</v>
      </c>
      <c>
        <v>0</v>
      </c>
      <c>
        <v>5.403333</v>
      </c>
      <c>
        <v>0</v>
      </c>
      <c>
        <v>0</v>
      </c>
    </row>
    <row>
      <c>
        <is>
          <t>1598538</t>
        </is>
      </c>
      <c>
        <v>1</v>
      </c>
      <c>
        <is>
          <t>İZMİR</t>
        </is>
      </c>
      <c>
        <v>URLA</v>
      </c>
      <c>
        <is>
          <t>TR-40 35-19-L00040_956686294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30.11.2020 10:29:34</t>
        </is>
      </c>
      <c>
        <is>
          <t>30.11.2020 13:00:02</t>
        </is>
      </c>
      <c>
        <v>2.507777777</v>
      </c>
      <c>
        <v>0</v>
      </c>
      <c>
        <v>1</v>
      </c>
      <c>
        <v>0</v>
      </c>
      <c>
        <v>0</v>
      </c>
      <c>
        <v>0</v>
      </c>
      <c>
        <v>2.507778</v>
      </c>
      <c>
        <v>0</v>
      </c>
      <c>
        <v>0</v>
      </c>
    </row>
    <row>
      <c>
        <is>
          <t>1579742</t>
        </is>
      </c>
      <c>
        <v>1</v>
      </c>
      <c>
        <is>
          <t>İZMİR</t>
        </is>
      </c>
      <c>
        <v>URLA</v>
      </c>
      <c>
        <is>
          <t>TR-44 SAKIZLI 35-19-L00044_956693350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12.11.2020 15:52:03</t>
        </is>
      </c>
      <c>
        <is>
          <t>12.11.2020 19:01:33</t>
        </is>
      </c>
      <c>
        <v>3.158333333</v>
      </c>
      <c>
        <v>0</v>
      </c>
      <c>
        <v>1</v>
      </c>
      <c>
        <v>0</v>
      </c>
      <c>
        <v>0</v>
      </c>
      <c>
        <v>0</v>
      </c>
      <c>
        <v>3.158333</v>
      </c>
      <c>
        <v>0</v>
      </c>
      <c>
        <v>0</v>
      </c>
    </row>
    <row>
      <c>
        <is>
          <t>1597615</t>
        </is>
      </c>
      <c>
        <v>1</v>
      </c>
      <c>
        <is>
          <t>İZMİR</t>
        </is>
      </c>
      <c>
        <v>URLA</v>
      </c>
      <c>
        <is>
          <t>İSKELE KÖK 35-19-L00275_TR-69 L03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28.11.2020 09:02:13</t>
        </is>
      </c>
      <c>
        <is>
          <t>28.11.2020 15:06:19</t>
        </is>
      </c>
      <c>
        <v>6.068105555</v>
      </c>
      <c>
        <v>22</v>
      </c>
      <c>
        <v>1051</v>
      </c>
      <c>
        <v>0</v>
      </c>
      <c>
        <v>0</v>
      </c>
      <c>
        <v>133.498322</v>
      </c>
      <c>
        <v>6377.578938</v>
      </c>
      <c>
        <v>0</v>
      </c>
      <c>
        <v>0</v>
      </c>
    </row>
    <row>
      <c>
        <is>
          <t>1584341</t>
        </is>
      </c>
      <c>
        <v>1</v>
      </c>
      <c>
        <is>
          <t>İZMİR</t>
        </is>
      </c>
      <c>
        <v>URLA</v>
      </c>
      <c>
        <is>
          <t>TR-16 35-19-L00016_95000034588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21.11.2020 11:55:52</t>
        </is>
      </c>
      <c>
        <is>
          <t>21.11.2020 19:54:56</t>
        </is>
      </c>
      <c>
        <v>7.984444444</v>
      </c>
      <c>
        <v>0</v>
      </c>
      <c>
        <v>5</v>
      </c>
      <c>
        <v>0</v>
      </c>
      <c>
        <v>0</v>
      </c>
      <c>
        <v>0</v>
      </c>
      <c>
        <v>39.922222</v>
      </c>
      <c>
        <v>0</v>
      </c>
      <c>
        <v>0</v>
      </c>
    </row>
    <row>
      <c>
        <is>
          <t>1584305</t>
        </is>
      </c>
      <c>
        <v>1</v>
      </c>
      <c>
        <is>
          <t>İZMİR</t>
        </is>
      </c>
      <c>
        <v>URLA</v>
      </c>
      <c>
        <is>
          <t>TR-38 35-19-L00038_956679922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21.11.2020 10:54:47</t>
        </is>
      </c>
      <c>
        <is>
          <t>21.11.2020 11:56:59</t>
        </is>
      </c>
      <c>
        <v>1.036666666</v>
      </c>
      <c>
        <v>0</v>
      </c>
      <c>
        <v>1</v>
      </c>
      <c>
        <v>0</v>
      </c>
      <c>
        <v>0</v>
      </c>
      <c>
        <v>0</v>
      </c>
      <c>
        <v>1.036667</v>
      </c>
      <c>
        <v>0</v>
      </c>
      <c>
        <v>0</v>
      </c>
    </row>
    <row>
      <c>
        <is>
          <t>1575842</t>
        </is>
      </c>
      <c>
        <v>1</v>
      </c>
      <c>
        <is>
          <t>MANİSA</t>
        </is>
      </c>
      <c>
        <v>AKHİSAR</v>
      </c>
      <c>
        <is>
          <t>GÖKÇELER TR-1 45-72-M00233_49535886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05.11.2020 14:56:51</t>
        </is>
      </c>
      <c>
        <is>
          <t>05.11.2020 21:32:50</t>
        </is>
      </c>
      <c>
        <v>6.599722222</v>
      </c>
      <c>
        <v>0</v>
      </c>
      <c>
        <v>0</v>
      </c>
      <c>
        <v>0</v>
      </c>
      <c>
        <v>48</v>
      </c>
      <c>
        <v>0</v>
      </c>
      <c>
        <v>0</v>
      </c>
      <c>
        <v>0</v>
      </c>
      <c>
        <v>316.786667</v>
      </c>
    </row>
    <row>
      <c>
        <is>
          <t>1576464</t>
        </is>
      </c>
      <c>
        <v>1</v>
      </c>
      <c>
        <is>
          <t>MANİSA</t>
        </is>
      </c>
      <c>
        <v>AKHİSAR</v>
      </c>
      <c>
        <is>
          <t>GÖKÇELER TR-1 45-72-M00233_49535886</t>
        </is>
      </c>
      <c>
        <v>AG İzolatör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06.11.2020 13:31:31</t>
        </is>
      </c>
      <c>
        <is>
          <t>06.11.2020 18:17:26</t>
        </is>
      </c>
      <c>
        <v>4.765277777</v>
      </c>
      <c>
        <v>0</v>
      </c>
      <c>
        <v>0</v>
      </c>
      <c>
        <v>0</v>
      </c>
      <c>
        <v>48</v>
      </c>
      <c>
        <v>0</v>
      </c>
      <c>
        <v>0</v>
      </c>
      <c>
        <v>0</v>
      </c>
      <c>
        <v>228.733333</v>
      </c>
    </row>
    <row>
      <c>
        <is>
          <t>1575392</t>
        </is>
      </c>
      <c>
        <v>1</v>
      </c>
      <c>
        <is>
          <t>MANİSA</t>
        </is>
      </c>
      <c>
        <v>AKHİSAR</v>
      </c>
      <c>
        <is>
          <t>GÖKÇELER TR-1 45-72-M00233_49535886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04.11.2020 18:15:38</t>
        </is>
      </c>
      <c>
        <is>
          <t>04.11.2020 21:42:45</t>
        </is>
      </c>
      <c>
        <v>3.451944444</v>
      </c>
      <c>
        <v>0</v>
      </c>
      <c>
        <v>0</v>
      </c>
      <c>
        <v>0</v>
      </c>
      <c>
        <v>48</v>
      </c>
      <c>
        <v>0</v>
      </c>
      <c>
        <v>0</v>
      </c>
      <c>
        <v>0</v>
      </c>
      <c>
        <v>165.693333</v>
      </c>
    </row>
    <row>
      <c>
        <is>
          <t>1580745</t>
        </is>
      </c>
      <c>
        <v>1</v>
      </c>
      <c>
        <is>
          <t>MANİSA</t>
        </is>
      </c>
      <c>
        <v>SARUHANLI</v>
      </c>
      <c>
        <is>
          <t>NURİYE DM 45-80-M00090_KOYUNCU İÇME SUYU M09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14.11.2020 15:33:39</t>
        </is>
      </c>
      <c>
        <is>
          <t>14.11.2020 16:21:03</t>
        </is>
      </c>
      <c>
        <v>0.79</v>
      </c>
      <c>
        <v>0</v>
      </c>
      <c>
        <v>0</v>
      </c>
      <c>
        <v>5</v>
      </c>
      <c>
        <v>0</v>
      </c>
      <c>
        <v>0</v>
      </c>
      <c>
        <v>0</v>
      </c>
      <c>
        <v>3.95</v>
      </c>
      <c>
        <v>0</v>
      </c>
    </row>
    <row>
      <c>
        <is>
          <t>1580633</t>
        </is>
      </c>
      <c>
        <v>1</v>
      </c>
      <c>
        <is>
          <t>MANİSA</t>
        </is>
      </c>
      <c>
        <v>SARUHANLI</v>
      </c>
      <c>
        <is>
          <t>HACIRAHMANLAR TARIMSAL SULAMA ÖZEL KÖK 45-80-M02000Ö_-M02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14.11.2020 10:53:31</t>
        </is>
      </c>
      <c>
        <is>
          <t>14.11.2020 12:58:39</t>
        </is>
      </c>
      <c>
        <v>2.085555555</v>
      </c>
      <c>
        <v>0</v>
      </c>
      <c>
        <v>0</v>
      </c>
      <c>
        <v>53</v>
      </c>
      <c>
        <v>0</v>
      </c>
      <c>
        <v>0</v>
      </c>
      <c>
        <v>0</v>
      </c>
      <c>
        <v>110.534444</v>
      </c>
      <c>
        <v>0</v>
      </c>
    </row>
    <row>
      <c>
        <is>
          <t>1575470</t>
        </is>
      </c>
      <c>
        <v>1</v>
      </c>
      <c>
        <is>
          <t>MANİSA</t>
        </is>
      </c>
      <c>
        <v>SARUHANLI</v>
      </c>
      <c>
        <is>
          <t>NURİYE TR-4 45-80-M00119_Ayırıcı H01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04.11.2020 22:04:00</t>
        </is>
      </c>
      <c>
        <is>
          <t>04.11.2020 22:43:48</t>
        </is>
      </c>
      <c>
        <v>0.663333333</v>
      </c>
      <c>
        <v>0</v>
      </c>
      <c>
        <v>0</v>
      </c>
      <c>
        <v>1</v>
      </c>
      <c>
        <v>9</v>
      </c>
      <c>
        <v>0</v>
      </c>
      <c>
        <v>0</v>
      </c>
      <c>
        <v>0.663333</v>
      </c>
      <c>
        <v>5.97</v>
      </c>
    </row>
    <row>
      <c>
        <is>
          <t>1584051</t>
        </is>
      </c>
      <c>
        <v>1</v>
      </c>
      <c>
        <is>
          <t>MANİSA</t>
        </is>
      </c>
      <c>
        <v>DEMİRCİ</v>
      </c>
      <c>
        <is>
          <t>KADIBOĞAN TR-2 45-74-M00220_B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20.11.2020 18:40:31</t>
        </is>
      </c>
      <c>
        <is>
          <t>20.11.2020 19:53:07</t>
        </is>
      </c>
      <c>
        <v>1.21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1.21</v>
      </c>
    </row>
    <row>
      <c>
        <is>
          <t>1576812</t>
        </is>
      </c>
      <c>
        <v>1</v>
      </c>
      <c>
        <is>
          <t>İZMİR</t>
        </is>
      </c>
      <c>
        <v>URLA</v>
      </c>
      <c>
        <is>
          <t>KUŞÇULAR TR-9 35-19-M00221_Ayırıcı H01</t>
        </is>
      </c>
      <c>
        <v>OG Kademe Ayarı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06.11.2020 21:14:00</t>
        </is>
      </c>
      <c>
        <is>
          <t>06.11.2020 21:43:38</t>
        </is>
      </c>
      <c>
        <v>0.493888888</v>
      </c>
      <c>
        <v>0</v>
      </c>
      <c>
        <v>5</v>
      </c>
      <c>
        <v>1</v>
      </c>
      <c>
        <v>141</v>
      </c>
      <c>
        <v>0</v>
      </c>
      <c>
        <v>2.469444</v>
      </c>
      <c>
        <v>0.493889</v>
      </c>
      <c>
        <v>69.638333</v>
      </c>
    </row>
    <row>
      <c>
        <is>
          <t>1576210</t>
        </is>
      </c>
      <c>
        <v>1</v>
      </c>
      <c>
        <is>
          <t>İZMİR</t>
        </is>
      </c>
      <c>
        <v>URLA</v>
      </c>
      <c>
        <is>
          <t>DEMİRCİLİ TR-2 35-19-M00212_7198159</t>
        </is>
      </c>
      <c>
        <v>AG Pano Faz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06.11.2020 09:08:23</t>
        </is>
      </c>
      <c>
        <is>
          <t>06.11.2020 09:58:47</t>
        </is>
      </c>
      <c>
        <v>0.84</v>
      </c>
      <c>
        <v>0</v>
      </c>
      <c>
        <v>0</v>
      </c>
      <c>
        <v>0</v>
      </c>
      <c>
        <v>17</v>
      </c>
      <c>
        <v>0</v>
      </c>
      <c>
        <v>0</v>
      </c>
      <c>
        <v>0</v>
      </c>
      <c>
        <v>14.28</v>
      </c>
    </row>
    <row>
      <c>
        <is>
          <t>1583487</t>
        </is>
      </c>
      <c>
        <v>1</v>
      </c>
      <c>
        <is>
          <t>İZMİR</t>
        </is>
      </c>
      <c>
        <v>URLA</v>
      </c>
      <c>
        <is>
          <t>TR-74 35-19-L00074_956665389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19.11.2020 18:59:35</t>
        </is>
      </c>
      <c>
        <is>
          <t>19.11.2020 21:33:27</t>
        </is>
      </c>
      <c>
        <v>2.564444444</v>
      </c>
      <c>
        <v>0</v>
      </c>
      <c>
        <v>2</v>
      </c>
      <c>
        <v>0</v>
      </c>
      <c>
        <v>0</v>
      </c>
      <c>
        <v>0</v>
      </c>
      <c>
        <v>5.128889</v>
      </c>
      <c>
        <v>0</v>
      </c>
      <c>
        <v>0</v>
      </c>
    </row>
    <row>
      <c>
        <is>
          <t>1584566</t>
        </is>
      </c>
      <c>
        <v>1</v>
      </c>
      <c>
        <is>
          <t>İZMİR</t>
        </is>
      </c>
      <c>
        <v>URLA</v>
      </c>
      <c>
        <is>
          <t>TR-63 35-19-L00063_D</t>
        </is>
      </c>
      <c>
        <v>AG Klemens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21.11.2020 20:00:57</t>
        </is>
      </c>
      <c>
        <is>
          <t>21.11.2020 21:53:31</t>
        </is>
      </c>
      <c>
        <v>1.876111111</v>
      </c>
      <c>
        <v>0</v>
      </c>
      <c>
        <v>103</v>
      </c>
      <c>
        <v>0</v>
      </c>
      <c>
        <v>0</v>
      </c>
      <c>
        <v>0</v>
      </c>
      <c>
        <v>193.239444</v>
      </c>
      <c>
        <v>0</v>
      </c>
      <c>
        <v>0</v>
      </c>
    </row>
    <row>
      <c>
        <is>
          <t>1577712</t>
        </is>
      </c>
      <c>
        <v>1</v>
      </c>
      <c>
        <is>
          <t>İZMİR</t>
        </is>
      </c>
      <c>
        <v>URLA</v>
      </c>
      <c>
        <is>
          <t>GÜLBAHÇE TR-6 35-19-L00166_35-19-L00166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08.11.2020 17:17:19</t>
        </is>
      </c>
      <c>
        <is>
          <t>08.11.2020 19:16:34</t>
        </is>
      </c>
      <c>
        <v>1.9875</v>
      </c>
      <c>
        <v>0</v>
      </c>
      <c>
        <v>0</v>
      </c>
      <c>
        <v>0</v>
      </c>
      <c>
        <v>128</v>
      </c>
      <c>
        <v>0</v>
      </c>
      <c>
        <v>0</v>
      </c>
      <c>
        <v>0</v>
      </c>
      <c>
        <v>254.4</v>
      </c>
    </row>
    <row>
      <c>
        <is>
          <t>1574081</t>
        </is>
      </c>
      <c>
        <v>1</v>
      </c>
      <c>
        <is>
          <t>İZMİR</t>
        </is>
      </c>
      <c>
        <v>URLA</v>
      </c>
      <c>
        <is>
          <t>GÜLBAHÇE TR-15 35-19-L00150_956689276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02.11.2020 11:41:53</t>
        </is>
      </c>
      <c>
        <is>
          <t>02.11.2020 17:01:28</t>
        </is>
      </c>
      <c>
        <v>5.326388888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5.326389</v>
      </c>
    </row>
    <row>
      <c>
        <is>
          <t>1597956</t>
        </is>
      </c>
      <c>
        <v>1</v>
      </c>
      <c>
        <is>
          <t>İZMİR</t>
        </is>
      </c>
      <c>
        <v>URLA</v>
      </c>
      <c>
        <is>
          <t>TR-27 35-19-L00027_35-19-L00027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28.11.2020 19:44:25</t>
        </is>
      </c>
      <c>
        <is>
          <t>28.11.2020 20:54:03</t>
        </is>
      </c>
      <c>
        <v>1.160555555</v>
      </c>
      <c>
        <v>1</v>
      </c>
      <c>
        <v>491</v>
      </c>
      <c>
        <v>0</v>
      </c>
      <c>
        <v>0</v>
      </c>
      <c>
        <v>1.160556</v>
      </c>
      <c>
        <v>569.832778</v>
      </c>
      <c>
        <v>0</v>
      </c>
      <c>
        <v>0</v>
      </c>
    </row>
    <row>
      <c>
        <is>
          <t>1584554</t>
        </is>
      </c>
      <c>
        <v>1</v>
      </c>
      <c>
        <is>
          <t>MANİSA</t>
        </is>
      </c>
      <c>
        <v>AKHİSAR</v>
      </c>
      <c>
        <is>
          <t>TR-2/21 45-72-L00021_956475591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21.11.2020 19:37:36</t>
        </is>
      </c>
      <c>
        <is>
          <t>21.11.2020 20:14:00</t>
        </is>
      </c>
      <c>
        <v>0.606666666</v>
      </c>
      <c>
        <v>0</v>
      </c>
      <c>
        <v>1</v>
      </c>
      <c>
        <v>0</v>
      </c>
      <c>
        <v>0</v>
      </c>
      <c>
        <v>0</v>
      </c>
      <c>
        <v>0.606667</v>
      </c>
      <c>
        <v>0</v>
      </c>
      <c>
        <v>0</v>
      </c>
    </row>
    <row>
      <c>
        <is>
          <t>1579047</t>
        </is>
      </c>
      <c>
        <v>1</v>
      </c>
      <c>
        <is>
          <t>İZMİR</t>
        </is>
      </c>
      <c>
        <v>URLA</v>
      </c>
      <c>
        <is>
          <t>TR-36 35-19-L00036_ tr36 b2b</t>
        </is>
      </c>
      <c>
        <v>AG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11.11.2020 11:43:25</t>
        </is>
      </c>
      <c>
        <is>
          <t>11.11.2020 16:54:31</t>
        </is>
      </c>
      <c>
        <v>5.185</v>
      </c>
      <c>
        <v>0</v>
      </c>
      <c>
        <v>12</v>
      </c>
      <c>
        <v>0</v>
      </c>
      <c>
        <v>0</v>
      </c>
      <c>
        <v>0</v>
      </c>
      <c>
        <v>62.22</v>
      </c>
      <c>
        <v>0</v>
      </c>
      <c>
        <v>0</v>
      </c>
    </row>
    <row>
      <c>
        <is>
          <t>1575456</t>
        </is>
      </c>
      <c>
        <v>1</v>
      </c>
      <c>
        <is>
          <t>MANİSA</t>
        </is>
      </c>
      <c>
        <v>AKHİSAR</v>
      </c>
      <c>
        <is>
          <t>HANPAŞA TR-1 45-72-M00205_A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04.11.2020 21:04:24</t>
        </is>
      </c>
      <c>
        <is>
          <t>04.11.2020 22:14:24</t>
        </is>
      </c>
      <c>
        <v>1.166666666</v>
      </c>
      <c>
        <v>0</v>
      </c>
      <c>
        <v>0</v>
      </c>
      <c>
        <v>0</v>
      </c>
      <c>
        <v>10</v>
      </c>
      <c>
        <v>0</v>
      </c>
      <c>
        <v>0</v>
      </c>
      <c>
        <v>0</v>
      </c>
      <c>
        <v>11.666667</v>
      </c>
    </row>
    <row>
      <c>
        <is>
          <t>1578057</t>
        </is>
      </c>
      <c>
        <v>1</v>
      </c>
      <c>
        <is>
          <t>İZMİR</t>
        </is>
      </c>
      <c>
        <v>URLA</v>
      </c>
      <c>
        <is>
          <t>TR-157 35-19-M00157_956694873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09.11.2020 13:41:53</t>
        </is>
      </c>
      <c>
        <is>
          <t>09.11.2020 14:28:53</t>
        </is>
      </c>
      <c>
        <v>0.783333333</v>
      </c>
      <c>
        <v>0</v>
      </c>
      <c>
        <v>2</v>
      </c>
      <c>
        <v>0</v>
      </c>
      <c>
        <v>0</v>
      </c>
      <c>
        <v>0</v>
      </c>
      <c>
        <v>1.566667</v>
      </c>
      <c>
        <v>0</v>
      </c>
      <c>
        <v>0</v>
      </c>
    </row>
    <row>
      <c>
        <is>
          <t>1596338</t>
        </is>
      </c>
      <c>
        <v>1</v>
      </c>
      <c>
        <is>
          <t>İZMİR</t>
        </is>
      </c>
      <c>
        <v>URLA</v>
      </c>
      <c>
        <is>
          <t>TR-36 35-19-L00036_ tr36 b2b</t>
        </is>
      </c>
      <c>
        <v>AG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25.11.2020 14:00:00</t>
        </is>
      </c>
      <c>
        <is>
          <t>25.11.2020 19:06:38</t>
        </is>
      </c>
      <c>
        <v>5.110555555</v>
      </c>
      <c>
        <v>0</v>
      </c>
      <c>
        <v>12</v>
      </c>
      <c>
        <v>0</v>
      </c>
      <c>
        <v>0</v>
      </c>
      <c>
        <v>0</v>
      </c>
      <c>
        <v>61.326667</v>
      </c>
      <c>
        <v>0</v>
      </c>
      <c>
        <v>0</v>
      </c>
    </row>
    <row>
      <c>
        <is>
          <t>1597775</t>
        </is>
      </c>
      <c>
        <v>1</v>
      </c>
      <c>
        <is>
          <t>İZMİR</t>
        </is>
      </c>
      <c>
        <v>URLA</v>
      </c>
      <c>
        <is>
          <t>TR-35 35-19-L00035_974140317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28.11.2020 12:38:10</t>
        </is>
      </c>
      <c>
        <is>
          <t>28.11.2020 16:00:50</t>
        </is>
      </c>
      <c>
        <v>3.377777777</v>
      </c>
      <c>
        <v>1</v>
      </c>
      <c>
        <v>0</v>
      </c>
      <c>
        <v>0</v>
      </c>
      <c>
        <v>0</v>
      </c>
      <c>
        <v>3.377778</v>
      </c>
      <c>
        <v>0</v>
      </c>
      <c>
        <v>0</v>
      </c>
      <c>
        <v>0</v>
      </c>
    </row>
    <row>
      <c>
        <is>
          <t>1598489</t>
        </is>
      </c>
      <c>
        <v>1</v>
      </c>
      <c>
        <is>
          <t>İZMİR</t>
        </is>
      </c>
      <c>
        <v>URLA</v>
      </c>
      <c>
        <is>
          <t>TR-40 35-19-L00040_35-19-L00040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30.11.2020 09:38:32</t>
        </is>
      </c>
      <c>
        <is>
          <t>30.11.2020 10:17:00</t>
        </is>
      </c>
      <c>
        <v>0.641111111</v>
      </c>
      <c>
        <v>1</v>
      </c>
      <c>
        <v>137</v>
      </c>
      <c>
        <v>0</v>
      </c>
      <c>
        <v>0</v>
      </c>
      <c>
        <v>0.641111</v>
      </c>
      <c>
        <v>87.832222</v>
      </c>
      <c>
        <v>0</v>
      </c>
      <c>
        <v>0</v>
      </c>
    </row>
    <row>
      <c>
        <is>
          <t>1597276</t>
        </is>
      </c>
      <c>
        <v>1</v>
      </c>
      <c>
        <is>
          <t>MANİSA</t>
        </is>
      </c>
      <c>
        <v>SARUHANLI</v>
      </c>
      <c>
        <is>
          <t>NURİYE DM 45-80-M00090_AKHİSAR-1(İZSU) M08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27.11.2020 12:08:00</t>
        </is>
      </c>
      <c>
        <is>
          <t>27.11.2020 12:21:32</t>
        </is>
      </c>
      <c>
        <v>0.225555555</v>
      </c>
      <c>
        <v>14</v>
      </c>
      <c>
        <v>599</v>
      </c>
      <c>
        <v>302</v>
      </c>
      <c>
        <v>516</v>
      </c>
      <c>
        <v>3.157778</v>
      </c>
      <c>
        <v>135.107777</v>
      </c>
      <c>
        <v>68.117778</v>
      </c>
      <c>
        <v>116.386666</v>
      </c>
    </row>
    <row>
      <c>
        <is>
          <t>1574726</t>
        </is>
      </c>
      <c>
        <v>1</v>
      </c>
      <c>
        <is>
          <t>MANİSA</t>
        </is>
      </c>
      <c>
        <v>SARUHANLI</v>
      </c>
      <c>
        <is>
          <t>HACIRAHMANLAR TARIMSAL SULAMA ÖZEL KÖK 45-80-M02000Ö_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03.11.2020 14:08:59</t>
        </is>
      </c>
      <c>
        <is>
          <t>03.11.2020 14:55:50</t>
        </is>
      </c>
      <c>
        <v>0.780833333</v>
      </c>
      <c>
        <v>0</v>
      </c>
      <c>
        <v>0</v>
      </c>
      <c>
        <v>49</v>
      </c>
      <c>
        <v>0</v>
      </c>
      <c>
        <v>0</v>
      </c>
      <c>
        <v>0</v>
      </c>
      <c>
        <v>38.260833</v>
      </c>
      <c>
        <v>0</v>
      </c>
    </row>
    <row>
      <c>
        <is>
          <t>1578928</t>
        </is>
      </c>
      <c>
        <v>1</v>
      </c>
      <c>
        <is>
          <t>İZMİR</t>
        </is>
      </c>
      <c>
        <v>URLA</v>
      </c>
      <c>
        <is>
          <t>TR-10 BABACAN 35-19-L00010_956683102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11.11.2020 09:41:16</t>
        </is>
      </c>
      <c>
        <is>
          <t>11.11.2020 20:21:52</t>
        </is>
      </c>
      <c>
        <v>10.676666666</v>
      </c>
      <c>
        <v>0</v>
      </c>
      <c>
        <v>1</v>
      </c>
      <c>
        <v>0</v>
      </c>
      <c>
        <v>0</v>
      </c>
      <c>
        <v>0</v>
      </c>
      <c>
        <v>10.676667</v>
      </c>
      <c>
        <v>0</v>
      </c>
      <c>
        <v>0</v>
      </c>
    </row>
    <row>
      <c>
        <is>
          <t>1575660</t>
        </is>
      </c>
      <c>
        <v>1</v>
      </c>
      <c>
        <is>
          <t>İZMİR</t>
        </is>
      </c>
      <c>
        <v>URLA</v>
      </c>
      <c>
        <is>
          <t>GÜLBAHÇE TR-14 35-19-L00246_956693941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05.11.2020 09:49:41</t>
        </is>
      </c>
      <c>
        <is>
          <t>05.11.2020 14:55:33</t>
        </is>
      </c>
      <c>
        <v>5.097777777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5.097778</v>
      </c>
    </row>
    <row>
      <c>
        <is>
          <t>1574949</t>
        </is>
      </c>
      <c>
        <v>1</v>
      </c>
      <c>
        <is>
          <t>İZMİR</t>
        </is>
      </c>
      <c>
        <v>URLA</v>
      </c>
      <c>
        <is>
          <t>GÜLBAHÇE TR-5 (TR-186) 35-19-L00186_956684403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03.11.2020 20:45:41</t>
        </is>
      </c>
      <c>
        <is>
          <t>03.11.2020 22:43:20</t>
        </is>
      </c>
      <c>
        <v>1.960833333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1.960833</v>
      </c>
    </row>
    <row>
      <c>
        <is>
          <t>1575308</t>
        </is>
      </c>
      <c>
        <v>1</v>
      </c>
      <c>
        <is>
          <t>İZMİR</t>
        </is>
      </c>
      <c>
        <v>URLA</v>
      </c>
      <c>
        <is>
          <t>KADIOVACIK TR-1 35-19-M00202_956698749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04.11.2020 15:46:26</t>
        </is>
      </c>
      <c>
        <is>
          <t>04.11.2020 18:16:31</t>
        </is>
      </c>
      <c>
        <v>2.501388888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2.501389</v>
      </c>
    </row>
    <row>
      <c>
        <is>
          <t>1577032</t>
        </is>
      </c>
      <c>
        <v>1</v>
      </c>
      <c>
        <is>
          <t>İZMİR</t>
        </is>
      </c>
      <c>
        <v>URLA</v>
      </c>
      <c>
        <is>
          <t>TR-37 35-19-L00037_956679810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07.11.2020 10:32:51</t>
        </is>
      </c>
      <c>
        <is>
          <t>07.11.2020 13:25:57</t>
        </is>
      </c>
      <c>
        <v>2.885</v>
      </c>
      <c>
        <v>0</v>
      </c>
      <c>
        <v>1</v>
      </c>
      <c>
        <v>0</v>
      </c>
      <c>
        <v>0</v>
      </c>
      <c>
        <v>0</v>
      </c>
      <c>
        <v>2.885</v>
      </c>
      <c>
        <v>0</v>
      </c>
      <c>
        <v>0</v>
      </c>
    </row>
    <row>
      <c>
        <is>
          <t>1579049</t>
        </is>
      </c>
      <c>
        <v>1</v>
      </c>
      <c>
        <is>
          <t>İZMİR</t>
        </is>
      </c>
      <c>
        <v>URLA</v>
      </c>
      <c>
        <is>
          <t>TR-36 35-19-L00036_TR-35-L01 L01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11.11.2020 11:53:53</t>
        </is>
      </c>
      <c>
        <is>
          <t>11.11.2020 12:56:45</t>
        </is>
      </c>
      <c>
        <v>1.047777777</v>
      </c>
      <c>
        <v>2</v>
      </c>
      <c>
        <v>119</v>
      </c>
      <c>
        <v>0</v>
      </c>
      <c>
        <v>0</v>
      </c>
      <c>
        <v>2.095556</v>
      </c>
      <c>
        <v>124.685555</v>
      </c>
      <c>
        <v>0</v>
      </c>
      <c>
        <v>0</v>
      </c>
    </row>
    <row>
      <c>
        <is>
          <t>1595177</t>
        </is>
      </c>
      <c>
        <v>1</v>
      </c>
      <c>
        <is>
          <t>İZMİR</t>
        </is>
      </c>
      <c>
        <v>URLA</v>
      </c>
      <c>
        <is>
          <t>TR-36 35-19-L00036_956686096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23.11.2020 11:43:21</t>
        </is>
      </c>
      <c>
        <is>
          <t>23.11.2020 20:31:59</t>
        </is>
      </c>
      <c>
        <v>8.810555555</v>
      </c>
      <c>
        <v>0</v>
      </c>
      <c>
        <v>1</v>
      </c>
      <c>
        <v>0</v>
      </c>
      <c>
        <v>0</v>
      </c>
      <c>
        <v>0</v>
      </c>
      <c>
        <v>8.810556</v>
      </c>
      <c>
        <v>0</v>
      </c>
      <c>
        <v>0</v>
      </c>
    </row>
    <row>
      <c>
        <is>
          <t>1596013</t>
        </is>
      </c>
      <c>
        <v>1</v>
      </c>
      <c>
        <is>
          <t>İZMİR</t>
        </is>
      </c>
      <c>
        <v>URLA</v>
      </c>
      <c>
        <is>
          <t>TR-36 35-19-L00036_ tr36 b2b</t>
        </is>
      </c>
      <c>
        <v>AG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25.11.2020 00:53:01</t>
        </is>
      </c>
      <c>
        <is>
          <t>25.11.2020 12:15:58</t>
        </is>
      </c>
      <c>
        <v>11.3825</v>
      </c>
      <c>
        <v>0</v>
      </c>
      <c>
        <v>12</v>
      </c>
      <c>
        <v>0</v>
      </c>
      <c>
        <v>0</v>
      </c>
      <c>
        <v>0</v>
      </c>
      <c>
        <v>136.59</v>
      </c>
      <c>
        <v>0</v>
      </c>
      <c>
        <v>0</v>
      </c>
    </row>
    <row>
      <c>
        <is>
          <t>1577902</t>
        </is>
      </c>
      <c>
        <v>1</v>
      </c>
      <c>
        <is>
          <t>İZMİR</t>
        </is>
      </c>
      <c>
        <v>URLA</v>
      </c>
      <c>
        <is>
          <t>TR-157 35-19-M00157_956692024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09.11.2020 09:41:14</t>
        </is>
      </c>
      <c>
        <is>
          <t>09.11.2020 15:23:26</t>
        </is>
      </c>
      <c>
        <v>5.703333333</v>
      </c>
      <c>
        <v>0</v>
      </c>
      <c>
        <v>1</v>
      </c>
      <c>
        <v>0</v>
      </c>
      <c>
        <v>0</v>
      </c>
      <c>
        <v>0</v>
      </c>
      <c>
        <v>5.703333</v>
      </c>
      <c>
        <v>0</v>
      </c>
      <c>
        <v>0</v>
      </c>
    </row>
    <row>
      <c>
        <is>
          <t>1574630</t>
        </is>
      </c>
      <c>
        <v>1</v>
      </c>
      <c>
        <is>
          <t>İZMİR</t>
        </is>
      </c>
      <c>
        <v>URLA</v>
      </c>
      <c>
        <is>
          <t>UZUNKUYU TR-1 35-19-M00203_956700409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03.11.2020 11:40:46</t>
        </is>
      </c>
      <c>
        <is>
          <t>03.11.2020 17:06:03</t>
        </is>
      </c>
      <c>
        <v>5.421388888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5.421389</v>
      </c>
    </row>
    <row>
      <c>
        <is>
          <t>1575154</t>
        </is>
      </c>
      <c>
        <v>1</v>
      </c>
      <c>
        <is>
          <t>MANİSA</t>
        </is>
      </c>
      <c>
        <v>AKHİSAR</v>
      </c>
      <c>
        <is>
          <t>KADIDAĞ TR-1 45-72-L00122_49573005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04.11.2020 11:34:49</t>
        </is>
      </c>
      <c>
        <is>
          <t>04.11.2020 12:27:21</t>
        </is>
      </c>
      <c>
        <v>0.875555555</v>
      </c>
      <c>
        <v>0</v>
      </c>
      <c>
        <v>0</v>
      </c>
      <c>
        <v>0</v>
      </c>
      <c>
        <v>20</v>
      </c>
      <c>
        <v>0</v>
      </c>
      <c>
        <v>0</v>
      </c>
      <c>
        <v>0</v>
      </c>
      <c>
        <v>17.511111</v>
      </c>
    </row>
    <row>
      <c>
        <is>
          <t>1573902</t>
        </is>
      </c>
      <c>
        <v>1</v>
      </c>
      <c>
        <is>
          <t>MANİSA</t>
        </is>
      </c>
      <c>
        <v>AKHİSAR</v>
      </c>
      <c>
        <is>
          <t>KADIDAĞ TR-1 45-72-L00122_49572771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02.11.2020 00:09:13</t>
        </is>
      </c>
      <c>
        <is>
          <t>02.11.2020 01:26:33</t>
        </is>
      </c>
      <c>
        <v>1.288888888</v>
      </c>
      <c>
        <v>0</v>
      </c>
      <c>
        <v>0</v>
      </c>
      <c>
        <v>0</v>
      </c>
      <c>
        <v>11</v>
      </c>
      <c>
        <v>0</v>
      </c>
      <c>
        <v>0</v>
      </c>
      <c>
        <v>0</v>
      </c>
      <c>
        <v>14.177778</v>
      </c>
    </row>
    <row>
      <c>
        <is>
          <t>1580847</t>
        </is>
      </c>
      <c>
        <v>1</v>
      </c>
      <c>
        <is>
          <t>MANİSA</t>
        </is>
      </c>
      <c>
        <v>AKHİSAR</v>
      </c>
      <c>
        <is>
          <t>KADIDAĞ TR-2 45-72-L00123_956501631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14.11.2020 18:50:39</t>
        </is>
      </c>
      <c>
        <is>
          <t>14.11.2020 21:25:05</t>
        </is>
      </c>
      <c>
        <v>2.573888888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2.573889</v>
      </c>
    </row>
    <row>
      <c>
        <is>
          <t>1574356</t>
        </is>
      </c>
      <c>
        <v>1</v>
      </c>
      <c>
        <is>
          <t>İZMİR</t>
        </is>
      </c>
      <c>
        <v>URLA</v>
      </c>
      <c>
        <is>
          <t>BADEMLER DOĞA SİTESİ TR-8 35-19-M00347_956689974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02.11.2020 18:46:57</t>
        </is>
      </c>
      <c>
        <is>
          <t>02.11.2020 21:06:36</t>
        </is>
      </c>
      <c>
        <v>2.3275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4.655</v>
      </c>
    </row>
    <row>
      <c>
        <is>
          <t>1578208</t>
        </is>
      </c>
      <c>
        <v>1</v>
      </c>
      <c>
        <is>
          <t>MANİSA</t>
        </is>
      </c>
      <c>
        <v>AKHİSAR</v>
      </c>
      <c>
        <is>
          <t>DEREKÖY TR-3 45-72-L00460_956525753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09.11.2020 18:42:57</t>
        </is>
      </c>
      <c>
        <is>
          <t>09.11.2020 20:06:00</t>
        </is>
      </c>
      <c>
        <v>1.384166666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1.384167</v>
      </c>
    </row>
    <row>
      <c>
        <is>
          <t>1581686</t>
        </is>
      </c>
      <c>
        <v>1</v>
      </c>
      <c>
        <is>
          <t>İZMİR</t>
        </is>
      </c>
      <c>
        <v>URLA</v>
      </c>
      <c>
        <is>
          <t>DM-2/9(TR-254) 35-19-L00254_7289353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16.11.2020 20:49:52</t>
        </is>
      </c>
      <c>
        <is>
          <t>16.11.2020 21:40:20</t>
        </is>
      </c>
      <c>
        <v>0.841111111</v>
      </c>
      <c>
        <v>0</v>
      </c>
      <c>
        <v>78</v>
      </c>
      <c>
        <v>0</v>
      </c>
      <c>
        <v>0</v>
      </c>
      <c>
        <v>0</v>
      </c>
      <c>
        <v>65.606667</v>
      </c>
      <c>
        <v>0</v>
      </c>
      <c>
        <v>0</v>
      </c>
    </row>
    <row>
      <c>
        <is>
          <t>1576344</t>
        </is>
      </c>
      <c>
        <v>1</v>
      </c>
      <c>
        <is>
          <t>MANİSA</t>
        </is>
      </c>
      <c>
        <v>SARUHANLI</v>
      </c>
      <c>
        <is>
          <t>ADİLOBA TR-1 45-80-M00156_45-80-M00156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06.11.2020 11:33:13</t>
        </is>
      </c>
      <c>
        <is>
          <t>06.11.2020 11:49:50</t>
        </is>
      </c>
      <c>
        <v>0.276944444</v>
      </c>
      <c>
        <v>0</v>
      </c>
      <c>
        <v>0</v>
      </c>
      <c>
        <v>1</v>
      </c>
      <c>
        <v>72</v>
      </c>
      <c>
        <v>0</v>
      </c>
      <c>
        <v>0</v>
      </c>
      <c>
        <v>0.276944</v>
      </c>
      <c>
        <v>19.94</v>
      </c>
    </row>
    <row>
      <c>
        <is>
          <t>1577643</t>
        </is>
      </c>
      <c>
        <v>1</v>
      </c>
      <c>
        <is>
          <t>MANİSA</t>
        </is>
      </c>
      <c>
        <v>AKHİSAR</v>
      </c>
      <c>
        <is>
          <t>TR-1/66 45-72-M00066_956497385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08.11.2020 14:34:30</t>
        </is>
      </c>
      <c>
        <is>
          <t>08.11.2020 15:04:15</t>
        </is>
      </c>
      <c>
        <v>0.495833333</v>
      </c>
      <c>
        <v>0</v>
      </c>
      <c>
        <v>1</v>
      </c>
      <c>
        <v>0</v>
      </c>
      <c>
        <v>0</v>
      </c>
      <c>
        <v>0</v>
      </c>
      <c>
        <v>0.495833</v>
      </c>
      <c>
        <v>0</v>
      </c>
      <c>
        <v>0</v>
      </c>
    </row>
    <row>
      <c>
        <is>
          <t>1595644</t>
        </is>
      </c>
      <c>
        <v>1</v>
      </c>
      <c>
        <is>
          <t>MANİSA</t>
        </is>
      </c>
      <c>
        <v>AKHİSAR</v>
      </c>
      <c>
        <is>
          <t>HİKMET GIDA KÖK 45-72-M00122_HARTA BAKIR FİDERİ ÇIKIŞ-M04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24.11.2020 10:45:27</t>
        </is>
      </c>
      <c>
        <is>
          <t>24.11.2020 11:14:00</t>
        </is>
      </c>
      <c>
        <v>0.475833333</v>
      </c>
      <c>
        <v>24</v>
      </c>
      <c>
        <v>3770</v>
      </c>
      <c>
        <v>472</v>
      </c>
      <c>
        <v>25</v>
      </c>
      <c>
        <v>11.42</v>
      </c>
      <c>
        <v>1793.891665</v>
      </c>
      <c>
        <v>224.593333</v>
      </c>
      <c>
        <v>11.895833</v>
      </c>
    </row>
    <row>
      <c>
        <is>
          <t>1598111</t>
        </is>
      </c>
      <c>
        <v>1</v>
      </c>
      <c>
        <is>
          <t>MANİSA</t>
        </is>
      </c>
      <c>
        <v>AKHİSAR</v>
      </c>
      <c>
        <is>
          <t>KAPAKLI İM 45-72-A00003_SARUHANLI-1 M08</t>
        </is>
      </c>
      <c>
        <v>Manevra</v>
      </c>
      <c>
        <is>
          <t>Dağıtım-OG</t>
        </is>
      </c>
      <c>
        <v>Kısa</v>
      </c>
      <c>
        <v>Şebeke işletmecisi</v>
      </c>
      <c>
        <v>Bildirimli</v>
      </c>
      <c>
        <is>
          <t>29.11.2020 11:43:23</t>
        </is>
      </c>
      <c>
        <is>
          <t>29.11.2020 11:44:23</t>
        </is>
      </c>
      <c>
        <v>0.016666666</v>
      </c>
      <c>
        <v>42</v>
      </c>
      <c>
        <v>2233</v>
      </c>
      <c>
        <v>380</v>
      </c>
      <c>
        <v>847</v>
      </c>
      <c>
        <v>0.7</v>
      </c>
      <c>
        <v>37.216665</v>
      </c>
      <c>
        <v>6.333333</v>
      </c>
      <c>
        <v>14.116666</v>
      </c>
    </row>
    <row>
      <c>
        <is>
          <t>1596365</t>
        </is>
      </c>
      <c>
        <v>1</v>
      </c>
      <c>
        <is>
          <t>MANİSA</t>
        </is>
      </c>
      <c>
        <v>AKHİSAR</v>
      </c>
      <c>
        <is>
          <t>KAPAKLI TR-7 45-72-M00314_956490258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25.11.2020 14:29:03</t>
        </is>
      </c>
      <c>
        <is>
          <t>25.11.2020 22:31:26</t>
        </is>
      </c>
      <c>
        <v>8.039722222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8.039722</v>
      </c>
    </row>
    <row>
      <c>
        <is>
          <t>1576906</t>
        </is>
      </c>
      <c>
        <v>1</v>
      </c>
      <c>
        <is>
          <t>MANİSA</t>
        </is>
      </c>
      <c>
        <v>AKHİSAR</v>
      </c>
      <c>
        <is>
          <t>KAPAKLI DM 45-72-M00309_KAPAKLI ŞEHİR-M04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07.11.2020 07:59:54</t>
        </is>
      </c>
      <c>
        <is>
          <t>07.11.2020 08:29:00</t>
        </is>
      </c>
      <c>
        <v>0.485</v>
      </c>
      <c>
        <v>0</v>
      </c>
      <c>
        <v>0</v>
      </c>
      <c>
        <v>22</v>
      </c>
      <c>
        <v>567</v>
      </c>
      <c>
        <v>0</v>
      </c>
      <c>
        <v>0</v>
      </c>
      <c>
        <v>10.67</v>
      </c>
      <c>
        <v>274.995</v>
      </c>
    </row>
    <row>
      <c>
        <is>
          <t>1575714</t>
        </is>
      </c>
      <c>
        <v>1</v>
      </c>
      <c>
        <is>
          <t>MANİSA</t>
        </is>
      </c>
      <c>
        <v>AKHİSAR</v>
      </c>
      <c>
        <is>
          <t>KAPAKLI DM 45-72-M00309_KEMİKLİ M11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05.11.2020 11:38:06</t>
        </is>
      </c>
      <c>
        <is>
          <t>05.11.2020 13:07:00</t>
        </is>
      </c>
      <c>
        <v>1.481666666</v>
      </c>
      <c>
        <v>16</v>
      </c>
      <c>
        <v>891</v>
      </c>
      <c>
        <v>268</v>
      </c>
      <c>
        <v>827</v>
      </c>
      <c>
        <v>23.706667</v>
      </c>
      <c>
        <v>1320.164999</v>
      </c>
      <c>
        <v>397.086666</v>
      </c>
      <c>
        <v>1225.338333</v>
      </c>
    </row>
    <row>
      <c>
        <is>
          <t>1579948</t>
        </is>
      </c>
      <c>
        <v>1</v>
      </c>
      <c>
        <is>
          <t>MANİSA</t>
        </is>
      </c>
      <c>
        <v>AKHİSAR</v>
      </c>
      <c>
        <is>
          <t>KESKİNOĞLU KESİMHANE KÖK 45-72-M00096_KESKİNOĞLU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13.11.2020 08:19:03</t>
        </is>
      </c>
      <c>
        <is>
          <t>13.11.2020 10:00:46</t>
        </is>
      </c>
      <c>
        <v>1.695277777</v>
      </c>
      <c>
        <v>0</v>
      </c>
      <c>
        <v>0</v>
      </c>
      <c>
        <v>2</v>
      </c>
      <c>
        <v>0</v>
      </c>
      <c>
        <v>0</v>
      </c>
      <c>
        <v>0</v>
      </c>
      <c>
        <v>3.390556</v>
      </c>
      <c>
        <v>0</v>
      </c>
    </row>
    <row>
      <c>
        <is>
          <t>1579709</t>
        </is>
      </c>
      <c>
        <v>1</v>
      </c>
      <c>
        <is>
          <t>MANİSA</t>
        </is>
      </c>
      <c>
        <v>AKHİSAR</v>
      </c>
      <c>
        <is>
          <t>TR-1/61 45-72-M00061_95000538784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12.11.2020 15:29:32</t>
        </is>
      </c>
      <c>
        <is>
          <t>12.11.2020 18:42:41</t>
        </is>
      </c>
      <c>
        <v>3.219166666</v>
      </c>
      <c>
        <v>0</v>
      </c>
      <c>
        <v>1</v>
      </c>
      <c>
        <v>0</v>
      </c>
      <c>
        <v>0</v>
      </c>
      <c>
        <v>0</v>
      </c>
      <c>
        <v>3.219167</v>
      </c>
      <c>
        <v>0</v>
      </c>
      <c>
        <v>0</v>
      </c>
    </row>
    <row>
      <c>
        <is>
          <t>1575989</t>
        </is>
      </c>
      <c>
        <v>1</v>
      </c>
      <c>
        <is>
          <t>MANİSA</t>
        </is>
      </c>
      <c>
        <v>AKHİSAR</v>
      </c>
      <c>
        <is>
          <t>TR-1/56 45-72-M00056_956508142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05.11.2020 18:37:53</t>
        </is>
      </c>
      <c>
        <is>
          <t>05.11.2020 20:05:02</t>
        </is>
      </c>
      <c>
        <v>1.4525</v>
      </c>
      <c>
        <v>0</v>
      </c>
      <c>
        <v>1</v>
      </c>
      <c>
        <v>0</v>
      </c>
      <c>
        <v>0</v>
      </c>
      <c>
        <v>0</v>
      </c>
      <c>
        <v>1.4525</v>
      </c>
      <c>
        <v>0</v>
      </c>
      <c>
        <v>0</v>
      </c>
    </row>
    <row>
      <c>
        <is>
          <t>1577348</t>
        </is>
      </c>
      <c>
        <v>1</v>
      </c>
      <c>
        <is>
          <t>MANİSA</t>
        </is>
      </c>
      <c>
        <v>AKHİSAR</v>
      </c>
      <c>
        <is>
          <t>TR-1/56 45-72-M00056_956507945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07.11.2020 19:24:38</t>
        </is>
      </c>
      <c>
        <is>
          <t>07.11.2020 20:37:17</t>
        </is>
      </c>
      <c>
        <v>1.210833333</v>
      </c>
      <c>
        <v>0</v>
      </c>
      <c>
        <v>4</v>
      </c>
      <c>
        <v>0</v>
      </c>
      <c>
        <v>0</v>
      </c>
      <c>
        <v>0</v>
      </c>
      <c>
        <v>4.843333</v>
      </c>
      <c>
        <v>0</v>
      </c>
      <c>
        <v>0</v>
      </c>
    </row>
    <row>
      <c>
        <is>
          <t>1582855</t>
        </is>
      </c>
      <c>
        <v>1</v>
      </c>
      <c>
        <is>
          <t>MANİSA</t>
        </is>
      </c>
      <c>
        <v>AKHİSAR</v>
      </c>
      <c>
        <is>
          <t>TR-1/60 45-72-M00060_Ayırıcı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19.11.2020 07:40:02</t>
        </is>
      </c>
      <c>
        <is>
          <t>19.11.2020 09:32:46</t>
        </is>
      </c>
      <c>
        <v>1.878888888</v>
      </c>
      <c>
        <v>2</v>
      </c>
      <c>
        <v>294</v>
      </c>
      <c>
        <v>0</v>
      </c>
      <c>
        <v>13</v>
      </c>
      <c>
        <v>3.757778</v>
      </c>
      <c>
        <v>552.393333</v>
      </c>
      <c>
        <v>0</v>
      </c>
      <c>
        <v>24.425556</v>
      </c>
    </row>
    <row>
      <c>
        <is>
          <t>1595298</t>
        </is>
      </c>
      <c>
        <v>1</v>
      </c>
      <c>
        <is>
          <t>İZMİR</t>
        </is>
      </c>
      <c>
        <v>URLA</v>
      </c>
      <c>
        <is>
          <t>TR-35 35-19-L00035_974140317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23.11.2020 14:49:50</t>
        </is>
      </c>
      <c>
        <is>
          <t>23.11.2020 19:31:01</t>
        </is>
      </c>
      <c>
        <v>4.686388888</v>
      </c>
      <c>
        <v>1</v>
      </c>
      <c>
        <v>0</v>
      </c>
      <c>
        <v>0</v>
      </c>
      <c>
        <v>0</v>
      </c>
      <c>
        <v>4.686389</v>
      </c>
      <c>
        <v>0</v>
      </c>
      <c>
        <v>0</v>
      </c>
      <c>
        <v>0</v>
      </c>
    </row>
    <row>
      <c>
        <is>
          <t>1596409</t>
        </is>
      </c>
      <c>
        <v>1</v>
      </c>
      <c>
        <is>
          <t>İZMİR</t>
        </is>
      </c>
      <c>
        <v>URLA</v>
      </c>
      <c>
        <is>
          <t>TR-157 35-19-M00157_95000045106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25.11.2020 16:05:15</t>
        </is>
      </c>
      <c>
        <is>
          <t>25.11.2020 17:57:11</t>
        </is>
      </c>
      <c>
        <v>1.865555555</v>
      </c>
      <c>
        <v>0</v>
      </c>
      <c>
        <v>2</v>
      </c>
      <c>
        <v>0</v>
      </c>
      <c>
        <v>0</v>
      </c>
      <c>
        <v>0</v>
      </c>
      <c>
        <v>3.731111</v>
      </c>
      <c>
        <v>0</v>
      </c>
      <c>
        <v>0</v>
      </c>
    </row>
    <row>
      <c>
        <is>
          <t>1598692</t>
        </is>
      </c>
      <c>
        <v>1</v>
      </c>
      <c>
        <is>
          <t>İZMİR</t>
        </is>
      </c>
      <c>
        <v>URLA</v>
      </c>
      <c>
        <is>
          <t>ZEYTİNELİ TR-3 35-19-M00210_Ayırıcı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30.11.2020 13:48:38</t>
        </is>
      </c>
      <c>
        <is>
          <t>30.11.2020 17:57:17</t>
        </is>
      </c>
      <c>
        <v>4.144166666</v>
      </c>
      <c>
        <v>0</v>
      </c>
      <c>
        <v>0</v>
      </c>
      <c>
        <v>1</v>
      </c>
      <c>
        <v>30</v>
      </c>
      <c>
        <v>0</v>
      </c>
      <c>
        <v>0</v>
      </c>
      <c>
        <v>4.144167</v>
      </c>
      <c>
        <v>124.325</v>
      </c>
    </row>
    <row>
      <c>
        <is>
          <t>1595000</t>
        </is>
      </c>
      <c>
        <v>1</v>
      </c>
      <c>
        <is>
          <t>İZMİR</t>
        </is>
      </c>
      <c>
        <v>URLA</v>
      </c>
      <c>
        <is>
          <t>ZEYTİNELİ TR-1 35-19-M00208_962732310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23.11.2020 07:43:18</t>
        </is>
      </c>
      <c>
        <is>
          <t>23.11.2020 11:03:06</t>
        </is>
      </c>
      <c>
        <v>3.33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3.33</v>
      </c>
    </row>
    <row>
      <c>
        <is>
          <t>1576524</t>
        </is>
      </c>
      <c>
        <v>1</v>
      </c>
      <c>
        <is>
          <t>MANİSA</t>
        </is>
      </c>
      <c>
        <v>AKHİSAR</v>
      </c>
      <c>
        <is>
          <t>KAPAKLI İM 45-72-A00003_YENİ MECİDİYE L16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06.11.2020 14:19:03</t>
        </is>
      </c>
      <c>
        <is>
          <t>06.11.2020 14:58:00</t>
        </is>
      </c>
      <c>
        <v>0.649166666</v>
      </c>
      <c>
        <v>7</v>
      </c>
      <c>
        <v>708</v>
      </c>
      <c>
        <v>1</v>
      </c>
      <c>
        <v>51</v>
      </c>
      <c>
        <v>4.544167</v>
      </c>
      <c>
        <v>459.61</v>
      </c>
      <c>
        <v>0.649167</v>
      </c>
      <c>
        <v>33.1075</v>
      </c>
    </row>
    <row>
      <c>
        <is>
          <t>1581666</t>
        </is>
      </c>
      <c>
        <v>1</v>
      </c>
      <c>
        <is>
          <t>MANİSA</t>
        </is>
      </c>
      <c>
        <v>AKHİSAR</v>
      </c>
      <c>
        <is>
          <t>TR-1/59 45-72-M00059_956509627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16.11.2020 19:18:15</t>
        </is>
      </c>
      <c>
        <is>
          <t>16.11.2020 19:28:35</t>
        </is>
      </c>
      <c>
        <v>0.172222222</v>
      </c>
      <c>
        <v>0</v>
      </c>
      <c>
        <v>2</v>
      </c>
      <c>
        <v>0</v>
      </c>
      <c>
        <v>0</v>
      </c>
      <c>
        <v>0</v>
      </c>
      <c>
        <v>0.344444</v>
      </c>
      <c>
        <v>0</v>
      </c>
      <c>
        <v>0</v>
      </c>
    </row>
    <row>
      <c>
        <is>
          <t>1581996</t>
        </is>
      </c>
      <c>
        <v>1</v>
      </c>
      <c>
        <is>
          <t>MANİSA</t>
        </is>
      </c>
      <c>
        <v>AKHİSAR</v>
      </c>
      <c>
        <is>
          <t>TR-1/61 45-72-M00061_956532580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17.11.2020 13:02:18</t>
        </is>
      </c>
      <c>
        <is>
          <t>17.11.2020 13:28:40</t>
        </is>
      </c>
      <c>
        <v>0.439444444</v>
      </c>
      <c>
        <v>0</v>
      </c>
      <c>
        <v>1</v>
      </c>
      <c>
        <v>0</v>
      </c>
      <c>
        <v>0</v>
      </c>
      <c>
        <v>0</v>
      </c>
      <c>
        <v>0.439444</v>
      </c>
      <c>
        <v>0</v>
      </c>
      <c>
        <v>0</v>
      </c>
    </row>
    <row>
      <c>
        <is>
          <t>1598842</t>
        </is>
      </c>
      <c>
        <v>1</v>
      </c>
      <c>
        <is>
          <t>MANİSA</t>
        </is>
      </c>
      <c>
        <v>AKHİSAR</v>
      </c>
      <c>
        <is>
          <t>TR-1/59 45-72-M00059_956509083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30.11.2020 19:45:41</t>
        </is>
      </c>
      <c>
        <is>
          <t>30.11.2020 21:14:56</t>
        </is>
      </c>
      <c>
        <v>1.4875</v>
      </c>
      <c>
        <v>0</v>
      </c>
      <c>
        <v>1</v>
      </c>
      <c>
        <v>0</v>
      </c>
      <c>
        <v>0</v>
      </c>
      <c>
        <v>0</v>
      </c>
      <c>
        <v>1.4875</v>
      </c>
      <c>
        <v>0</v>
      </c>
      <c>
        <v>0</v>
      </c>
    </row>
    <row>
      <c>
        <is>
          <t>1596959</t>
        </is>
      </c>
      <c>
        <v>1</v>
      </c>
      <c>
        <is>
          <t>MANİSA</t>
        </is>
      </c>
      <c>
        <v>AKHİSAR</v>
      </c>
      <c>
        <is>
          <t>TR-1/59 45-72-M00059_956529519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26.11.2020 17:19:00</t>
        </is>
      </c>
      <c>
        <is>
          <t>26.11.2020 19:04:36</t>
        </is>
      </c>
      <c>
        <v>1.76</v>
      </c>
      <c>
        <v>0</v>
      </c>
      <c>
        <v>1</v>
      </c>
      <c>
        <v>0</v>
      </c>
      <c>
        <v>0</v>
      </c>
      <c>
        <v>0</v>
      </c>
      <c>
        <v>1.76</v>
      </c>
      <c>
        <v>0</v>
      </c>
      <c>
        <v>0</v>
      </c>
    </row>
    <row>
      <c>
        <is>
          <t>1596894</t>
        </is>
      </c>
      <c>
        <v>1</v>
      </c>
      <c>
        <is>
          <t>MANİSA</t>
        </is>
      </c>
      <c>
        <v>AKHİSAR</v>
      </c>
      <c>
        <is>
          <t>TR-2/38 45-72-L00038_956507663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26.11.2020 15:47:10</t>
        </is>
      </c>
      <c>
        <is>
          <t>26.11.2020 18:56:18</t>
        </is>
      </c>
      <c>
        <v>3.152222222</v>
      </c>
      <c>
        <v>0</v>
      </c>
      <c>
        <v>1</v>
      </c>
      <c>
        <v>0</v>
      </c>
      <c>
        <v>0</v>
      </c>
      <c>
        <v>0</v>
      </c>
      <c>
        <v>3.152222</v>
      </c>
      <c>
        <v>0</v>
      </c>
      <c>
        <v>0</v>
      </c>
    </row>
    <row>
      <c>
        <is>
          <t>1598023</t>
        </is>
      </c>
      <c>
        <v>1</v>
      </c>
      <c>
        <is>
          <t>MANİSA</t>
        </is>
      </c>
      <c>
        <v>AKHİSAR</v>
      </c>
      <c>
        <is>
          <t>TR-1/44 45-72-M00044_TR-1/43-M03 M03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29.11.2020 08:45:43</t>
        </is>
      </c>
      <c>
        <is>
          <t>29.11.2020 08:46:16</t>
        </is>
      </c>
      <c>
        <v>0.009166666</v>
      </c>
      <c>
        <v>75</v>
      </c>
      <c>
        <v>23621</v>
      </c>
      <c>
        <v>16</v>
      </c>
      <c>
        <v>364</v>
      </c>
      <c>
        <v>0.6875</v>
      </c>
      <c>
        <v>216.525818</v>
      </c>
      <c>
        <v>0.146667</v>
      </c>
      <c>
        <v>3.336666</v>
      </c>
    </row>
    <row>
      <c>
        <is>
          <t>1596426</t>
        </is>
      </c>
      <c>
        <v>1</v>
      </c>
      <c>
        <is>
          <t>MANİSA</t>
        </is>
      </c>
      <c>
        <v>AKHİSAR</v>
      </c>
      <c>
        <is>
          <t>TR-2/38 45-72-L00038_956497144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25.11.2020 16:53:10</t>
        </is>
      </c>
      <c>
        <is>
          <t>25.11.2020 20:46:24</t>
        </is>
      </c>
      <c>
        <v>3.887222222</v>
      </c>
      <c>
        <v>0</v>
      </c>
      <c>
        <v>1</v>
      </c>
      <c>
        <v>0</v>
      </c>
      <c>
        <v>0</v>
      </c>
      <c>
        <v>0</v>
      </c>
      <c>
        <v>3.887222</v>
      </c>
      <c>
        <v>0</v>
      </c>
      <c>
        <v>0</v>
      </c>
    </row>
    <row>
      <c>
        <is>
          <t>1583343</t>
        </is>
      </c>
      <c>
        <v>1</v>
      </c>
      <c>
        <is>
          <t>MANİSA</t>
        </is>
      </c>
      <c>
        <v>AKHİSAR</v>
      </c>
      <c>
        <is>
          <t>TR-1/44 45-72-M00044_956528766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19.11.2020 16:20:05</t>
        </is>
      </c>
      <c>
        <is>
          <t>19.11.2020 18:13:05</t>
        </is>
      </c>
      <c>
        <v>1.883333333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1.883333</v>
      </c>
    </row>
    <row>
      <c>
        <is>
          <t>1583901</t>
        </is>
      </c>
      <c>
        <v>1</v>
      </c>
      <c>
        <is>
          <t>MANİSA</t>
        </is>
      </c>
      <c>
        <v>AKHİSAR</v>
      </c>
      <c>
        <is>
          <t>TR-1/61-A(YATIRIM REZERVE) 45-72-M00623_973770399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20.11.2020 14:35:08</t>
        </is>
      </c>
      <c>
        <is>
          <t>20.11.2020 15:57:44</t>
        </is>
      </c>
      <c>
        <v>1.376666666</v>
      </c>
      <c>
        <v>1</v>
      </c>
      <c>
        <v>0</v>
      </c>
      <c>
        <v>0</v>
      </c>
      <c>
        <v>0</v>
      </c>
      <c>
        <v>1.376667</v>
      </c>
      <c>
        <v>0</v>
      </c>
      <c>
        <v>0</v>
      </c>
      <c>
        <v>0</v>
      </c>
    </row>
    <row>
      <c>
        <is>
          <t>1581560</t>
        </is>
      </c>
      <c>
        <v>1</v>
      </c>
      <c>
        <is>
          <t>MANİSA</t>
        </is>
      </c>
      <c>
        <v>AKHİSAR</v>
      </c>
      <c>
        <is>
          <t>TR-1/59 45-72-M00059_956509627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16.11.2020 15:17:22</t>
        </is>
      </c>
      <c>
        <is>
          <t>16.11.2020 18:06:27</t>
        </is>
      </c>
      <c>
        <v>2.818055555</v>
      </c>
      <c>
        <v>0</v>
      </c>
      <c>
        <v>2</v>
      </c>
      <c>
        <v>0</v>
      </c>
      <c>
        <v>0</v>
      </c>
      <c>
        <v>0</v>
      </c>
      <c>
        <v>5.636111</v>
      </c>
      <c>
        <v>0</v>
      </c>
      <c>
        <v>0</v>
      </c>
    </row>
    <row>
      <c>
        <is>
          <t>1581888</t>
        </is>
      </c>
      <c>
        <v>1</v>
      </c>
      <c>
        <is>
          <t>MANİSA</t>
        </is>
      </c>
      <c>
        <v>AKHİSAR</v>
      </c>
      <c>
        <is>
          <t>TR-1/59 45-72-M00059_956509648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17.11.2020 10:45:33</t>
        </is>
      </c>
      <c>
        <is>
          <t>17.11.2020 11:44:43</t>
        </is>
      </c>
      <c>
        <v>0.986111111</v>
      </c>
      <c>
        <v>0</v>
      </c>
      <c>
        <v>11</v>
      </c>
      <c>
        <v>0</v>
      </c>
      <c>
        <v>0</v>
      </c>
      <c>
        <v>0</v>
      </c>
      <c>
        <v>10.847222</v>
      </c>
      <c>
        <v>0</v>
      </c>
      <c>
        <v>0</v>
      </c>
    </row>
    <row>
      <c>
        <is>
          <t>1581261</t>
        </is>
      </c>
      <c>
        <v>1</v>
      </c>
      <c>
        <is>
          <t>MANİSA</t>
        </is>
      </c>
      <c>
        <v>AKHİSAR</v>
      </c>
      <c>
        <is>
          <t>ZEYTİNLİOVA TR-7 45-72-L00421_ÜÇ AVLU ÇIKIŞI L02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16.11.2020 06:24:29</t>
        </is>
      </c>
      <c>
        <is>
          <t>16.11.2020 09:15:24</t>
        </is>
      </c>
      <c>
        <v>2.848611111</v>
      </c>
      <c>
        <v>1</v>
      </c>
      <c>
        <v>0</v>
      </c>
      <c>
        <v>76</v>
      </c>
      <c>
        <v>184</v>
      </c>
      <c>
        <v>2.848611</v>
      </c>
      <c>
        <v>0</v>
      </c>
      <c>
        <v>216.494444</v>
      </c>
      <c>
        <v>524.144444</v>
      </c>
    </row>
    <row>
      <c>
        <is>
          <t>1576830</t>
        </is>
      </c>
      <c>
        <v>1</v>
      </c>
      <c>
        <is>
          <t>MANİSA</t>
        </is>
      </c>
      <c>
        <v>AKHİSAR</v>
      </c>
      <c>
        <is>
          <t>ZEYTİNLİOVA TR-1 KÖK 45-72-L00389_TR-14 ÇIKIŞI-L07 L07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06.11.2020 22:40:53</t>
        </is>
      </c>
      <c>
        <is>
          <t>06.11.2020 23:11:00</t>
        </is>
      </c>
      <c>
        <v>0.501944444</v>
      </c>
      <c>
        <v>7</v>
      </c>
      <c>
        <v>819</v>
      </c>
      <c>
        <v>33</v>
      </c>
      <c>
        <v>3</v>
      </c>
      <c>
        <v>3.513611</v>
      </c>
      <c>
        <v>411.0925</v>
      </c>
      <c>
        <v>16.564167</v>
      </c>
      <c>
        <v>1.505833</v>
      </c>
    </row>
    <row>
      <c>
        <is>
          <t>1598279</t>
        </is>
      </c>
      <c>
        <v>1</v>
      </c>
      <c>
        <is>
          <t>MANİSA</t>
        </is>
      </c>
      <c>
        <v>SARUHANLI</v>
      </c>
      <c>
        <is>
          <t>SARUHANLI TR-3 45-80-M00003_A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29.11.2020 17:53:16</t>
        </is>
      </c>
      <c>
        <is>
          <t>29.11.2020 18:22:27</t>
        </is>
      </c>
      <c>
        <v>0.486388888</v>
      </c>
      <c>
        <v>0</v>
      </c>
      <c>
        <v>64</v>
      </c>
      <c>
        <v>0</v>
      </c>
      <c>
        <v>0</v>
      </c>
      <c>
        <v>0</v>
      </c>
      <c>
        <v>31.128889</v>
      </c>
      <c>
        <v>0</v>
      </c>
      <c>
        <v>0</v>
      </c>
    </row>
    <row>
      <c>
        <is>
          <t>1596879</t>
        </is>
      </c>
      <c>
        <v>1</v>
      </c>
      <c>
        <is>
          <t>MANİSA</t>
        </is>
      </c>
      <c>
        <v>AKHİSAR</v>
      </c>
      <c>
        <is>
          <t>PINARCIK TR-1 45-72-L00753_49618495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26.11.2020 15:29:29</t>
        </is>
      </c>
      <c>
        <is>
          <t>26.11.2020 16:46:45</t>
        </is>
      </c>
      <c>
        <v>1.287777777</v>
      </c>
      <c>
        <v>0</v>
      </c>
      <c>
        <v>0</v>
      </c>
      <c>
        <v>0</v>
      </c>
      <c>
        <v>84</v>
      </c>
      <c>
        <v>0</v>
      </c>
      <c>
        <v>0</v>
      </c>
      <c>
        <v>0</v>
      </c>
      <c>
        <v>108.173333</v>
      </c>
    </row>
    <row>
      <c>
        <is>
          <t>1595663</t>
        </is>
      </c>
      <c>
        <v>1</v>
      </c>
      <c>
        <is>
          <t>MANİSA</t>
        </is>
      </c>
      <c>
        <v>SARUHANLI</v>
      </c>
      <c>
        <is>
          <t>SARUHANLI TR-6 45-80-M00006_956559261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24.11.2020 10:52:22</t>
        </is>
      </c>
      <c>
        <is>
          <t>24.11.2020 15:30:23</t>
        </is>
      </c>
      <c>
        <v>4.633611111</v>
      </c>
      <c>
        <v>0</v>
      </c>
      <c>
        <v>2</v>
      </c>
      <c>
        <v>0</v>
      </c>
      <c>
        <v>0</v>
      </c>
      <c>
        <v>0</v>
      </c>
      <c>
        <v>9.267222</v>
      </c>
      <c>
        <v>0</v>
      </c>
      <c>
        <v>0</v>
      </c>
    </row>
    <row>
      <c>
        <is>
          <t>1576310</t>
        </is>
      </c>
      <c>
        <v>1</v>
      </c>
      <c>
        <is>
          <t>MANİSA</t>
        </is>
      </c>
      <c>
        <v>SARUHANLI</v>
      </c>
      <c>
        <is>
          <t>SARUHANLI TR-26 45-80-M00026_45-80-M00026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06.11.2020 10:53:07</t>
        </is>
      </c>
      <c>
        <is>
          <t>06.11.2020 11:15:59</t>
        </is>
      </c>
      <c>
        <v>0.381111111</v>
      </c>
      <c>
        <v>1</v>
      </c>
      <c>
        <v>131</v>
      </c>
      <c>
        <v>0</v>
      </c>
      <c>
        <v>0</v>
      </c>
      <c>
        <v>0.381111</v>
      </c>
      <c>
        <v>49.925556</v>
      </c>
      <c>
        <v>0</v>
      </c>
      <c>
        <v>0</v>
      </c>
    </row>
    <row>
      <c>
        <is>
          <t>1578680</t>
        </is>
      </c>
      <c>
        <v>1</v>
      </c>
      <c>
        <is>
          <t>İZMİR</t>
        </is>
      </c>
      <c>
        <v>TORBALI</v>
      </c>
      <c>
        <is>
          <t>TR-171 35-26-M00171_A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10.11.2020 16:51:30</t>
        </is>
      </c>
      <c>
        <is>
          <t>10.11.2020 17:34:55</t>
        </is>
      </c>
      <c>
        <v>0.723611111</v>
      </c>
      <c>
        <v>0</v>
      </c>
      <c>
        <v>426</v>
      </c>
      <c>
        <v>0</v>
      </c>
      <c>
        <v>0</v>
      </c>
      <c>
        <v>0</v>
      </c>
      <c>
        <v>308.258333</v>
      </c>
      <c>
        <v>0</v>
      </c>
      <c>
        <v>0</v>
      </c>
    </row>
    <row>
      <c>
        <is>
          <t>1580947</t>
        </is>
      </c>
      <c>
        <v>1</v>
      </c>
      <c>
        <is>
          <t>İZMİR</t>
        </is>
      </c>
      <c>
        <v>URLA</v>
      </c>
      <c>
        <is>
          <t>KUŞÇULAR TR-5 35-19-M00217_Ayırıcı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15.11.2020 07:23:17</t>
        </is>
      </c>
      <c>
        <is>
          <t>15.11.2020 09:32:36</t>
        </is>
      </c>
      <c>
        <v>2.155277777</v>
      </c>
      <c>
        <v>0</v>
      </c>
      <c>
        <v>0</v>
      </c>
      <c>
        <v>1</v>
      </c>
      <c>
        <v>89</v>
      </c>
      <c>
        <v>0</v>
      </c>
      <c>
        <v>0</v>
      </c>
      <c>
        <v>2.155278</v>
      </c>
      <c>
        <v>191.819722</v>
      </c>
    </row>
    <row>
      <c>
        <is>
          <t>1577376</t>
        </is>
      </c>
      <c>
        <v>1</v>
      </c>
      <c>
        <is>
          <t>MANİSA</t>
        </is>
      </c>
      <c>
        <v>AKHİSAR</v>
      </c>
      <c>
        <is>
          <t>TR-2/15 45-72-L00015_915787971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07.11.2020 20:46:20</t>
        </is>
      </c>
      <c>
        <is>
          <t>07.11.2020 22:13:36</t>
        </is>
      </c>
      <c>
        <v>1.454444444</v>
      </c>
      <c>
        <v>0</v>
      </c>
      <c>
        <v>1</v>
      </c>
      <c>
        <v>0</v>
      </c>
      <c>
        <v>0</v>
      </c>
      <c>
        <v>0</v>
      </c>
      <c>
        <v>1.454444</v>
      </c>
      <c>
        <v>0</v>
      </c>
      <c>
        <v>0</v>
      </c>
    </row>
    <row>
      <c>
        <is>
          <t>1573904</t>
        </is>
      </c>
      <c>
        <v>1</v>
      </c>
      <c>
        <is>
          <t>MANİSA</t>
        </is>
      </c>
      <c>
        <v>AKHİSAR</v>
      </c>
      <c>
        <is>
          <t>TR-2/15 45-72-L00015_956495989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02.11.2020 00:26:27</t>
        </is>
      </c>
      <c>
        <is>
          <t>02.11.2020 02:38:28</t>
        </is>
      </c>
      <c>
        <v>2.200277777</v>
      </c>
      <c>
        <v>0</v>
      </c>
      <c>
        <v>1</v>
      </c>
      <c>
        <v>0</v>
      </c>
      <c>
        <v>0</v>
      </c>
      <c>
        <v>0</v>
      </c>
      <c>
        <v>2.200278</v>
      </c>
      <c>
        <v>0</v>
      </c>
      <c>
        <v>0</v>
      </c>
    </row>
    <row>
      <c>
        <is>
          <t>1595736</t>
        </is>
      </c>
      <c>
        <v>1</v>
      </c>
      <c>
        <is>
          <t>MANİSA</t>
        </is>
      </c>
      <c>
        <v>AKHİSAR</v>
      </c>
      <c>
        <is>
          <t>AKHİSAR İM 45-72-A00001_ZEYTİNLİOVA ÇIKIŞ-M06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24.11.2020 13:20:06</t>
        </is>
      </c>
      <c>
        <is>
          <t>24.11.2020 13:27:07</t>
        </is>
      </c>
      <c>
        <v>0.116944444</v>
      </c>
      <c>
        <v>29</v>
      </c>
      <c>
        <v>2871</v>
      </c>
      <c>
        <v>779</v>
      </c>
      <c>
        <v>3660</v>
      </c>
      <c>
        <v>3.391389</v>
      </c>
      <c>
        <v>335.747499</v>
      </c>
      <c>
        <v>91.099722</v>
      </c>
      <c>
        <v>428.016665</v>
      </c>
    </row>
    <row>
      <c>
        <is>
          <t>1596176</t>
        </is>
      </c>
      <c>
        <v>1</v>
      </c>
      <c>
        <is>
          <t>MANİSA</t>
        </is>
      </c>
      <c>
        <v>AKHİSAR</v>
      </c>
      <c>
        <is>
          <t>TR-2/53 45-72-L00053_49643819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25.11.2020 10:32:07</t>
        </is>
      </c>
      <c>
        <is>
          <t>25.11.2020 12:22:32</t>
        </is>
      </c>
      <c>
        <v>1.840277777</v>
      </c>
      <c>
        <v>0</v>
      </c>
      <c>
        <v>0</v>
      </c>
      <c>
        <v>0</v>
      </c>
      <c>
        <v>24</v>
      </c>
      <c>
        <v>0</v>
      </c>
      <c>
        <v>0</v>
      </c>
      <c>
        <v>0</v>
      </c>
      <c>
        <v>44.166667</v>
      </c>
    </row>
    <row>
      <c>
        <is>
          <t>1598092</t>
        </is>
      </c>
      <c>
        <v>1</v>
      </c>
      <c>
        <is>
          <t>MANİSA</t>
        </is>
      </c>
      <c>
        <v>AKHİSAR</v>
      </c>
      <c>
        <is>
          <t>AKHİSAR İM 45-72-A00001_TR-1/43 M13</t>
        </is>
      </c>
      <c>
        <v>Manevra</v>
      </c>
      <c>
        <is>
          <t>Dağıtım-OG</t>
        </is>
      </c>
      <c>
        <v>Kısa</v>
      </c>
      <c>
        <v>Şebeke işletmecisi</v>
      </c>
      <c>
        <v>Bildirimli</v>
      </c>
      <c>
        <is>
          <t>29.11.2020 10:45:07</t>
        </is>
      </c>
      <c>
        <is>
          <t>29.11.2020 10:45:47</t>
        </is>
      </c>
      <c>
        <v>0.011097222</v>
      </c>
      <c>
        <v>76</v>
      </c>
      <c>
        <v>23523</v>
      </c>
      <c>
        <v>36</v>
      </c>
      <c>
        <v>464</v>
      </c>
      <c>
        <v>0.843389</v>
      </c>
      <c>
        <v>261.039953</v>
      </c>
      <c>
        <v>0.3995</v>
      </c>
      <c>
        <v>5.149111</v>
      </c>
    </row>
    <row>
      <c>
        <is>
          <t>1597390</t>
        </is>
      </c>
      <c>
        <v>1</v>
      </c>
      <c>
        <is>
          <t>MANİSA</t>
        </is>
      </c>
      <c>
        <v>AKHİSAR</v>
      </c>
      <c>
        <is>
          <t>AKHİSAR TM 45-72-A00006_SOMA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27.11.2020 15:26:31</t>
        </is>
      </c>
      <c>
        <is>
          <t>27.11.2020 15:49:00</t>
        </is>
      </c>
      <c>
        <v>0.374722222</v>
      </c>
      <c>
        <v>24</v>
      </c>
      <c>
        <v>3770</v>
      </c>
      <c>
        <v>494</v>
      </c>
      <c>
        <v>226</v>
      </c>
      <c>
        <v>8.993333</v>
      </c>
      <c>
        <v>1412.702777</v>
      </c>
      <c>
        <v>185.112778</v>
      </c>
      <c>
        <v>84.687222</v>
      </c>
    </row>
    <row>
      <c>
        <is>
          <t>1598247</t>
        </is>
      </c>
      <c>
        <v>1</v>
      </c>
      <c>
        <is>
          <t>MANİSA</t>
        </is>
      </c>
      <c>
        <v>AKHİSAR</v>
      </c>
      <c>
        <is>
          <t>AKHİSAR İM 45-72-A00001_TR-1/43 M13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Bildirimli</v>
      </c>
      <c>
        <is>
          <t>29.11.2020 17:18:04</t>
        </is>
      </c>
      <c>
        <is>
          <t>29.11.2020 17:22:31</t>
        </is>
      </c>
      <c>
        <v>0.074085</v>
      </c>
      <c>
        <v>76</v>
      </c>
      <c>
        <v>23523</v>
      </c>
      <c>
        <v>36</v>
      </c>
      <c>
        <v>464</v>
      </c>
      <c>
        <v>5.63046</v>
      </c>
      <c>
        <v>1742.701455</v>
      </c>
      <c>
        <v>2.66706</v>
      </c>
      <c>
        <v>34.37544</v>
      </c>
    </row>
    <row>
      <c>
        <is>
          <t>1598881</t>
        </is>
      </c>
      <c>
        <v>1</v>
      </c>
      <c>
        <is>
          <t>MANİSA</t>
        </is>
      </c>
      <c>
        <v>AKHİSAR</v>
      </c>
      <c>
        <is>
          <t>AKHİSAR TM 45-72-A00006_KAPAKLI-1 M16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30.11.2020 23:05:13</t>
        </is>
      </c>
      <c>
        <is>
          <t>01.12.2020 00:51:00</t>
        </is>
      </c>
      <c>
        <v>1.763055555</v>
      </c>
      <c>
        <v>63</v>
      </c>
      <c>
        <v>3662</v>
      </c>
      <c>
        <v>758</v>
      </c>
      <c>
        <v>2246</v>
      </c>
      <c>
        <v>111.0725</v>
      </c>
      <c>
        <v>6456.309442</v>
      </c>
      <c>
        <v>1336.396111</v>
      </c>
      <c>
        <v>3959.822777</v>
      </c>
    </row>
    <row>
      <c>
        <is>
          <t>1595212</t>
        </is>
      </c>
      <c>
        <v>1</v>
      </c>
      <c>
        <is>
          <t>MANİSA</t>
        </is>
      </c>
      <c>
        <v>AKHİSAR</v>
      </c>
      <c>
        <is>
          <t>AKHİSAR İM 45-72-A00001_TR-1/43-M13 M13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23.11.2020 13:03:12</t>
        </is>
      </c>
      <c>
        <is>
          <t>23.11.2020 14:10:00</t>
        </is>
      </c>
      <c>
        <v>1.113333333</v>
      </c>
      <c>
        <v>74</v>
      </c>
      <c>
        <v>21774</v>
      </c>
      <c>
        <v>36</v>
      </c>
      <c>
        <v>464</v>
      </c>
      <c>
        <v>82.386667</v>
      </c>
      <c>
        <v>24241.719993</v>
      </c>
      <c>
        <v>40.08</v>
      </c>
      <c>
        <v>516.586667</v>
      </c>
    </row>
    <row>
      <c>
        <is>
          <t>1583122</t>
        </is>
      </c>
      <c>
        <v>1</v>
      </c>
      <c>
        <is>
          <t>İZMİR</t>
        </is>
      </c>
      <c>
        <v>URLA</v>
      </c>
      <c>
        <is>
          <t>TR-113 ZEYTİNALANI 35-19-L00113_956663330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19.11.2020 10:23:15</t>
        </is>
      </c>
      <c>
        <is>
          <t>19.11.2020 19:03:29</t>
        </is>
      </c>
      <c>
        <v>8.670555555</v>
      </c>
      <c>
        <v>0</v>
      </c>
      <c>
        <v>1</v>
      </c>
      <c>
        <v>0</v>
      </c>
      <c>
        <v>0</v>
      </c>
      <c>
        <v>0</v>
      </c>
      <c>
        <v>8.670556</v>
      </c>
      <c>
        <v>0</v>
      </c>
      <c>
        <v>0</v>
      </c>
    </row>
    <row>
      <c>
        <is>
          <t>1574544</t>
        </is>
      </c>
      <c>
        <v>1</v>
      </c>
      <c>
        <is>
          <t>İZMİR</t>
        </is>
      </c>
      <c>
        <v>URLA</v>
      </c>
      <c>
        <is>
          <t>ZEYTİNLER TR-2 35-19-M00401_10831551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03.11.2020 09:35:00</t>
        </is>
      </c>
      <c>
        <is>
          <t>03.11.2020 09:55:00</t>
        </is>
      </c>
      <c>
        <v>0.333333333</v>
      </c>
      <c>
        <v>0</v>
      </c>
      <c>
        <v>0</v>
      </c>
      <c>
        <v>0</v>
      </c>
      <c>
        <v>44</v>
      </c>
      <c>
        <v>0</v>
      </c>
      <c>
        <v>0</v>
      </c>
      <c>
        <v>0</v>
      </c>
      <c>
        <v>14.666667</v>
      </c>
    </row>
    <row>
      <c>
        <is>
          <t>1577156</t>
        </is>
      </c>
      <c>
        <v>1</v>
      </c>
      <c>
        <is>
          <t>MANİSA</t>
        </is>
      </c>
      <c>
        <v>AKHİSAR</v>
      </c>
      <c>
        <is>
          <t>KARAKÖY ÜÇYOL TR-1 45-72-L00193_49565639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07.11.2020 14:07:23</t>
        </is>
      </c>
      <c>
        <is>
          <t>07.11.2020 15:26:29</t>
        </is>
      </c>
      <c>
        <v>1.318333333</v>
      </c>
      <c>
        <v>0</v>
      </c>
      <c>
        <v>0</v>
      </c>
      <c>
        <v>0</v>
      </c>
      <c>
        <v>20</v>
      </c>
      <c>
        <v>0</v>
      </c>
      <c>
        <v>0</v>
      </c>
      <c>
        <v>0</v>
      </c>
      <c>
        <v>26.366667</v>
      </c>
    </row>
    <row>
      <c>
        <is>
          <t>1579533</t>
        </is>
      </c>
      <c>
        <v>1</v>
      </c>
      <c>
        <is>
          <t>İZMİR</t>
        </is>
      </c>
      <c>
        <v>URLA</v>
      </c>
      <c>
        <is>
          <t>TR-99 ZEYTİNALANI 35-19-L00099_7893867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12.11.2020 10:26:18</t>
        </is>
      </c>
      <c>
        <is>
          <t>12.11.2020 12:43:52</t>
        </is>
      </c>
      <c>
        <v>2.292777777</v>
      </c>
      <c>
        <v>0</v>
      </c>
      <c>
        <v>73</v>
      </c>
      <c>
        <v>0</v>
      </c>
      <c>
        <v>0</v>
      </c>
      <c>
        <v>0</v>
      </c>
      <c>
        <v>167.372778</v>
      </c>
      <c>
        <v>0</v>
      </c>
      <c>
        <v>0</v>
      </c>
    </row>
    <row>
      <c>
        <is>
          <t>1573590</t>
        </is>
      </c>
      <c>
        <v>1</v>
      </c>
      <c>
        <is>
          <t>MANİSA</t>
        </is>
      </c>
      <c>
        <v>AKHİSAR</v>
      </c>
      <c>
        <is>
          <t>AKSELENDİ İM 45-72-A00004_HatBaşıAyırıcı_53139669 L23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01.11.2020 10:40:34</t>
        </is>
      </c>
      <c>
        <is>
          <t>01.11.2020 12:35:49</t>
        </is>
      </c>
      <c>
        <v>1.920833333</v>
      </c>
      <c>
        <v>0</v>
      </c>
      <c>
        <v>0</v>
      </c>
      <c>
        <v>5</v>
      </c>
      <c>
        <v>8</v>
      </c>
      <c>
        <v>0</v>
      </c>
      <c>
        <v>0</v>
      </c>
      <c>
        <v>9.604167</v>
      </c>
      <c>
        <v>15.366667</v>
      </c>
    </row>
    <row>
      <c>
        <is>
          <t>1577364</t>
        </is>
      </c>
      <c>
        <v>1</v>
      </c>
      <c>
        <is>
          <t>MANİSA</t>
        </is>
      </c>
      <c>
        <v>AKHİSAR</v>
      </c>
      <c>
        <is>
          <t>TR-1/40-B 45-72-M00107_49763714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07.11.2020 20:10:56</t>
        </is>
      </c>
      <c>
        <is>
          <t>07.11.2020 21:03:33</t>
        </is>
      </c>
      <c>
        <v>0.876944444</v>
      </c>
      <c>
        <v>0</v>
      </c>
      <c>
        <v>302</v>
      </c>
      <c>
        <v>0</v>
      </c>
      <c>
        <v>0</v>
      </c>
      <c>
        <v>0</v>
      </c>
      <c>
        <v>264.837222</v>
      </c>
      <c>
        <v>0</v>
      </c>
      <c>
        <v>0</v>
      </c>
    </row>
    <row>
      <c>
        <is>
          <t>1577259</t>
        </is>
      </c>
      <c>
        <v>1</v>
      </c>
      <c>
        <is>
          <t>MANİSA</t>
        </is>
      </c>
      <c>
        <v>AKHİSAR</v>
      </c>
      <c>
        <is>
          <t>TR-1/33 45-72-M00033_93558488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07.11.2020 16:59:07</t>
        </is>
      </c>
      <c>
        <is>
          <t>07.11.2020 19:30:12</t>
        </is>
      </c>
      <c>
        <v>2.518055555</v>
      </c>
      <c>
        <v>1</v>
      </c>
      <c>
        <v>0</v>
      </c>
      <c>
        <v>0</v>
      </c>
      <c>
        <v>0</v>
      </c>
      <c>
        <v>2.518056</v>
      </c>
      <c>
        <v>0</v>
      </c>
      <c>
        <v>0</v>
      </c>
      <c>
        <v>0</v>
      </c>
    </row>
    <row>
      <c>
        <is>
          <t>1578954</t>
        </is>
      </c>
      <c>
        <v>1</v>
      </c>
      <c>
        <is>
          <t>MANİSA</t>
        </is>
      </c>
      <c>
        <v>AKHİSAR</v>
      </c>
      <c>
        <is>
          <t>TR-1/19 45-72-M00019_49742724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11.11.2020 09:52:43</t>
        </is>
      </c>
      <c>
        <is>
          <t>11.11.2020 10:37:43</t>
        </is>
      </c>
      <c>
        <v>0.75</v>
      </c>
      <c>
        <v>0</v>
      </c>
      <c>
        <v>132</v>
      </c>
      <c>
        <v>0</v>
      </c>
      <c>
        <v>0</v>
      </c>
      <c>
        <v>0</v>
      </c>
      <c>
        <v>99</v>
      </c>
      <c>
        <v>0</v>
      </c>
      <c>
        <v>0</v>
      </c>
    </row>
    <row>
      <c>
        <is>
          <t>1578764</t>
        </is>
      </c>
      <c>
        <v>1</v>
      </c>
      <c>
        <is>
          <t>MANİSA</t>
        </is>
      </c>
      <c>
        <v>AKHİSAR</v>
      </c>
      <c>
        <is>
          <t>TR-1/10 45-72-M00010_TR-1/12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10.11.2020 19:42:41</t>
        </is>
      </c>
      <c>
        <is>
          <t>10.11.2020 20:45:12</t>
        </is>
      </c>
      <c>
        <v>1.041944444</v>
      </c>
      <c>
        <v>12</v>
      </c>
      <c>
        <v>121</v>
      </c>
      <c>
        <v>0</v>
      </c>
      <c>
        <v>0</v>
      </c>
      <c>
        <v>12.503333</v>
      </c>
      <c>
        <v>126.075278</v>
      </c>
      <c>
        <v>0</v>
      </c>
      <c>
        <v>0</v>
      </c>
    </row>
    <row>
      <c>
        <is>
          <t>1580829</t>
        </is>
      </c>
      <c>
        <v>1</v>
      </c>
      <c>
        <is>
          <t>MANİSA</t>
        </is>
      </c>
      <c>
        <v>AKHİSAR</v>
      </c>
      <c>
        <is>
          <t>TR-1/19 45-72-M00019_49742726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14.11.2020 17:36:01</t>
        </is>
      </c>
      <c>
        <is>
          <t>14.11.2020 18:38:22</t>
        </is>
      </c>
      <c>
        <v>1.039166666</v>
      </c>
      <c>
        <v>0</v>
      </c>
      <c>
        <v>154</v>
      </c>
      <c>
        <v>0</v>
      </c>
      <c>
        <v>0</v>
      </c>
      <c>
        <v>0</v>
      </c>
      <c>
        <v>160.031667</v>
      </c>
      <c>
        <v>0</v>
      </c>
      <c>
        <v>0</v>
      </c>
    </row>
    <row>
      <c>
        <is>
          <t>1595794</t>
        </is>
      </c>
      <c>
        <v>1</v>
      </c>
      <c>
        <is>
          <t>İZMİR</t>
        </is>
      </c>
      <c>
        <v>URLA</v>
      </c>
      <c>
        <is>
          <t>TR-75 35-19-L00075_956675293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24.11.2020 14:08:05</t>
        </is>
      </c>
      <c>
        <is>
          <t>24.11.2020 17:32:51</t>
        </is>
      </c>
      <c>
        <v>3.412777777</v>
      </c>
      <c>
        <v>0</v>
      </c>
      <c>
        <v>1</v>
      </c>
      <c>
        <v>0</v>
      </c>
      <c>
        <v>0</v>
      </c>
      <c>
        <v>0</v>
      </c>
      <c>
        <v>3.412778</v>
      </c>
      <c>
        <v>0</v>
      </c>
      <c>
        <v>0</v>
      </c>
    </row>
    <row>
      <c>
        <is>
          <t>1583591</t>
        </is>
      </c>
      <c>
        <v>1</v>
      </c>
      <c>
        <is>
          <t>İZMİR</t>
        </is>
      </c>
      <c>
        <v>URLA</v>
      </c>
      <c>
        <is>
          <t>GÜLBAHÇE TR-16 (KARAPINAR) 35-19-L00042_Ayırıcı H01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20.11.2020 05:12:23</t>
        </is>
      </c>
      <c>
        <is>
          <t>20.11.2020 07:32:41</t>
        </is>
      </c>
      <c>
        <v>2.338333333</v>
      </c>
      <c>
        <v>1</v>
      </c>
      <c>
        <v>0</v>
      </c>
      <c>
        <v>7</v>
      </c>
      <c>
        <v>192</v>
      </c>
      <c>
        <v>2.338333</v>
      </c>
      <c>
        <v>0</v>
      </c>
      <c>
        <v>16.368333</v>
      </c>
      <c>
        <v>448.96</v>
      </c>
    </row>
    <row>
      <c>
        <is>
          <t>1582224</t>
        </is>
      </c>
      <c>
        <v>1</v>
      </c>
      <c>
        <is>
          <t>İZMİR</t>
        </is>
      </c>
      <c>
        <v>URLA</v>
      </c>
      <c>
        <is>
          <t>GÜLBAHÇE TR-13 (KARAPINAR) 35-19-L00143_956700582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17.11.2020 19:52:40</t>
        </is>
      </c>
      <c>
        <is>
          <t>17.11.2020 21:34:29</t>
        </is>
      </c>
      <c>
        <v>1.696944444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1.696944</v>
      </c>
    </row>
    <row>
      <c>
        <is>
          <t>1575497</t>
        </is>
      </c>
      <c>
        <v>1</v>
      </c>
      <c>
        <is>
          <t>İZMİR</t>
        </is>
      </c>
      <c>
        <v>URLA</v>
      </c>
      <c>
        <is>
          <t>GÜLBAHÇE TR-14 35-19-L00246_6496699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05.11.2020 00:13:05</t>
        </is>
      </c>
      <c>
        <is>
          <t>05.11.2020 02:07:14</t>
        </is>
      </c>
      <c>
        <v>1.9025</v>
      </c>
      <c>
        <v>0</v>
      </c>
      <c>
        <v>0</v>
      </c>
      <c>
        <v>0</v>
      </c>
      <c>
        <v>89</v>
      </c>
      <c>
        <v>0</v>
      </c>
      <c>
        <v>0</v>
      </c>
      <c>
        <v>0</v>
      </c>
      <c>
        <v>169.3225</v>
      </c>
    </row>
    <row>
      <c>
        <is>
          <t>1580049</t>
        </is>
      </c>
      <c>
        <v>1</v>
      </c>
      <c>
        <is>
          <t>MANİSA</t>
        </is>
      </c>
      <c>
        <v>SARUHANLI</v>
      </c>
      <c>
        <is>
          <t>MÜTEVELLİ KÖK 45-80-M00100_MÜTEVELLİ ŞEHİR-1(MÜTEVELLİ TR-2/TR-3/TR-4)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13.11.2020 09:42:37</t>
        </is>
      </c>
      <c>
        <is>
          <t>13.11.2020 10:23:55</t>
        </is>
      </c>
      <c>
        <v>0.688333333</v>
      </c>
      <c>
        <v>6</v>
      </c>
      <c>
        <v>495</v>
      </c>
      <c>
        <v>0</v>
      </c>
      <c>
        <v>5</v>
      </c>
      <c>
        <v>4.13</v>
      </c>
      <c>
        <v>340.725</v>
      </c>
      <c>
        <v>0</v>
      </c>
      <c>
        <v>3.441667</v>
      </c>
    </row>
    <row>
      <c>
        <is>
          <t>1598716</t>
        </is>
      </c>
      <c>
        <v>1</v>
      </c>
      <c>
        <is>
          <t>İZMİR</t>
        </is>
      </c>
      <c>
        <v>URLA</v>
      </c>
      <c>
        <is>
          <t>TR-122 ZEYTİNALANI 35-19-L00122_956678378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30.11.2020 14:32:29</t>
        </is>
      </c>
      <c>
        <is>
          <t>30.11.2020 21:38:10</t>
        </is>
      </c>
      <c>
        <v>7.094722222</v>
      </c>
      <c>
        <v>0</v>
      </c>
      <c>
        <v>2</v>
      </c>
      <c>
        <v>0</v>
      </c>
      <c>
        <v>0</v>
      </c>
      <c>
        <v>0</v>
      </c>
      <c>
        <v>14.189444</v>
      </c>
      <c>
        <v>0</v>
      </c>
      <c>
        <v>0</v>
      </c>
    </row>
    <row>
      <c>
        <is>
          <t>1598831</t>
        </is>
      </c>
      <c>
        <v>1</v>
      </c>
      <c>
        <is>
          <t>MANİSA</t>
        </is>
      </c>
      <c>
        <v>AKHİSAR</v>
      </c>
      <c>
        <is>
          <t>KAYGANLI TR-1 45-72-L00202_49550848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30.11.2020 18:48:55</t>
        </is>
      </c>
      <c>
        <is>
          <t>30.11.2020 21:29:59</t>
        </is>
      </c>
      <c>
        <v>2.684444444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2.684444</v>
      </c>
    </row>
    <row>
      <c>
        <is>
          <t>1578886</t>
        </is>
      </c>
      <c>
        <v>1</v>
      </c>
      <c>
        <is>
          <t>İZMİR</t>
        </is>
      </c>
      <c>
        <v>URLA</v>
      </c>
      <c>
        <is>
          <t>ÖZBEK TR-2 35-19-M00232_11752178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11.11.2020 09:14:00</t>
        </is>
      </c>
      <c>
        <is>
          <t>11.11.2020 12:23:49</t>
        </is>
      </c>
      <c>
        <v>3.163611111</v>
      </c>
      <c>
        <v>0</v>
      </c>
      <c>
        <v>0</v>
      </c>
      <c>
        <v>0</v>
      </c>
      <c>
        <v>144</v>
      </c>
      <c>
        <v>0</v>
      </c>
      <c>
        <v>0</v>
      </c>
      <c>
        <v>0</v>
      </c>
      <c>
        <v>455.56</v>
      </c>
    </row>
    <row>
      <c>
        <is>
          <t>1577450</t>
        </is>
      </c>
      <c>
        <v>1</v>
      </c>
      <c>
        <is>
          <t>MANİSA</t>
        </is>
      </c>
      <c>
        <v>AKHİSAR</v>
      </c>
      <c>
        <is>
          <t>KOBAŞDERE TR-1 45-72-L00205_49550785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08.11.2020 07:29:52</t>
        </is>
      </c>
      <c>
        <is>
          <t>08.11.2020 09:21:33</t>
        </is>
      </c>
      <c>
        <v>1.861388888</v>
      </c>
      <c>
        <v>0</v>
      </c>
      <c>
        <v>0</v>
      </c>
      <c>
        <v>0</v>
      </c>
      <c>
        <v>9</v>
      </c>
      <c>
        <v>0</v>
      </c>
      <c>
        <v>0</v>
      </c>
      <c>
        <v>0</v>
      </c>
      <c>
        <v>16.7525</v>
      </c>
    </row>
    <row>
      <c>
        <is>
          <t>1576525</t>
        </is>
      </c>
      <c>
        <v>1</v>
      </c>
      <c>
        <is>
          <t>MANİSA</t>
        </is>
      </c>
      <c>
        <v>AKHİSAR</v>
      </c>
      <c>
        <is>
          <t>KOCAKAĞAN KARAPINAR TR-1 45-72-L00226_49494822</t>
        </is>
      </c>
      <c>
        <v>AG İzolatör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06.11.2020 14:21:08</t>
        </is>
      </c>
      <c>
        <is>
          <t>06.11.2020 21:29:03</t>
        </is>
      </c>
      <c>
        <v>7.131944444</v>
      </c>
      <c>
        <v>0</v>
      </c>
      <c>
        <v>0</v>
      </c>
      <c>
        <v>0</v>
      </c>
      <c>
        <v>8</v>
      </c>
      <c>
        <v>0</v>
      </c>
      <c>
        <v>0</v>
      </c>
      <c>
        <v>0</v>
      </c>
      <c>
        <v>57.055556</v>
      </c>
    </row>
    <row>
      <c>
        <is>
          <t>1580865</t>
        </is>
      </c>
      <c>
        <v>1</v>
      </c>
      <c>
        <is>
          <t>MANİSA</t>
        </is>
      </c>
      <c>
        <v>AKHİSAR</v>
      </c>
      <c>
        <is>
          <t>TR-2/38 45-72-L00038_49749634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14.11.2020 19:42:45</t>
        </is>
      </c>
      <c>
        <is>
          <t>14.11.2020 20:37:03</t>
        </is>
      </c>
      <c>
        <v>0.905</v>
      </c>
      <c>
        <v>0</v>
      </c>
      <c>
        <v>125</v>
      </c>
      <c>
        <v>0</v>
      </c>
      <c>
        <v>0</v>
      </c>
      <c>
        <v>0</v>
      </c>
      <c>
        <v>113.125</v>
      </c>
      <c>
        <v>0</v>
      </c>
      <c>
        <v>0</v>
      </c>
    </row>
    <row>
      <c>
        <is>
          <t>1574351</t>
        </is>
      </c>
      <c>
        <v>1</v>
      </c>
      <c>
        <is>
          <t>İZMİR</t>
        </is>
      </c>
      <c>
        <v>URLA</v>
      </c>
      <c>
        <is>
          <t>TR-7 ÖZTAK SİTESİ 35-19-M00237_35-19-M00237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02.11.2020 18:09:30</t>
        </is>
      </c>
      <c>
        <is>
          <t>02.11.2020 18:53:00</t>
        </is>
      </c>
      <c>
        <v>0.725</v>
      </c>
      <c>
        <v>0</v>
      </c>
      <c>
        <v>0</v>
      </c>
      <c>
        <v>1</v>
      </c>
      <c>
        <v>189</v>
      </c>
      <c>
        <v>0</v>
      </c>
      <c>
        <v>0</v>
      </c>
      <c>
        <v>0.725</v>
      </c>
      <c>
        <v>137.025</v>
      </c>
    </row>
    <row>
      <c>
        <is>
          <t>1577142</t>
        </is>
      </c>
      <c>
        <v>1</v>
      </c>
      <c>
        <is>
          <t>İZMİR</t>
        </is>
      </c>
      <c>
        <v>URLA</v>
      </c>
      <c>
        <is>
          <t>ÖZBEK DM (TR-315) 35-19-M00044_ÖZBEK TR-2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07.11.2020 13:45:00</t>
        </is>
      </c>
      <c>
        <is>
          <t>07.11.2020 14:15:37</t>
        </is>
      </c>
      <c>
        <v>0.510277777</v>
      </c>
      <c>
        <v>0</v>
      </c>
      <c>
        <v>0</v>
      </c>
      <c>
        <v>2</v>
      </c>
      <c>
        <v>353</v>
      </c>
      <c>
        <v>0</v>
      </c>
      <c>
        <v>0</v>
      </c>
      <c>
        <v>1.020556</v>
      </c>
      <c>
        <v>180.128055</v>
      </c>
    </row>
    <row>
      <c>
        <is>
          <t>1580321</t>
        </is>
      </c>
      <c>
        <v>1</v>
      </c>
      <c>
        <is>
          <t>MANİSA</t>
        </is>
      </c>
      <c>
        <v>SARUHANLI</v>
      </c>
      <c>
        <is>
          <t>KOLDERE KÖK 45-80-M00051_ÇAVUŞOĞLU TST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13.11.2020 16:47:00</t>
        </is>
      </c>
      <c>
        <is>
          <t>13.11.2020 18:35:23</t>
        </is>
      </c>
      <c>
        <v>1.806388888</v>
      </c>
      <c>
        <v>0</v>
      </c>
      <c>
        <v>0</v>
      </c>
      <c>
        <v>86</v>
      </c>
      <c>
        <v>91</v>
      </c>
      <c>
        <v>0</v>
      </c>
      <c>
        <v>0</v>
      </c>
      <c>
        <v>155.349444</v>
      </c>
      <c>
        <v>164.381389</v>
      </c>
    </row>
    <row>
      <c>
        <is>
          <t>1598639</t>
        </is>
      </c>
      <c>
        <v>1</v>
      </c>
      <c>
        <is>
          <t>MANİSA</t>
        </is>
      </c>
      <c>
        <v>SARUHANLI</v>
      </c>
      <c>
        <is>
          <t>KOLDERE KÖK 45-80-M00051_ÇAVUŞOĞLU TST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30.11.2020 12:54:12</t>
        </is>
      </c>
      <c>
        <is>
          <t>30.11.2020 13:33:21</t>
        </is>
      </c>
      <c>
        <v>0.6525</v>
      </c>
      <c>
        <v>0</v>
      </c>
      <c>
        <v>0</v>
      </c>
      <c>
        <v>87</v>
      </c>
      <c>
        <v>91</v>
      </c>
      <c>
        <v>0</v>
      </c>
      <c>
        <v>0</v>
      </c>
      <c>
        <v>56.7675</v>
      </c>
      <c>
        <v>59.3775</v>
      </c>
    </row>
    <row>
      <c>
        <is>
          <t>1597881</t>
        </is>
      </c>
      <c>
        <v>1</v>
      </c>
      <c>
        <is>
          <t>MANİSA</t>
        </is>
      </c>
      <c>
        <v>SARUHANLI</v>
      </c>
      <c>
        <is>
          <t>KOLDERE KÖK 45-80-M00051_ÇAVUŞOĞLU TST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28.11.2020 16:57:32</t>
        </is>
      </c>
      <c>
        <is>
          <t>28.11.2020 18:29:00</t>
        </is>
      </c>
      <c>
        <v>1.524444444</v>
      </c>
      <c>
        <v>0</v>
      </c>
      <c>
        <v>0</v>
      </c>
      <c>
        <v>86</v>
      </c>
      <c>
        <v>91</v>
      </c>
      <c>
        <v>0</v>
      </c>
      <c>
        <v>0</v>
      </c>
      <c>
        <v>131.102222</v>
      </c>
      <c>
        <v>138.724444</v>
      </c>
    </row>
    <row>
      <c>
        <is>
          <t>1595223</t>
        </is>
      </c>
      <c>
        <v>1</v>
      </c>
      <c>
        <is>
          <t>MANİSA</t>
        </is>
      </c>
      <c>
        <v>SARUHANLI</v>
      </c>
      <c>
        <is>
          <t>KOLDERE KÖK 45-80-M00051_ÇAVUŞOĞLU TST-M06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23.11.2020 13:13:56</t>
        </is>
      </c>
      <c>
        <is>
          <t>23.11.2020 13:41:58</t>
        </is>
      </c>
      <c>
        <v>0.467222222</v>
      </c>
      <c>
        <v>0</v>
      </c>
      <c>
        <v>0</v>
      </c>
      <c>
        <v>86</v>
      </c>
      <c>
        <v>91</v>
      </c>
      <c>
        <v>0</v>
      </c>
      <c>
        <v>0</v>
      </c>
      <c>
        <v>40.181111</v>
      </c>
      <c>
        <v>42.517222</v>
      </c>
    </row>
    <row>
      <c>
        <is>
          <t>1577987</t>
        </is>
      </c>
      <c>
        <v>1</v>
      </c>
      <c>
        <is>
          <t>İZMİR</t>
        </is>
      </c>
      <c>
        <v>URLA</v>
      </c>
      <c>
        <is>
          <t>GÜLBAHÇE TR-7 35-19-L00167_956670262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09.11.2020 11:35:08</t>
        </is>
      </c>
      <c>
        <is>
          <t>09.11.2020 13:43:13</t>
        </is>
      </c>
      <c>
        <v>2.134722222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2.134722</v>
      </c>
    </row>
    <row>
      <c>
        <is>
          <t>1575793</t>
        </is>
      </c>
      <c>
        <v>1</v>
      </c>
      <c>
        <is>
          <t>İZMİR</t>
        </is>
      </c>
      <c>
        <v>URLA</v>
      </c>
      <c>
        <is>
          <t>TR-122 ZEYTİNALANI 35-19-L00122_956674336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05.11.2020 13:27:56</t>
        </is>
      </c>
      <c>
        <is>
          <t>05.11.2020 14:55:34</t>
        </is>
      </c>
      <c>
        <v>1.460555555</v>
      </c>
      <c>
        <v>0</v>
      </c>
      <c>
        <v>1</v>
      </c>
      <c>
        <v>0</v>
      </c>
      <c>
        <v>0</v>
      </c>
      <c>
        <v>0</v>
      </c>
      <c>
        <v>1.460556</v>
      </c>
      <c>
        <v>0</v>
      </c>
      <c>
        <v>0</v>
      </c>
    </row>
    <row>
      <c>
        <is>
          <t>1596312</t>
        </is>
      </c>
      <c>
        <v>1</v>
      </c>
      <c>
        <is>
          <t>İZMİR</t>
        </is>
      </c>
      <c>
        <v>TORBALI</v>
      </c>
      <c>
        <is>
          <t>YEŞİLKÖY-1 35-26-M00790_956621914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25.11.2020 13:03:02</t>
        </is>
      </c>
      <c>
        <is>
          <t>25.11.2020 14:53:56</t>
        </is>
      </c>
      <c>
        <v>1.848333333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1.848333</v>
      </c>
    </row>
    <row>
      <c>
        <is>
          <t>1579269</t>
        </is>
      </c>
      <c>
        <v>1</v>
      </c>
      <c>
        <is>
          <t>İZMİR</t>
        </is>
      </c>
      <c>
        <v>TORBALI</v>
      </c>
      <c>
        <is>
          <t>YEŞİLKÖY-3 35-26-M00792_956621707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11.11.2020 17:45:17</t>
        </is>
      </c>
      <c>
        <is>
          <t>11.11.2020 19:00:36</t>
        </is>
      </c>
      <c>
        <v>1.255277777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1.255278</v>
      </c>
    </row>
    <row>
      <c>
        <is>
          <t>1574267</t>
        </is>
      </c>
      <c>
        <v>1</v>
      </c>
      <c>
        <is>
          <t>MANİSA</t>
        </is>
      </c>
      <c>
        <v>AKHİSAR</v>
      </c>
      <c>
        <is>
          <t>HİKMET GIDA KÖK 45-72-M00122_HARTA BAKIR FİDERİ ÇIKIŞ-M04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02.11.2020 16:20:58</t>
        </is>
      </c>
      <c>
        <is>
          <t>02.11.2020 16:52:07</t>
        </is>
      </c>
      <c>
        <v>0.519166666</v>
      </c>
      <c>
        <v>24</v>
      </c>
      <c>
        <v>3770</v>
      </c>
      <c>
        <v>472</v>
      </c>
      <c>
        <v>25</v>
      </c>
      <c>
        <v>12.46</v>
      </c>
      <c>
        <v>1957.258331</v>
      </c>
      <c>
        <v>245.046666</v>
      </c>
      <c>
        <v>12.979167</v>
      </c>
    </row>
    <row>
      <c>
        <is>
          <t>1578206</t>
        </is>
      </c>
      <c>
        <v>1</v>
      </c>
      <c>
        <is>
          <t>MANİSA</t>
        </is>
      </c>
      <c>
        <v>AKHİSAR</v>
      </c>
      <c>
        <is>
          <t>TR-1/9 45-72-M00009_956502810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09.11.2020 18:38:35</t>
        </is>
      </c>
      <c>
        <is>
          <t>09.11.2020 19:51:54</t>
        </is>
      </c>
      <c>
        <v>1.221944444</v>
      </c>
      <c>
        <v>0</v>
      </c>
      <c>
        <v>2</v>
      </c>
      <c>
        <v>0</v>
      </c>
      <c>
        <v>0</v>
      </c>
      <c>
        <v>0</v>
      </c>
      <c>
        <v>2.443889</v>
      </c>
      <c>
        <v>0</v>
      </c>
      <c>
        <v>0</v>
      </c>
    </row>
    <row>
      <c>
        <is>
          <t>1575053</t>
        </is>
      </c>
      <c>
        <v>1</v>
      </c>
      <c>
        <is>
          <t>İZMİR</t>
        </is>
      </c>
      <c>
        <v>URLA</v>
      </c>
      <c>
        <is>
          <t>ÖZBEK TR-2 35-19-M00232_95000469512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04.11.2020 09:01:36</t>
        </is>
      </c>
      <c>
        <is>
          <t>04.11.2020 10:53:50</t>
        </is>
      </c>
      <c>
        <v>1.870555555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1.870556</v>
      </c>
    </row>
    <row>
      <c>
        <is>
          <t>1575407</t>
        </is>
      </c>
      <c>
        <v>1</v>
      </c>
      <c>
        <is>
          <t>MANİSA</t>
        </is>
      </c>
      <c>
        <v>AKHİSAR</v>
      </c>
      <c>
        <is>
          <t>MECİDİYE TR-6 45-72-L00579_956500632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04.11.2020 18:30:48</t>
        </is>
      </c>
      <c>
        <is>
          <t>04.11.2020 20:16:53</t>
        </is>
      </c>
      <c>
        <v>1.768055555</v>
      </c>
      <c>
        <v>0</v>
      </c>
      <c>
        <v>2</v>
      </c>
      <c>
        <v>0</v>
      </c>
      <c>
        <v>0</v>
      </c>
      <c>
        <v>0</v>
      </c>
      <c>
        <v>3.536111</v>
      </c>
      <c>
        <v>0</v>
      </c>
      <c>
        <v>0</v>
      </c>
    </row>
    <row>
      <c>
        <is>
          <t>1579758</t>
        </is>
      </c>
      <c>
        <v>1</v>
      </c>
      <c>
        <is>
          <t>MANİSA</t>
        </is>
      </c>
      <c>
        <v>AKHİSAR</v>
      </c>
      <c>
        <is>
          <t>MECİDİYE TR-3 45-72-L00576_49648677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12.11.2020 16:41:54</t>
        </is>
      </c>
      <c>
        <is>
          <t>12.11.2020 18:29:16</t>
        </is>
      </c>
      <c>
        <v>1.789444444</v>
      </c>
      <c>
        <v>0</v>
      </c>
      <c>
        <v>160</v>
      </c>
      <c>
        <v>0</v>
      </c>
      <c>
        <v>1</v>
      </c>
      <c>
        <v>0</v>
      </c>
      <c>
        <v>286.311111</v>
      </c>
      <c>
        <v>0</v>
      </c>
      <c>
        <v>1.789444</v>
      </c>
    </row>
    <row>
      <c>
        <is>
          <t>1576562</t>
        </is>
      </c>
      <c>
        <v>1</v>
      </c>
      <c>
        <is>
          <t>MANİSA</t>
        </is>
      </c>
      <c>
        <v>AKHİSAR</v>
      </c>
      <c>
        <is>
          <t>MECİDİYE TR-1 KÖK 45-72-L00078_GÖKÇEKÖY (KÖYLER ÇIKIŞI)-L010 L010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06.11.2020 15:13:42</t>
        </is>
      </c>
      <c>
        <is>
          <t>06.11.2020 16:40:21</t>
        </is>
      </c>
      <c>
        <v>1.444166666</v>
      </c>
      <c>
        <v>4</v>
      </c>
      <c>
        <v>624</v>
      </c>
      <c>
        <v>147</v>
      </c>
      <c>
        <v>431</v>
      </c>
      <c>
        <v>5.776667</v>
      </c>
      <c>
        <v>901.16</v>
      </c>
      <c>
        <v>212.2925</v>
      </c>
      <c>
        <v>622.435833</v>
      </c>
    </row>
    <row>
      <c>
        <is>
          <t>1594704</t>
        </is>
      </c>
      <c>
        <v>1</v>
      </c>
      <c>
        <is>
          <t>MANİSA</t>
        </is>
      </c>
      <c>
        <v>AKHİSAR</v>
      </c>
      <c>
        <is>
          <t>MECİDİYE TR-1 KÖK 45-72-L00078_GÖKÇEKÖY (KÖYLER ÇIKIŞI)-L010 L010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22.11.2020 10:05:48</t>
        </is>
      </c>
      <c>
        <is>
          <t>22.11.2020 10:49:45</t>
        </is>
      </c>
      <c>
        <v>0.7325</v>
      </c>
      <c>
        <v>4</v>
      </c>
      <c>
        <v>624</v>
      </c>
      <c>
        <v>147</v>
      </c>
      <c>
        <v>431</v>
      </c>
      <c>
        <v>2.93</v>
      </c>
      <c>
        <v>457.08</v>
      </c>
      <c>
        <v>107.6775</v>
      </c>
      <c>
        <v>315.7075</v>
      </c>
    </row>
    <row>
      <c>
        <is>
          <t>1576707</t>
        </is>
      </c>
      <c>
        <v>1</v>
      </c>
      <c>
        <is>
          <t>MANİSA</t>
        </is>
      </c>
      <c>
        <v>AKHİSAR</v>
      </c>
      <c>
        <is>
          <t>TR-1/70 45-72-M00070_TR-1/71-72ÇIKIŞ  - TR-1/64GİRİŞ-M01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06.11.2020 18:03:43</t>
        </is>
      </c>
      <c>
        <is>
          <t>06.11.2020 18:38:28</t>
        </is>
      </c>
      <c>
        <v>0.579166666</v>
      </c>
      <c>
        <v>32</v>
      </c>
      <c>
        <v>5955</v>
      </c>
      <c>
        <v>0</v>
      </c>
      <c>
        <v>0</v>
      </c>
      <c>
        <v>18.533333</v>
      </c>
      <c>
        <v>3448.937496</v>
      </c>
      <c>
        <v>0</v>
      </c>
      <c>
        <v>0</v>
      </c>
    </row>
    <row>
      <c>
        <is>
          <t>1576746</t>
        </is>
      </c>
      <c>
        <v>1</v>
      </c>
      <c>
        <is>
          <t>MANİSA</t>
        </is>
      </c>
      <c>
        <v>AKHİSAR</v>
      </c>
      <c>
        <is>
          <t>TR-1/70 45-72-M00070_49742313</t>
        </is>
      </c>
      <c>
        <v>AG Atlama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06.11.2020 18:48:55</t>
        </is>
      </c>
      <c>
        <is>
          <t>06.11.2020 19:52:08</t>
        </is>
      </c>
      <c>
        <v>1.053611111</v>
      </c>
      <c>
        <v>0</v>
      </c>
      <c>
        <v>128</v>
      </c>
      <c>
        <v>0</v>
      </c>
      <c>
        <v>0</v>
      </c>
      <c>
        <v>0</v>
      </c>
      <c>
        <v>134.862222</v>
      </c>
      <c>
        <v>0</v>
      </c>
      <c>
        <v>0</v>
      </c>
    </row>
    <row>
      <c>
        <is>
          <t>1579105</t>
        </is>
      </c>
      <c>
        <v>1</v>
      </c>
      <c>
        <is>
          <t>MANİSA</t>
        </is>
      </c>
      <c>
        <v>AKHİSAR</v>
      </c>
      <c>
        <is>
          <t>TR-1/91 45-72-M00091_49662336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11.11.2020 13:43:12</t>
        </is>
      </c>
      <c>
        <is>
          <t>11.11.2020 14:40:53</t>
        </is>
      </c>
      <c>
        <v>0.961388888</v>
      </c>
      <c>
        <v>0</v>
      </c>
      <c>
        <v>11</v>
      </c>
      <c>
        <v>0</v>
      </c>
      <c>
        <v>0</v>
      </c>
      <c>
        <v>0</v>
      </c>
      <c>
        <v>10.575278</v>
      </c>
      <c>
        <v>0</v>
      </c>
      <c>
        <v>0</v>
      </c>
    </row>
    <row>
      <c>
        <is>
          <t>1578318</t>
        </is>
      </c>
      <c>
        <v>1</v>
      </c>
      <c>
        <is>
          <t>MANİSA</t>
        </is>
      </c>
      <c>
        <v>AKHİSAR</v>
      </c>
      <c>
        <is>
          <t>TR-1/28 45-72-M00028_TR-1/29 YENİ TARİŞ VE ARITMA TESİSLERİ -M02 M02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10.11.2020 08:52:38</t>
        </is>
      </c>
      <c>
        <is>
          <t>10.11.2020 11:39:01</t>
        </is>
      </c>
      <c>
        <v>2.772794444</v>
      </c>
      <c>
        <v>28</v>
      </c>
      <c>
        <v>131</v>
      </c>
      <c>
        <v>1</v>
      </c>
      <c>
        <v>0</v>
      </c>
      <c>
        <v>77.638244</v>
      </c>
      <c>
        <v>363.236072</v>
      </c>
      <c>
        <v>2.772794</v>
      </c>
      <c>
        <v>0</v>
      </c>
    </row>
    <row>
      <c>
        <is>
          <t>1581632</t>
        </is>
      </c>
      <c>
        <v>1</v>
      </c>
      <c>
        <is>
          <t>MANİSA</t>
        </is>
      </c>
      <c>
        <v>AKHİSAR</v>
      </c>
      <c>
        <is>
          <t>TR-1/72 45-72-M00072_956505852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16.11.2020 17:20:04</t>
        </is>
      </c>
      <c>
        <is>
          <t>16.11.2020 18:26:36</t>
        </is>
      </c>
      <c>
        <v>1.108888888</v>
      </c>
      <c>
        <v>0</v>
      </c>
      <c>
        <v>1</v>
      </c>
      <c>
        <v>0</v>
      </c>
      <c>
        <v>0</v>
      </c>
      <c>
        <v>0</v>
      </c>
      <c>
        <v>1.108889</v>
      </c>
      <c>
        <v>0</v>
      </c>
      <c>
        <v>0</v>
      </c>
    </row>
    <row>
      <c>
        <is>
          <t>1574941</t>
        </is>
      </c>
      <c>
        <v>1</v>
      </c>
      <c>
        <is>
          <t>MANİSA</t>
        </is>
      </c>
      <c>
        <v>AKHİSAR</v>
      </c>
      <c>
        <is>
          <t>TR-1/72 45-72-M00072_45-72-M00072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03.11.2020 20:28:34</t>
        </is>
      </c>
      <c>
        <is>
          <t>03.11.2020 20:51:00</t>
        </is>
      </c>
      <c>
        <v>0.373888888</v>
      </c>
      <c>
        <v>1</v>
      </c>
      <c>
        <v>626</v>
      </c>
      <c>
        <v>0</v>
      </c>
      <c>
        <v>0</v>
      </c>
      <c>
        <v>0.373889</v>
      </c>
      <c>
        <v>234.054444</v>
      </c>
      <c>
        <v>0</v>
      </c>
      <c>
        <v>0</v>
      </c>
    </row>
    <row>
      <c>
        <is>
          <t>1574958</t>
        </is>
      </c>
      <c>
        <v>1</v>
      </c>
      <c>
        <is>
          <t>MANİSA</t>
        </is>
      </c>
      <c>
        <v>AKHİSAR</v>
      </c>
      <c>
        <is>
          <t>TR-1/72 45-72-M00072_45-72-M00072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03.11.2020 21:15:00</t>
        </is>
      </c>
      <c>
        <is>
          <t>03.11.2020 21:57:22</t>
        </is>
      </c>
      <c>
        <v>0.706111111</v>
      </c>
      <c>
        <v>1</v>
      </c>
      <c>
        <v>626</v>
      </c>
      <c>
        <v>0</v>
      </c>
      <c>
        <v>0</v>
      </c>
      <c>
        <v>0.706111</v>
      </c>
      <c>
        <v>442.025555</v>
      </c>
      <c>
        <v>0</v>
      </c>
      <c>
        <v>0</v>
      </c>
    </row>
    <row>
      <c>
        <is>
          <t>1583323</t>
        </is>
      </c>
      <c>
        <v>1</v>
      </c>
      <c>
        <is>
          <t>MANİSA</t>
        </is>
      </c>
      <c>
        <v>AKHİSAR</v>
      </c>
      <c>
        <is>
          <t>TR-1/72 45-72-M00072_956505475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19.11.2020 16:03:32</t>
        </is>
      </c>
      <c>
        <is>
          <t>19.11.2020 17:13:35</t>
        </is>
      </c>
      <c>
        <v>1.1675</v>
      </c>
      <c>
        <v>0</v>
      </c>
      <c>
        <v>1</v>
      </c>
      <c>
        <v>0</v>
      </c>
      <c>
        <v>0</v>
      </c>
      <c>
        <v>0</v>
      </c>
      <c>
        <v>1.1675</v>
      </c>
      <c>
        <v>0</v>
      </c>
      <c>
        <v>0</v>
      </c>
    </row>
    <row>
      <c>
        <is>
          <t>1597525</t>
        </is>
      </c>
      <c>
        <v>1</v>
      </c>
      <c>
        <is>
          <t>MANİSA</t>
        </is>
      </c>
      <c>
        <v>AKHİSAR</v>
      </c>
      <c>
        <is>
          <t>TR-1/80 45-72-M00080_949990184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27.11.2020 19:23:14</t>
        </is>
      </c>
      <c>
        <is>
          <t>27.11.2020 20:59:58</t>
        </is>
      </c>
      <c>
        <v>1.612222222</v>
      </c>
      <c>
        <v>0</v>
      </c>
      <c>
        <v>1</v>
      </c>
      <c>
        <v>0</v>
      </c>
      <c>
        <v>0</v>
      </c>
      <c>
        <v>0</v>
      </c>
      <c>
        <v>1.612222</v>
      </c>
      <c>
        <v>0</v>
      </c>
      <c>
        <v>0</v>
      </c>
    </row>
    <row>
      <c>
        <is>
          <t>1584579</t>
        </is>
      </c>
      <c>
        <v>1</v>
      </c>
      <c>
        <is>
          <t>MANİSA</t>
        </is>
      </c>
      <c>
        <v>AKHİSAR</v>
      </c>
      <c>
        <is>
          <t>TR-1/80-A 45-72-M00119_956505769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21.11.2020 20:34:37</t>
        </is>
      </c>
      <c>
        <is>
          <t>21.11.2020 21:12:35</t>
        </is>
      </c>
      <c>
        <v>0.632777777</v>
      </c>
      <c>
        <v>0</v>
      </c>
      <c>
        <v>2</v>
      </c>
      <c>
        <v>0</v>
      </c>
      <c>
        <v>0</v>
      </c>
      <c>
        <v>0</v>
      </c>
      <c>
        <v>1.265556</v>
      </c>
      <c>
        <v>0</v>
      </c>
      <c>
        <v>0</v>
      </c>
    </row>
    <row>
      <c>
        <is>
          <t>1575169</t>
        </is>
      </c>
      <c>
        <v>1</v>
      </c>
      <c>
        <is>
          <t>MANİSA</t>
        </is>
      </c>
      <c>
        <v>AKHİSAR</v>
      </c>
      <c>
        <is>
          <t>TR-1/28 45-72-M00028_TR-1/36-M04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04.11.2020 11:44:06</t>
        </is>
      </c>
      <c>
        <is>
          <t>04.11.2020 12:34:52</t>
        </is>
      </c>
      <c>
        <v>0.846111111</v>
      </c>
      <c>
        <v>61</v>
      </c>
      <c>
        <v>95</v>
      </c>
      <c>
        <v>0</v>
      </c>
      <c>
        <v>0</v>
      </c>
      <c>
        <v>51.612778</v>
      </c>
      <c>
        <v>80.380556</v>
      </c>
      <c>
        <v>0</v>
      </c>
      <c>
        <v>0</v>
      </c>
    </row>
    <row>
      <c>
        <is>
          <t>1574310</t>
        </is>
      </c>
      <c>
        <v>1</v>
      </c>
      <c>
        <is>
          <t>MANİSA</t>
        </is>
      </c>
      <c>
        <v>AKHİSAR</v>
      </c>
      <c>
        <is>
          <t>TR-1/80 45-72-M00080_TR-1/80-A-B-C-M02 M02</t>
        </is>
      </c>
      <c>
        <v>OG Hatta Yabancı Cisim </v>
      </c>
      <c>
        <is>
          <t>Dağıtım-OG</t>
        </is>
      </c>
      <c>
        <v>Uzun</v>
      </c>
      <c>
        <v>Dışsal</v>
      </c>
      <c>
        <v>Bildirimsiz</v>
      </c>
      <c>
        <is>
          <t>02.11.2020 17:34:12</t>
        </is>
      </c>
      <c>
        <is>
          <t>02.11.2020 17:51:31</t>
        </is>
      </c>
      <c>
        <v>0.288611111</v>
      </c>
      <c>
        <v>7</v>
      </c>
      <c>
        <v>860</v>
      </c>
      <c>
        <v>0</v>
      </c>
      <c>
        <v>0</v>
      </c>
      <c>
        <v>2.020278</v>
      </c>
      <c>
        <v>248.205555</v>
      </c>
      <c>
        <v>0</v>
      </c>
      <c>
        <v>0</v>
      </c>
    </row>
    <row>
      <c>
        <is>
          <t>1581139</t>
        </is>
      </c>
      <c>
        <v>1</v>
      </c>
      <c>
        <is>
          <t>MANİSA</t>
        </is>
      </c>
      <c>
        <v>AKHİSAR</v>
      </c>
      <c>
        <is>
          <t>TR-1/28 45-72-M00028_TR-1/27-M05 M05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Bildirimli</v>
      </c>
      <c>
        <is>
          <t>15.11.2020 16:54:30</t>
        </is>
      </c>
      <c>
        <is>
          <t>15.11.2020 17:11:35</t>
        </is>
      </c>
      <c>
        <v>0.284722222</v>
      </c>
      <c>
        <v>91</v>
      </c>
      <c>
        <v>304</v>
      </c>
      <c>
        <v>1</v>
      </c>
      <c>
        <v>0</v>
      </c>
      <c>
        <v>25.909722</v>
      </c>
      <c>
        <v>86.555555</v>
      </c>
      <c>
        <v>0.284722</v>
      </c>
      <c>
        <v>0</v>
      </c>
    </row>
    <row>
      <c>
        <is>
          <t>1574594</t>
        </is>
      </c>
      <c>
        <v>1</v>
      </c>
      <c>
        <is>
          <t>İZMİR</t>
        </is>
      </c>
      <c>
        <v>URLA</v>
      </c>
      <c>
        <is>
          <t>TR-1 (DM-5/1) 35-19-M00001_956694917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03.11.2020 10:40:32</t>
        </is>
      </c>
      <c>
        <is>
          <t>03.11.2020 15:53:48</t>
        </is>
      </c>
      <c>
        <v>5.221111111</v>
      </c>
      <c>
        <v>0</v>
      </c>
      <c>
        <v>3</v>
      </c>
      <c>
        <v>0</v>
      </c>
      <c>
        <v>0</v>
      </c>
      <c>
        <v>0</v>
      </c>
      <c>
        <v>15.663333</v>
      </c>
      <c>
        <v>0</v>
      </c>
      <c>
        <v>0</v>
      </c>
    </row>
    <row>
      <c>
        <is>
          <t>1574563</t>
        </is>
      </c>
      <c>
        <v>1</v>
      </c>
      <c>
        <is>
          <t>İZMİR</t>
        </is>
      </c>
      <c>
        <v>URLA</v>
      </c>
      <c>
        <is>
          <t>UZUNKUYU TR-1 35-19-M00203_8798404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03.11.2020 10:01:52</t>
        </is>
      </c>
      <c>
        <is>
          <t>03.11.2020 11:05:20</t>
        </is>
      </c>
      <c>
        <v>1.057512777</v>
      </c>
      <c>
        <v>0</v>
      </c>
      <c>
        <v>0</v>
      </c>
      <c>
        <v>0</v>
      </c>
      <c>
        <v>17</v>
      </c>
      <c>
        <v>0</v>
      </c>
      <c>
        <v>0</v>
      </c>
      <c>
        <v>0</v>
      </c>
      <c>
        <v>17.977717</v>
      </c>
    </row>
    <row>
      <c>
        <is>
          <t>1598204</t>
        </is>
      </c>
      <c>
        <v>1</v>
      </c>
      <c>
        <is>
          <t>İZMİR</t>
        </is>
      </c>
      <c>
        <v>URLA</v>
      </c>
      <c>
        <is>
          <t>TR-44 SAKIZLI 35-19-L00044_Ayırıcı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29.11.2020 14:57:21</t>
        </is>
      </c>
      <c>
        <is>
          <t>29.11.2020 18:38:53</t>
        </is>
      </c>
      <c>
        <v>3.692222222</v>
      </c>
      <c>
        <v>1</v>
      </c>
      <c>
        <v>48</v>
      </c>
      <c>
        <v>0</v>
      </c>
      <c>
        <v>0</v>
      </c>
      <c>
        <v>3.692222</v>
      </c>
      <c>
        <v>177.226667</v>
      </c>
      <c>
        <v>0</v>
      </c>
      <c>
        <v>0</v>
      </c>
    </row>
    <row>
      <c>
        <is>
          <t>1580601</t>
        </is>
      </c>
      <c>
        <v>1</v>
      </c>
      <c>
        <is>
          <t>MANİSA</t>
        </is>
      </c>
      <c>
        <v>AKHİSAR</v>
      </c>
      <c>
        <is>
          <t>KARABÖRGLÜ TR-1 45-72-L00174_B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14.11.2020 10:09:56</t>
        </is>
      </c>
      <c>
        <is>
          <t>14.11.2020 19:06:51</t>
        </is>
      </c>
      <c>
        <v>8.948611111</v>
      </c>
      <c>
        <v>0</v>
      </c>
      <c>
        <v>0</v>
      </c>
      <c>
        <v>0</v>
      </c>
      <c>
        <v>34</v>
      </c>
      <c>
        <v>0</v>
      </c>
      <c>
        <v>0</v>
      </c>
      <c>
        <v>0</v>
      </c>
      <c>
        <v>304.252778</v>
      </c>
    </row>
    <row>
      <c>
        <is>
          <t>1595723</t>
        </is>
      </c>
      <c>
        <v>1</v>
      </c>
      <c>
        <is>
          <t>İZMİR</t>
        </is>
      </c>
      <c>
        <v>URLA</v>
      </c>
      <c>
        <is>
          <t>TR-77 ÇEŞMEALTI KÖK 35-19-L00077_TR-81 L05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24.11.2020 12:31:00</t>
        </is>
      </c>
      <c>
        <is>
          <t>24.11.2020 14:06:00</t>
        </is>
      </c>
      <c>
        <v>1.583333333</v>
      </c>
      <c>
        <v>49</v>
      </c>
      <c>
        <v>3369</v>
      </c>
      <c>
        <v>2</v>
      </c>
      <c>
        <v>80</v>
      </c>
      <c>
        <v>77.583333</v>
      </c>
      <c>
        <v>5334.249999</v>
      </c>
      <c>
        <v>3.166667</v>
      </c>
      <c>
        <v>126.666667</v>
      </c>
    </row>
    <row>
      <c>
        <is>
          <t>1595658</t>
        </is>
      </c>
      <c>
        <v>1</v>
      </c>
      <c>
        <is>
          <t>İZMİR</t>
        </is>
      </c>
      <c>
        <v>URLA</v>
      </c>
      <c>
        <is>
          <t>TR-77 ÇEŞMEALTI KÖK 35-19-L00077_TR-81 L05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24.11.2020 10:52:00</t>
        </is>
      </c>
      <c>
        <is>
          <t>24.11.2020 12:30:57</t>
        </is>
      </c>
      <c>
        <v>1.649166666</v>
      </c>
      <c>
        <v>49</v>
      </c>
      <c>
        <v>3369</v>
      </c>
      <c>
        <v>2</v>
      </c>
      <c>
        <v>80</v>
      </c>
      <c>
        <v>80.809167</v>
      </c>
      <c>
        <v>5556.042498</v>
      </c>
      <c>
        <v>3.298333</v>
      </c>
      <c>
        <v>131.933333</v>
      </c>
    </row>
    <row>
      <c>
        <is>
          <t>1595624</t>
        </is>
      </c>
      <c>
        <v>1</v>
      </c>
      <c>
        <is>
          <t>İZMİR</t>
        </is>
      </c>
      <c>
        <v>URLA</v>
      </c>
      <c>
        <is>
          <t>TR-77 ÇEŞMEALTI KÖK 35-19-L00077_TR-81 L05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24.11.2020 10:15:47</t>
        </is>
      </c>
      <c>
        <is>
          <t>24.11.2020 10:51:21</t>
        </is>
      </c>
      <c>
        <v>0.592777777</v>
      </c>
      <c>
        <v>49</v>
      </c>
      <c>
        <v>3369</v>
      </c>
      <c>
        <v>2</v>
      </c>
      <c>
        <v>80</v>
      </c>
      <c>
        <v>29.046111</v>
      </c>
      <c>
        <v>1997.068331</v>
      </c>
      <c>
        <v>1.185556</v>
      </c>
      <c>
        <v>47.422222</v>
      </c>
    </row>
    <row>
      <c>
        <is>
          <t>1595291</t>
        </is>
      </c>
      <c>
        <v>1</v>
      </c>
      <c>
        <is>
          <t>İZMİR</t>
        </is>
      </c>
      <c>
        <v>URLA</v>
      </c>
      <c>
        <is>
          <t>YASEMİN DM 35-19-M00002_KUŞÇULAR-M02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23.11.2020 14:57:06</t>
        </is>
      </c>
      <c>
        <is>
          <t>23.11.2020 15:10:00</t>
        </is>
      </c>
      <c>
        <v>0.215</v>
      </c>
      <c>
        <v>2</v>
      </c>
      <c>
        <v>143</v>
      </c>
      <c>
        <v>67</v>
      </c>
      <c>
        <v>1675</v>
      </c>
      <c>
        <v>0.43</v>
      </c>
      <c>
        <v>30.745</v>
      </c>
      <c>
        <v>14.405</v>
      </c>
      <c>
        <v>360.125</v>
      </c>
    </row>
    <row>
      <c>
        <is>
          <t>1595127</t>
        </is>
      </c>
      <c>
        <v>1</v>
      </c>
      <c>
        <is>
          <t>İZMİR</t>
        </is>
      </c>
      <c>
        <v>URLA</v>
      </c>
      <c>
        <is>
          <t>TR-128 35-19-L00128_8422749</t>
        </is>
      </c>
      <c>
        <v>AG Hatta Ağaç Kesimi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23.11.2020 10:24:47</t>
        </is>
      </c>
      <c>
        <is>
          <t>23.11.2020 11:53:17</t>
        </is>
      </c>
      <c>
        <v>1.475</v>
      </c>
      <c>
        <v>0</v>
      </c>
      <c>
        <v>9</v>
      </c>
      <c>
        <v>0</v>
      </c>
      <c>
        <v>0</v>
      </c>
      <c>
        <v>0</v>
      </c>
      <c>
        <v>13.275</v>
      </c>
      <c>
        <v>0</v>
      </c>
      <c>
        <v>0</v>
      </c>
    </row>
    <row>
      <c>
        <is>
          <t>1597191</t>
        </is>
      </c>
      <c>
        <v>1</v>
      </c>
      <c>
        <is>
          <t>İZMİR</t>
        </is>
      </c>
      <c>
        <v>URLA</v>
      </c>
      <c>
        <is>
          <t>YASEMİN DM 35-19-M00002_ÖZBEK M03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27.11.2020 09:23:00</t>
        </is>
      </c>
      <c>
        <is>
          <t>27.11.2020 12:18:00</t>
        </is>
      </c>
      <c>
        <v>2.916666666</v>
      </c>
      <c>
        <v>1</v>
      </c>
      <c>
        <v>4</v>
      </c>
      <c>
        <v>44</v>
      </c>
      <c>
        <v>1657</v>
      </c>
      <c>
        <v>2.916667</v>
      </c>
      <c>
        <v>11.666667</v>
      </c>
      <c>
        <v>128.333333</v>
      </c>
      <c>
        <v>4832.916666</v>
      </c>
    </row>
    <row>
      <c>
        <is>
          <t>1573751</t>
        </is>
      </c>
      <c>
        <v>1</v>
      </c>
      <c>
        <is>
          <t>İZMİR</t>
        </is>
      </c>
      <c>
        <v>URLA</v>
      </c>
      <c>
        <is>
          <t>YASEMİN DM 35-19-M00002_HatBaşıAyırıcı_66084462 M02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01.11.2020 17:15:09</t>
        </is>
      </c>
      <c>
        <is>
          <t>01.11.2020 18:19:50</t>
        </is>
      </c>
      <c>
        <v>1.078055555</v>
      </c>
      <c>
        <v>0</v>
      </c>
      <c>
        <v>0</v>
      </c>
      <c>
        <v>6</v>
      </c>
      <c>
        <v>0</v>
      </c>
      <c>
        <v>0</v>
      </c>
      <c>
        <v>0</v>
      </c>
      <c>
        <v>6.468333</v>
      </c>
      <c>
        <v>0</v>
      </c>
    </row>
    <row>
      <c>
        <is>
          <t>1573754</t>
        </is>
      </c>
      <c>
        <v>1</v>
      </c>
      <c>
        <is>
          <t>İZMİR</t>
        </is>
      </c>
      <c>
        <v>URLA</v>
      </c>
      <c>
        <is>
          <t>YASEMİN DM 35-19-M00002_KUŞÇULAR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01.11.2020 17:19:21</t>
        </is>
      </c>
      <c>
        <is>
          <t>01.11.2020 18:51:23</t>
        </is>
      </c>
      <c>
        <v>1.533888888</v>
      </c>
      <c>
        <v>2</v>
      </c>
      <c>
        <v>143</v>
      </c>
      <c>
        <v>67</v>
      </c>
      <c>
        <v>1675</v>
      </c>
      <c>
        <v>3.067778</v>
      </c>
      <c>
        <v>219.346111</v>
      </c>
      <c>
        <v>102.770555</v>
      </c>
      <c>
        <v>2569.263887</v>
      </c>
    </row>
    <row>
      <c>
        <is>
          <t>1594840</t>
        </is>
      </c>
      <c>
        <v>1</v>
      </c>
      <c>
        <is>
          <t>İZMİR</t>
        </is>
      </c>
      <c>
        <v>URLA</v>
      </c>
      <c>
        <is>
          <t>TR-10 BABACAN 35-19-L00010_8029982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22.11.2020 15:39:21</t>
        </is>
      </c>
      <c>
        <is>
          <t>22.11.2020 20:26:44</t>
        </is>
      </c>
      <c>
        <v>4.789722222</v>
      </c>
      <c>
        <v>0</v>
      </c>
      <c>
        <v>125</v>
      </c>
      <c>
        <v>0</v>
      </c>
      <c>
        <v>0</v>
      </c>
      <c>
        <v>0</v>
      </c>
      <c>
        <v>598.715278</v>
      </c>
      <c>
        <v>0</v>
      </c>
      <c>
        <v>0</v>
      </c>
    </row>
    <row>
      <c>
        <is>
          <t>1582254</t>
        </is>
      </c>
      <c>
        <v>1</v>
      </c>
      <c>
        <is>
          <t>İZMİR</t>
        </is>
      </c>
      <c>
        <v>URLA</v>
      </c>
      <c>
        <is>
          <t>TR-89 MAVİ PLAJ 35-19-L00089_956683183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17.11.2020 22:58:13</t>
        </is>
      </c>
      <c>
        <is>
          <t>18.11.2020 01:47:05</t>
        </is>
      </c>
      <c>
        <v>2.814444444</v>
      </c>
      <c>
        <v>0</v>
      </c>
      <c>
        <v>2</v>
      </c>
      <c>
        <v>0</v>
      </c>
      <c>
        <v>0</v>
      </c>
      <c>
        <v>0</v>
      </c>
      <c>
        <v>5.628889</v>
      </c>
      <c>
        <v>0</v>
      </c>
      <c>
        <v>0</v>
      </c>
    </row>
    <row>
      <c>
        <is>
          <t>1596545</t>
        </is>
      </c>
      <c>
        <v>1</v>
      </c>
      <c>
        <is>
          <t>İZMİR</t>
        </is>
      </c>
      <c>
        <v>URLA</v>
      </c>
      <c>
        <is>
          <t>TR-79 DEREKENARI 35-19-L00079_Ayırıcı H01</t>
        </is>
      </c>
      <c>
        <v>OG Kademe Ayarı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26.11.2020 00:49:00</t>
        </is>
      </c>
      <c>
        <is>
          <t>26.11.2020 00:52:46</t>
        </is>
      </c>
      <c>
        <v>0.062777777</v>
      </c>
      <c>
        <v>2</v>
      </c>
      <c>
        <v>196</v>
      </c>
      <c>
        <v>0</v>
      </c>
      <c>
        <v>0</v>
      </c>
      <c>
        <v>0.125556</v>
      </c>
      <c>
        <v>12.304444</v>
      </c>
      <c>
        <v>0</v>
      </c>
      <c>
        <v>0</v>
      </c>
    </row>
    <row>
      <c>
        <is>
          <t>1598829</t>
        </is>
      </c>
      <c>
        <v>1</v>
      </c>
      <c>
        <is>
          <t>İZMİR</t>
        </is>
      </c>
      <c>
        <v>URLA</v>
      </c>
      <c>
        <is>
          <t>TR-81 35-19-L00081_9420792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30.11.2020 18:59:28</t>
        </is>
      </c>
      <c>
        <is>
          <t>30.11.2020 23:11:22</t>
        </is>
      </c>
      <c>
        <v>4.198333333</v>
      </c>
      <c>
        <v>0</v>
      </c>
      <c>
        <v>86</v>
      </c>
      <c>
        <v>0</v>
      </c>
      <c>
        <v>0</v>
      </c>
      <c>
        <v>0</v>
      </c>
      <c>
        <v>361.056667</v>
      </c>
      <c>
        <v>0</v>
      </c>
      <c>
        <v>0</v>
      </c>
    </row>
    <row>
      <c>
        <is>
          <t>1582796</t>
        </is>
      </c>
      <c>
        <v>1</v>
      </c>
      <c>
        <is>
          <t>İZMİR</t>
        </is>
      </c>
      <c>
        <v>URLA</v>
      </c>
      <c>
        <is>
          <t>TR-147 35-19-L00147_6902003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18.11.2020 21:43:08</t>
        </is>
      </c>
      <c>
        <is>
          <t>18.11.2020 23:06:09</t>
        </is>
      </c>
      <c>
        <v>1.383611111</v>
      </c>
      <c>
        <v>0</v>
      </c>
      <c>
        <v>84</v>
      </c>
      <c>
        <v>0</v>
      </c>
      <c>
        <v>0</v>
      </c>
      <c>
        <v>0</v>
      </c>
      <c>
        <v>116.223333</v>
      </c>
      <c>
        <v>0</v>
      </c>
      <c>
        <v>0</v>
      </c>
    </row>
    <row>
      <c>
        <is>
          <t>1583284</t>
        </is>
      </c>
      <c>
        <v>1</v>
      </c>
      <c>
        <is>
          <t>İZMİR</t>
        </is>
      </c>
      <c>
        <v>URLA</v>
      </c>
      <c>
        <is>
          <t>TR-80 35-19-L00080_956695811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19.11.2020 14:16:21</t>
        </is>
      </c>
      <c>
        <is>
          <t>19.11.2020 17:08:59</t>
        </is>
      </c>
      <c>
        <v>2.877222222</v>
      </c>
      <c>
        <v>0</v>
      </c>
      <c>
        <v>1</v>
      </c>
      <c>
        <v>0</v>
      </c>
      <c>
        <v>0</v>
      </c>
      <c>
        <v>0</v>
      </c>
      <c>
        <v>2.877222</v>
      </c>
      <c>
        <v>0</v>
      </c>
      <c>
        <v>0</v>
      </c>
    </row>
    <row>
      <c>
        <is>
          <t>1583773</t>
        </is>
      </c>
      <c>
        <v>1</v>
      </c>
      <c>
        <is>
          <t>İZMİR</t>
        </is>
      </c>
      <c>
        <v>URLA</v>
      </c>
      <c>
        <is>
          <t>TR-309 (YATIRIM REZERVE) 35-19-L00360_956664452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20.11.2020 11:06:00</t>
        </is>
      </c>
      <c>
        <is>
          <t>20.11.2020 12:27:37</t>
        </is>
      </c>
      <c>
        <v>1.360277777</v>
      </c>
      <c>
        <v>0</v>
      </c>
      <c>
        <v>1</v>
      </c>
      <c>
        <v>0</v>
      </c>
      <c>
        <v>0</v>
      </c>
      <c>
        <v>0</v>
      </c>
      <c>
        <v>1.360278</v>
      </c>
      <c>
        <v>0</v>
      </c>
      <c>
        <v>0</v>
      </c>
    </row>
    <row>
      <c>
        <is>
          <t>1584370</t>
        </is>
      </c>
      <c>
        <v>1</v>
      </c>
      <c>
        <is>
          <t>İZMİR</t>
        </is>
      </c>
      <c>
        <v>URLA</v>
      </c>
      <c>
        <is>
          <t>DM-2/9(TR-254) 35-19-L00254_7289353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21.11.2020 12:52:29</t>
        </is>
      </c>
      <c>
        <is>
          <t>21.11.2020 18:56:49</t>
        </is>
      </c>
      <c>
        <v>6.072222222</v>
      </c>
      <c>
        <v>0</v>
      </c>
      <c>
        <v>78</v>
      </c>
      <c>
        <v>0</v>
      </c>
      <c>
        <v>0</v>
      </c>
      <c>
        <v>0</v>
      </c>
      <c>
        <v>473.633333</v>
      </c>
      <c>
        <v>0</v>
      </c>
      <c>
        <v>0</v>
      </c>
    </row>
    <row>
      <c>
        <is>
          <t>1583512</t>
        </is>
      </c>
      <c>
        <v>1</v>
      </c>
      <c>
        <is>
          <t>İZMİR</t>
        </is>
      </c>
      <c>
        <v>URLA</v>
      </c>
      <c>
        <is>
          <t>DM-2/9(TR-254) 35-19-L00254_7289353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19.11.2020 20:14:43</t>
        </is>
      </c>
      <c>
        <is>
          <t>19.11.2020 21:10:42</t>
        </is>
      </c>
      <c>
        <v>0.933055555</v>
      </c>
      <c>
        <v>0</v>
      </c>
      <c>
        <v>78</v>
      </c>
      <c>
        <v>0</v>
      </c>
      <c>
        <v>0</v>
      </c>
      <c>
        <v>0</v>
      </c>
      <c>
        <v>72.778333</v>
      </c>
      <c>
        <v>0</v>
      </c>
      <c>
        <v>0</v>
      </c>
    </row>
    <row>
      <c>
        <is>
          <t>1580850</t>
        </is>
      </c>
      <c>
        <v>1</v>
      </c>
      <c>
        <is>
          <t>İZMİR</t>
        </is>
      </c>
      <c>
        <v>URLA</v>
      </c>
      <c>
        <is>
          <t>TR-147 35-19-L00147_6902003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14.11.2020 18:55:57</t>
        </is>
      </c>
      <c>
        <is>
          <t>14.11.2020 21:18:38</t>
        </is>
      </c>
      <c>
        <v>2.378055555</v>
      </c>
      <c>
        <v>0</v>
      </c>
      <c>
        <v>84</v>
      </c>
      <c>
        <v>0</v>
      </c>
      <c>
        <v>0</v>
      </c>
      <c>
        <v>0</v>
      </c>
      <c>
        <v>199.756667</v>
      </c>
      <c>
        <v>0</v>
      </c>
      <c>
        <v>0</v>
      </c>
    </row>
    <row>
      <c>
        <is>
          <t>1575042</t>
        </is>
      </c>
      <c>
        <v>1</v>
      </c>
      <c>
        <is>
          <t>İZMİR</t>
        </is>
      </c>
      <c>
        <v>TORBALI</v>
      </c>
      <c>
        <is>
          <t>YEŞİLKÖY-1 35-26-M00790_Ayırıcı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04.11.2020 08:50:55</t>
        </is>
      </c>
      <c>
        <is>
          <t>04.11.2020 10:35:50</t>
        </is>
      </c>
      <c>
        <v>1.748611111</v>
      </c>
      <c>
        <v>0</v>
      </c>
      <c>
        <v>0</v>
      </c>
      <c>
        <v>0</v>
      </c>
      <c>
        <v>101</v>
      </c>
      <c>
        <v>0</v>
      </c>
      <c>
        <v>0</v>
      </c>
      <c>
        <v>0</v>
      </c>
      <c>
        <v>176.609722</v>
      </c>
    </row>
    <row>
      <c>
        <is>
          <t>1598675</t>
        </is>
      </c>
      <c>
        <v>1</v>
      </c>
      <c>
        <is>
          <t>İZMİR</t>
        </is>
      </c>
      <c>
        <v>TORBALI</v>
      </c>
      <c>
        <is>
          <t>YEŞİLKÖY-1 35-26-M00790_Ayırıcı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30.11.2020 17:48:00</t>
        </is>
      </c>
      <c>
        <is>
          <t>30.11.2020 18:05:28</t>
        </is>
      </c>
      <c>
        <v>0.291111111</v>
      </c>
      <c>
        <v>0</v>
      </c>
      <c>
        <v>0</v>
      </c>
      <c>
        <v>0</v>
      </c>
      <c>
        <v>101</v>
      </c>
      <c>
        <v>0</v>
      </c>
      <c>
        <v>0</v>
      </c>
      <c>
        <v>0</v>
      </c>
      <c>
        <v>29.402222</v>
      </c>
    </row>
    <row>
      <c>
        <is>
          <t>1575287</t>
        </is>
      </c>
      <c>
        <v>1</v>
      </c>
      <c>
        <is>
          <t>MANİSA</t>
        </is>
      </c>
      <c>
        <v>KIRKAĞAÇ</v>
      </c>
      <c>
        <is>
          <t>KIRKAĞAÇ OTOYOL DM 45-76-M00235_AHMET EMEKLİ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04.11.2020 14:51:47</t>
        </is>
      </c>
      <c>
        <is>
          <t>04.11.2020 15:30:47</t>
        </is>
      </c>
      <c>
        <v>0.65</v>
      </c>
      <c>
        <v>0</v>
      </c>
      <c>
        <v>0</v>
      </c>
      <c>
        <v>13</v>
      </c>
      <c>
        <v>0</v>
      </c>
      <c>
        <v>0</v>
      </c>
      <c>
        <v>0</v>
      </c>
      <c>
        <v>8.45</v>
      </c>
      <c>
        <v>0</v>
      </c>
    </row>
    <row>
      <c>
        <is>
          <t>1576597</t>
        </is>
      </c>
      <c>
        <v>1</v>
      </c>
      <c>
        <is>
          <t>MANİSA</t>
        </is>
      </c>
      <c>
        <v>KIRKAĞAÇ</v>
      </c>
      <c>
        <is>
          <t>BAKIR KÖK 45-76-M00047_KUPLAJ-M04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06.11.2020 15:58:13</t>
        </is>
      </c>
      <c>
        <is>
          <t>06.11.2020 16:18:27</t>
        </is>
      </c>
      <c>
        <v>0.337222222</v>
      </c>
      <c>
        <v>16</v>
      </c>
      <c>
        <v>1793</v>
      </c>
      <c>
        <v>114</v>
      </c>
      <c>
        <v>10</v>
      </c>
      <c>
        <v>5.395556</v>
      </c>
      <c>
        <v>604.639444</v>
      </c>
      <c>
        <v>38.443333</v>
      </c>
      <c>
        <v>3.372222</v>
      </c>
    </row>
    <row>
      <c>
        <is>
          <t>1574321</t>
        </is>
      </c>
      <c>
        <v>1</v>
      </c>
      <c>
        <is>
          <t>MANİSA</t>
        </is>
      </c>
      <c>
        <v>KIRKAĞAÇ</v>
      </c>
      <c>
        <is>
          <t>KIRKAĞAÇ OTOYOL DM 45-76-M00235_AHMET EMEKLİ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02.11.2020 17:41:04</t>
        </is>
      </c>
      <c>
        <is>
          <t>02.11.2020 18:16:35</t>
        </is>
      </c>
      <c>
        <v>0.591944444</v>
      </c>
      <c>
        <v>0</v>
      </c>
      <c>
        <v>0</v>
      </c>
      <c>
        <v>13</v>
      </c>
      <c>
        <v>0</v>
      </c>
      <c>
        <v>0</v>
      </c>
      <c>
        <v>0</v>
      </c>
      <c>
        <v>7.695278</v>
      </c>
      <c>
        <v>0</v>
      </c>
    </row>
    <row>
      <c>
        <is>
          <t>1577703</t>
        </is>
      </c>
      <c>
        <v>1</v>
      </c>
      <c>
        <is>
          <t>MANİSA</t>
        </is>
      </c>
      <c>
        <v>KIRKAĞAÇ</v>
      </c>
      <c>
        <is>
          <t>İLYASLAR KÖK 45-76-M00048_İLYASLAR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08.11.2020 17:08:02</t>
        </is>
      </c>
      <c>
        <is>
          <t>08.11.2020 18:21:11</t>
        </is>
      </c>
      <c>
        <v>1.219166666</v>
      </c>
      <c>
        <v>3</v>
      </c>
      <c>
        <v>891</v>
      </c>
      <c>
        <v>8</v>
      </c>
      <c>
        <v>3</v>
      </c>
      <c>
        <v>3.6575</v>
      </c>
      <c>
        <v>1086.277499</v>
      </c>
      <c>
        <v>9.753333</v>
      </c>
      <c>
        <v>3.6575</v>
      </c>
    </row>
    <row>
      <c>
        <is>
          <t>1594643</t>
        </is>
      </c>
      <c>
        <v>1</v>
      </c>
      <c>
        <is>
          <t>MANİSA</t>
        </is>
      </c>
      <c>
        <v>KIRKAĞAÇ</v>
      </c>
      <c>
        <is>
          <t>İLYASLAR KÖK 45-76-M00048_KARAKURT KÖK M03</t>
        </is>
      </c>
      <c>
        <v>OG Kablo Başlığı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22.11.2020 06:56:48</t>
        </is>
      </c>
      <c>
        <is>
          <t>22.11.2020 12:15:49</t>
        </is>
      </c>
      <c>
        <v>5.316944444</v>
      </c>
      <c>
        <v>5</v>
      </c>
      <c>
        <v>884</v>
      </c>
      <c>
        <v>5</v>
      </c>
      <c>
        <v>8</v>
      </c>
      <c>
        <v>26.584722</v>
      </c>
      <c>
        <v>4700.178888</v>
      </c>
      <c>
        <v>26.584722</v>
      </c>
      <c>
        <v>42.535556</v>
      </c>
    </row>
    <row>
      <c>
        <is>
          <t>1595540</t>
        </is>
      </c>
      <c>
        <v>1</v>
      </c>
      <c>
        <is>
          <t>MANİSA</t>
        </is>
      </c>
      <c>
        <v>ŞEHZADELER</v>
      </c>
      <c>
        <is>
          <t>YEŞİLKÖY TR-1 45-71-M01821_43139042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24.11.2020 09:05:05</t>
        </is>
      </c>
      <c>
        <is>
          <t>24.11.2020 11:36:00</t>
        </is>
      </c>
      <c>
        <v>2.515277777</v>
      </c>
      <c>
        <v>0</v>
      </c>
      <c>
        <v>0</v>
      </c>
      <c>
        <v>0</v>
      </c>
      <c>
        <v>60</v>
      </c>
      <c>
        <v>0</v>
      </c>
      <c>
        <v>0</v>
      </c>
      <c>
        <v>0</v>
      </c>
      <c>
        <v>150.916667</v>
      </c>
    </row>
    <row>
      <c>
        <is>
          <t>1583876</t>
        </is>
      </c>
      <c>
        <v>1</v>
      </c>
      <c>
        <is>
          <t>MANİSA</t>
        </is>
      </c>
      <c>
        <v>ŞEHZADELER</v>
      </c>
      <c>
        <is>
          <t>YEŞİLKÖY TR-2 45-71-M01822_953214913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20.11.2020 14:08:59</t>
        </is>
      </c>
      <c>
        <is>
          <t>20.11.2020 17:53:09</t>
        </is>
      </c>
      <c>
        <v>3.736111111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3.736111</v>
      </c>
    </row>
    <row>
      <c>
        <is>
          <t>1578854</t>
        </is>
      </c>
      <c>
        <v>1</v>
      </c>
      <c>
        <is>
          <t>MANİSA</t>
        </is>
      </c>
      <c>
        <v>ŞEHZADELER</v>
      </c>
      <c>
        <is>
          <t>YEŞİLKÖY TR-1 45-71-M01821_Ayırıcı H01</t>
        </is>
      </c>
      <c>
        <v>Yabani Hayvan Teması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11.11.2020 07:49:52</t>
        </is>
      </c>
      <c>
        <is>
          <t>11.11.2020 09:39:00</t>
        </is>
      </c>
      <c>
        <v>1.818888888</v>
      </c>
      <c>
        <v>0</v>
      </c>
      <c>
        <v>0</v>
      </c>
      <c>
        <v>3</v>
      </c>
      <c>
        <v>209</v>
      </c>
      <c>
        <v>0</v>
      </c>
      <c>
        <v>0</v>
      </c>
      <c>
        <v>5.456667</v>
      </c>
      <c>
        <v>380.147778</v>
      </c>
    </row>
    <row>
      <c>
        <is>
          <t>1573620</t>
        </is>
      </c>
      <c>
        <v>1</v>
      </c>
      <c>
        <is>
          <t>MANİSA</t>
        </is>
      </c>
      <c>
        <v>SARUHANLI</v>
      </c>
      <c>
        <is>
          <t>ALİBEYLİ DM 45-80-M00064_ALİBEYLİ TARIMSAL SULAMA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01.11.2020 11:31:41</t>
        </is>
      </c>
      <c>
        <is>
          <t>01.11.2020 12:31:57</t>
        </is>
      </c>
      <c>
        <v>1.004444444</v>
      </c>
      <c>
        <v>0</v>
      </c>
      <c>
        <v>0</v>
      </c>
      <c>
        <v>22</v>
      </c>
      <c>
        <v>71</v>
      </c>
      <c>
        <v>0</v>
      </c>
      <c>
        <v>0</v>
      </c>
      <c>
        <v>22.097778</v>
      </c>
      <c>
        <v>71.315556</v>
      </c>
    </row>
    <row>
      <c>
        <is>
          <t>1583252</t>
        </is>
      </c>
      <c>
        <v>1</v>
      </c>
      <c>
        <is>
          <t>MANİSA</t>
        </is>
      </c>
      <c>
        <v>SARUHANLI</v>
      </c>
      <c>
        <is>
          <t>TR-77 TARIMSAL SULAMA 45-80-M01077_956564305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19.11.2020 15:03:52</t>
        </is>
      </c>
      <c>
        <is>
          <t>19.11.2020 15:31:50</t>
        </is>
      </c>
      <c>
        <v>0.466111111</v>
      </c>
      <c>
        <v>0</v>
      </c>
      <c>
        <v>0</v>
      </c>
      <c>
        <v>0</v>
      </c>
      <c>
        <v>9</v>
      </c>
      <c>
        <v>0</v>
      </c>
      <c>
        <v>0</v>
      </c>
      <c>
        <v>0</v>
      </c>
      <c>
        <v>4.195</v>
      </c>
    </row>
    <row>
      <c>
        <is>
          <t>1583227</t>
        </is>
      </c>
      <c>
        <v>1</v>
      </c>
      <c>
        <is>
          <t>MANİSA</t>
        </is>
      </c>
      <c>
        <v>SARUHANLI</v>
      </c>
      <c>
        <is>
          <t>ALİBEYLİ TR-3 45-80-M00088_956548116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19.11.2020 14:21:59</t>
        </is>
      </c>
      <c>
        <is>
          <t>19.11.2020 15:00:23</t>
        </is>
      </c>
      <c>
        <v>0.64</v>
      </c>
      <c>
        <v>0</v>
      </c>
      <c>
        <v>1</v>
      </c>
      <c>
        <v>0</v>
      </c>
      <c>
        <v>0</v>
      </c>
      <c>
        <v>0</v>
      </c>
      <c>
        <v>0.64</v>
      </c>
      <c>
        <v>0</v>
      </c>
      <c>
        <v>0</v>
      </c>
    </row>
    <row>
      <c>
        <is>
          <t>1595939</t>
        </is>
      </c>
      <c>
        <v>1</v>
      </c>
      <c>
        <is>
          <t>MANİSA</t>
        </is>
      </c>
      <c>
        <v>SARUHANLI</v>
      </c>
      <c>
        <is>
          <t>ALİBEYLİ TR-5 45-80-M00087_956548012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24.11.2020 18:13:10</t>
        </is>
      </c>
      <c>
        <is>
          <t>24.11.2020 19:16:11</t>
        </is>
      </c>
      <c>
        <v>1.050277777</v>
      </c>
      <c>
        <v>0</v>
      </c>
      <c>
        <v>1</v>
      </c>
      <c>
        <v>0</v>
      </c>
      <c>
        <v>0</v>
      </c>
      <c>
        <v>0</v>
      </c>
      <c>
        <v>1.050278</v>
      </c>
      <c>
        <v>0</v>
      </c>
      <c>
        <v>0</v>
      </c>
    </row>
    <row>
      <c>
        <is>
          <t>1576543</t>
        </is>
      </c>
      <c>
        <v>1</v>
      </c>
      <c>
        <is>
          <t>MANİSA</t>
        </is>
      </c>
      <c>
        <v>SARUHANLI</v>
      </c>
      <c>
        <is>
          <t>ALİBEYLİ TR-3 45-80-M00088_B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06.11.2020 14:34:53</t>
        </is>
      </c>
      <c>
        <is>
          <t>06.11.2020 16:47:09</t>
        </is>
      </c>
      <c>
        <v>2.204444444</v>
      </c>
      <c>
        <v>0</v>
      </c>
      <c>
        <v>10</v>
      </c>
      <c>
        <v>0</v>
      </c>
      <c>
        <v>0</v>
      </c>
      <c>
        <v>0</v>
      </c>
      <c>
        <v>22.044444</v>
      </c>
      <c>
        <v>0</v>
      </c>
      <c>
        <v>0</v>
      </c>
    </row>
    <row>
      <c>
        <is>
          <t>1576469</t>
        </is>
      </c>
      <c>
        <v>1</v>
      </c>
      <c>
        <is>
          <t>MANİSA</t>
        </is>
      </c>
      <c>
        <v>SARUHANLI</v>
      </c>
      <c>
        <is>
          <t>ALİBEYLİ TR-2 45-80-M00065_72410641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06.11.2020 13:32:47</t>
        </is>
      </c>
      <c>
        <is>
          <t>06.11.2020 13:59:17</t>
        </is>
      </c>
      <c>
        <v>0.441666666</v>
      </c>
      <c>
        <v>0</v>
      </c>
      <c>
        <v>4</v>
      </c>
      <c>
        <v>0</v>
      </c>
      <c>
        <v>4</v>
      </c>
      <c>
        <v>0</v>
      </c>
      <c>
        <v>1.766667</v>
      </c>
      <c>
        <v>0</v>
      </c>
      <c>
        <v>1.766667</v>
      </c>
    </row>
    <row>
      <c>
        <is>
          <t>1576339</t>
        </is>
      </c>
      <c>
        <v>1</v>
      </c>
      <c>
        <is>
          <t>MANİSA</t>
        </is>
      </c>
      <c>
        <v>SARUHANLI</v>
      </c>
      <c>
        <is>
          <t>ALİBEYLİ TR-2 45-80-M00065_45-80-M00065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06.11.2020 11:29:43</t>
        </is>
      </c>
      <c>
        <is>
          <t>06.11.2020 12:47:33</t>
        </is>
      </c>
      <c>
        <v>1.297222222</v>
      </c>
      <c>
        <v>2</v>
      </c>
      <c>
        <v>128</v>
      </c>
      <c>
        <v>0</v>
      </c>
      <c>
        <v>8</v>
      </c>
      <c>
        <v>2.594444</v>
      </c>
      <c>
        <v>166.044444</v>
      </c>
      <c>
        <v>0</v>
      </c>
      <c>
        <v>10.377778</v>
      </c>
    </row>
    <row>
      <c>
        <is>
          <t>1597594</t>
        </is>
      </c>
      <c>
        <v>1</v>
      </c>
      <c>
        <is>
          <t>MANİSA</t>
        </is>
      </c>
      <c>
        <v>SARUHANLI</v>
      </c>
      <c>
        <is>
          <t>ALİBEYLİ DM 45-80-M00064_HEYBELİ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28.11.2020 07:09:01</t>
        </is>
      </c>
      <c>
        <is>
          <t>28.11.2020 09:05:00</t>
        </is>
      </c>
      <c>
        <v>1.933055555</v>
      </c>
      <c>
        <v>0</v>
      </c>
      <c>
        <v>0</v>
      </c>
      <c>
        <v>114</v>
      </c>
      <c>
        <v>328</v>
      </c>
      <c>
        <v>0</v>
      </c>
      <c>
        <v>0</v>
      </c>
      <c>
        <v>220.368333</v>
      </c>
      <c>
        <v>634.042222</v>
      </c>
    </row>
    <row>
      <c>
        <is>
          <t>1578693</t>
        </is>
      </c>
      <c>
        <v>1</v>
      </c>
      <c>
        <is>
          <t>MANİSA</t>
        </is>
      </c>
      <c>
        <v>AKHİSAR</v>
      </c>
      <c>
        <is>
          <t>TR-1/12 45-72-M00012_49676277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10.11.2020 17:14:35</t>
        </is>
      </c>
      <c>
        <is>
          <t>10.11.2020 19:33:35</t>
        </is>
      </c>
      <c>
        <v>2.316666666</v>
      </c>
      <c>
        <v>0</v>
      </c>
      <c>
        <v>43</v>
      </c>
      <c>
        <v>0</v>
      </c>
      <c>
        <v>0</v>
      </c>
      <c>
        <v>0</v>
      </c>
      <c>
        <v>99.616667</v>
      </c>
      <c>
        <v>0</v>
      </c>
      <c>
        <v>0</v>
      </c>
    </row>
    <row>
      <c>
        <is>
          <t>1573789</t>
        </is>
      </c>
      <c>
        <v>1</v>
      </c>
      <c>
        <is>
          <t>MANİSA</t>
        </is>
      </c>
      <c>
        <v>AKHİSAR</v>
      </c>
      <c>
        <is>
          <t>ULUPINAR TR-1 45-72-L00259_956521241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01.11.2020 18:57:55</t>
        </is>
      </c>
      <c>
        <is>
          <t>01.11.2020 21:38:37</t>
        </is>
      </c>
      <c>
        <v>2.678333333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2.678333</v>
      </c>
    </row>
    <row>
      <c>
        <is>
          <t>1596377</t>
        </is>
      </c>
      <c>
        <v>1</v>
      </c>
      <c>
        <is>
          <t>İZMİR</t>
        </is>
      </c>
      <c>
        <v>URLA</v>
      </c>
      <c>
        <is>
          <t>ÖZBEK TR-4 35-19-M00233_956662751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25.11.2020 14:47:45</t>
        </is>
      </c>
      <c>
        <is>
          <t>25.11.2020 18:44:36</t>
        </is>
      </c>
      <c>
        <v>3.9475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3.9475</v>
      </c>
    </row>
    <row>
      <c>
        <is>
          <t>1596160</t>
        </is>
      </c>
      <c>
        <v>1</v>
      </c>
      <c>
        <is>
          <t>İZMİR</t>
        </is>
      </c>
      <c>
        <v>URLA</v>
      </c>
      <c>
        <is>
          <t>ÖZBEK TR-4 35-19-M00233_956667727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25.11.2020 10:27:21</t>
        </is>
      </c>
      <c>
        <is>
          <t>25.11.2020 12:04:47</t>
        </is>
      </c>
      <c>
        <v>1.623888888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1.623889</v>
      </c>
    </row>
    <row>
      <c>
        <is>
          <t>1581322</t>
        </is>
      </c>
      <c>
        <v>1</v>
      </c>
      <c>
        <is>
          <t>MANİSA</t>
        </is>
      </c>
      <c>
        <v>AKHİSAR</v>
      </c>
      <c>
        <is>
          <t>SARIDERE TR-3 45-72-M00583_Ayırıcı H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16.11.2020 08:47:22</t>
        </is>
      </c>
      <c>
        <is>
          <t>16.11.2020 10:51:06</t>
        </is>
      </c>
      <c>
        <v>2.062222222</v>
      </c>
      <c>
        <v>0</v>
      </c>
      <c>
        <v>0</v>
      </c>
      <c>
        <v>0</v>
      </c>
      <c>
        <v>18</v>
      </c>
      <c>
        <v>0</v>
      </c>
      <c>
        <v>0</v>
      </c>
      <c>
        <v>0</v>
      </c>
      <c>
        <v>37.12</v>
      </c>
    </row>
    <row>
      <c>
        <is>
          <t>1575960</t>
        </is>
      </c>
      <c>
        <v>1</v>
      </c>
      <c>
        <is>
          <t>İZMİR</t>
        </is>
      </c>
      <c>
        <v>URLA</v>
      </c>
      <c>
        <is>
          <t>TAŞDELEN TR-336 35-19-M00181_95000501564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05.11.2020 17:56:46</t>
        </is>
      </c>
      <c>
        <is>
          <t>05.11.2020 19:07:20</t>
        </is>
      </c>
      <c>
        <v>1.176111111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2.352222</v>
      </c>
    </row>
    <row>
      <c>
        <is>
          <t>1577358</t>
        </is>
      </c>
      <c>
        <v>1</v>
      </c>
      <c>
        <is>
          <t>MANİSA</t>
        </is>
      </c>
      <c>
        <v>AKHİSAR</v>
      </c>
      <c>
        <is>
          <t>ÇAMÖNÜ TR-1 45-72-L00271_956515588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07.11.2020 19:51:03</t>
        </is>
      </c>
      <c>
        <is>
          <t>07.11.2020 20:53:10</t>
        </is>
      </c>
      <c>
        <v>1.035277777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1.035278</v>
      </c>
    </row>
    <row>
      <c>
        <is>
          <t>1573898</t>
        </is>
      </c>
      <c>
        <v>1</v>
      </c>
      <c>
        <is>
          <t>MANİSA</t>
        </is>
      </c>
      <c>
        <v>AKHİSAR</v>
      </c>
      <c>
        <is>
          <t>KARABÖRGLÜ TR-2 45-72-L00175_56394336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02.11.2020 00:01:02</t>
        </is>
      </c>
      <c>
        <is>
          <t>02.11.2020 00:42:12</t>
        </is>
      </c>
      <c>
        <v>0.686111111</v>
      </c>
      <c>
        <v>0</v>
      </c>
      <c>
        <v>0</v>
      </c>
      <c>
        <v>0</v>
      </c>
      <c>
        <v>20</v>
      </c>
      <c>
        <v>0</v>
      </c>
      <c>
        <v>0</v>
      </c>
      <c>
        <v>0</v>
      </c>
      <c>
        <v>13.722222</v>
      </c>
    </row>
    <row>
      <c>
        <is>
          <t>1583132</t>
        </is>
      </c>
      <c>
        <v>1</v>
      </c>
      <c>
        <is>
          <t>MANİSA</t>
        </is>
      </c>
      <c>
        <v>AKHİSAR</v>
      </c>
      <c>
        <is>
          <t>ÇAMÖNÜ TR-4 45-72-L00273_49544771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19.11.2020 12:50:51</t>
        </is>
      </c>
      <c>
        <is>
          <t>19.11.2020 13:33:13</t>
        </is>
      </c>
      <c>
        <v>0.706111111</v>
      </c>
      <c>
        <v>0</v>
      </c>
      <c>
        <v>0</v>
      </c>
      <c>
        <v>0</v>
      </c>
      <c>
        <v>21</v>
      </c>
      <c>
        <v>0</v>
      </c>
      <c>
        <v>0</v>
      </c>
      <c>
        <v>0</v>
      </c>
      <c>
        <v>14.828333</v>
      </c>
    </row>
    <row>
      <c>
        <is>
          <t>1577193</t>
        </is>
      </c>
      <c>
        <v>1</v>
      </c>
      <c>
        <is>
          <t>MANİSA</t>
        </is>
      </c>
      <c>
        <v>AKHİSAR</v>
      </c>
      <c>
        <is>
          <t>TR-1/70 45-72-M00070_956505449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07.11.2020 15:00:28</t>
        </is>
      </c>
      <c>
        <is>
          <t>07.11.2020 19:15:21</t>
        </is>
      </c>
      <c>
        <v>4.248055555</v>
      </c>
      <c>
        <v>0</v>
      </c>
      <c>
        <v>1</v>
      </c>
      <c>
        <v>0</v>
      </c>
      <c>
        <v>0</v>
      </c>
      <c>
        <v>0</v>
      </c>
      <c>
        <v>4.248056</v>
      </c>
      <c>
        <v>0</v>
      </c>
      <c>
        <v>0</v>
      </c>
    </row>
    <row>
      <c>
        <is>
          <t>1579878</t>
        </is>
      </c>
      <c>
        <v>1</v>
      </c>
      <c>
        <is>
          <t>MANİSA</t>
        </is>
      </c>
      <c>
        <v>AKHİSAR</v>
      </c>
      <c>
        <is>
          <t>TR-1/79 45-72-M00079_49701087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12.11.2020 21:51:59</t>
        </is>
      </c>
      <c>
        <is>
          <t>12.11.2020 22:45:08</t>
        </is>
      </c>
      <c>
        <v>0.885833333</v>
      </c>
      <c>
        <v>0</v>
      </c>
      <c>
        <v>58</v>
      </c>
      <c>
        <v>0</v>
      </c>
      <c>
        <v>0</v>
      </c>
      <c>
        <v>0</v>
      </c>
      <c>
        <v>51.378333</v>
      </c>
      <c>
        <v>0</v>
      </c>
      <c>
        <v>0</v>
      </c>
    </row>
    <row>
      <c>
        <is>
          <t>1580595</t>
        </is>
      </c>
      <c>
        <v>1</v>
      </c>
      <c>
        <is>
          <t>MANİSA</t>
        </is>
      </c>
      <c>
        <v>AKHİSAR</v>
      </c>
      <c>
        <is>
          <t>AKSELENDİ İM 45-72-A00004_HatBaşıAyırıcı_53140069 L23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14.11.2020 10:08:38</t>
        </is>
      </c>
      <c>
        <is>
          <t>14.11.2020 18:50:55</t>
        </is>
      </c>
      <c>
        <v>8.704722222</v>
      </c>
      <c>
        <v>0</v>
      </c>
      <c>
        <v>0</v>
      </c>
      <c>
        <v>24</v>
      </c>
      <c>
        <v>60</v>
      </c>
      <c>
        <v>0</v>
      </c>
      <c>
        <v>0</v>
      </c>
      <c>
        <v>208.913333</v>
      </c>
      <c>
        <v>522.283333</v>
      </c>
    </row>
    <row>
      <c>
        <is>
          <t>1579127</t>
        </is>
      </c>
      <c>
        <v>1</v>
      </c>
      <c>
        <is>
          <t>İZMİR</t>
        </is>
      </c>
      <c>
        <v>URLA</v>
      </c>
      <c>
        <is>
          <t>TR-121 ZEYTİNALANI 35-19-L00121_956682561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11.11.2020 14:20:18</t>
        </is>
      </c>
      <c>
        <is>
          <t>11.11.2020 19:09:27</t>
        </is>
      </c>
      <c>
        <v>4.819166666</v>
      </c>
      <c>
        <v>0</v>
      </c>
      <c>
        <v>3</v>
      </c>
      <c>
        <v>0</v>
      </c>
      <c>
        <v>0</v>
      </c>
      <c>
        <v>0</v>
      </c>
      <c>
        <v>14.4575</v>
      </c>
      <c>
        <v>0</v>
      </c>
      <c>
        <v>0</v>
      </c>
    </row>
    <row>
      <c>
        <is>
          <t>1579954</t>
        </is>
      </c>
      <c>
        <v>1</v>
      </c>
      <c>
        <is>
          <t>İZMİR</t>
        </is>
      </c>
      <c>
        <v>URLA</v>
      </c>
      <c>
        <is>
          <t>KUŞÇULAR TR-14 35-19-M00259_12053639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13.11.2020 08:26:20</t>
        </is>
      </c>
      <c>
        <is>
          <t>13.11.2020 09:18:43</t>
        </is>
      </c>
      <c>
        <v>0.873055555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3.492222</v>
      </c>
    </row>
    <row>
      <c>
        <is>
          <t>1582136</t>
        </is>
      </c>
      <c>
        <v>1</v>
      </c>
      <c>
        <is>
          <t>İZMİR</t>
        </is>
      </c>
      <c>
        <v>URLA</v>
      </c>
      <c>
        <is>
          <t>DM-3/18 35-19-M00416_956666633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17.11.2020 16:16:09</t>
        </is>
      </c>
      <c>
        <is>
          <t>17.11.2020 17:09:48</t>
        </is>
      </c>
      <c>
        <v>0.894166666</v>
      </c>
      <c>
        <v>0</v>
      </c>
      <c>
        <v>1</v>
      </c>
      <c>
        <v>0</v>
      </c>
      <c>
        <v>0</v>
      </c>
      <c>
        <v>0</v>
      </c>
      <c>
        <v>0.894167</v>
      </c>
      <c>
        <v>0</v>
      </c>
      <c>
        <v>0</v>
      </c>
    </row>
    <row>
      <c>
        <is>
          <t>1579451</t>
        </is>
      </c>
      <c>
        <v>1</v>
      </c>
      <c>
        <is>
          <t>İZMİR</t>
        </is>
      </c>
      <c>
        <v>URLA</v>
      </c>
      <c>
        <is>
          <t>TR-128 35-19-L00128_7425541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12.11.2020 08:54:06</t>
        </is>
      </c>
      <c>
        <is>
          <t>12.11.2020 10:32:47</t>
        </is>
      </c>
      <c>
        <v>1.644722222</v>
      </c>
      <c>
        <v>0</v>
      </c>
      <c>
        <v>31</v>
      </c>
      <c>
        <v>0</v>
      </c>
      <c>
        <v>2</v>
      </c>
      <c>
        <v>0</v>
      </c>
      <c>
        <v>50.986389</v>
      </c>
      <c>
        <v>0</v>
      </c>
      <c>
        <v>3.289444</v>
      </c>
    </row>
    <row>
      <c>
        <is>
          <t>1575666</t>
        </is>
      </c>
      <c>
        <v>1</v>
      </c>
      <c>
        <is>
          <t>İZMİR</t>
        </is>
      </c>
      <c>
        <v>URLA</v>
      </c>
      <c>
        <is>
          <t>TR-77 ÇEŞMEALTI KÖK 35-19-L00077_TCDD / POLİS KAMPI L02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05.11.2020 10:18:29</t>
        </is>
      </c>
      <c>
        <is>
          <t>05.11.2020 12:45:16</t>
        </is>
      </c>
      <c>
        <v>2.446171111</v>
      </c>
      <c>
        <v>4</v>
      </c>
      <c>
        <v>0</v>
      </c>
      <c>
        <v>0</v>
      </c>
      <c>
        <v>0</v>
      </c>
      <c>
        <v>9.784684</v>
      </c>
      <c>
        <v>0</v>
      </c>
      <c>
        <v>0</v>
      </c>
      <c>
        <v>0</v>
      </c>
    </row>
    <row>
      <c>
        <is>
          <t>1578482</t>
        </is>
      </c>
      <c>
        <v>1</v>
      </c>
      <c>
        <is>
          <t>İZMİR</t>
        </is>
      </c>
      <c>
        <v>TORBALI</v>
      </c>
      <c>
        <is>
          <t>YOĞURTÇULAR TR-1 35-26-M00777_956622058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10.11.2020 11:51:22</t>
        </is>
      </c>
      <c>
        <is>
          <t>10.11.2020 14:03:30</t>
        </is>
      </c>
      <c>
        <v>2.202222222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2.202222</v>
      </c>
    </row>
    <row>
      <c>
        <is>
          <t>1577058</t>
        </is>
      </c>
      <c>
        <v>1</v>
      </c>
      <c>
        <is>
          <t>İZMİR</t>
        </is>
      </c>
      <c>
        <v>URLA</v>
      </c>
      <c>
        <is>
          <t>L-277 GÖLCÜK GÖDENCE KÖK 35-14-L00277_OVACIK-BADEMLER L01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07.11.2020 11:04:44</t>
        </is>
      </c>
      <c>
        <is>
          <t>07.11.2020 12:42:38</t>
        </is>
      </c>
      <c>
        <v>1.631666666</v>
      </c>
      <c>
        <v>0</v>
      </c>
      <c>
        <v>0</v>
      </c>
      <c>
        <v>26</v>
      </c>
      <c>
        <v>977</v>
      </c>
      <c>
        <v>0</v>
      </c>
      <c>
        <v>0</v>
      </c>
      <c>
        <v>42.423333</v>
      </c>
      <c>
        <v>1594.138333</v>
      </c>
    </row>
    <row>
      <c>
        <is>
          <t>1575813</t>
        </is>
      </c>
      <c>
        <v>1</v>
      </c>
      <c>
        <is>
          <t>İZMİR</t>
        </is>
      </c>
      <c>
        <v>URLA</v>
      </c>
      <c>
        <is>
          <t>L-277 GÖLCÜK GÖDENCE KÖK 35-14-L00277_GÖDENCE L04</t>
        </is>
      </c>
      <c>
        <v>OG Atlama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05.11.2020 13:56:02</t>
        </is>
      </c>
      <c>
        <is>
          <t>05.11.2020 15:35:22</t>
        </is>
      </c>
      <c>
        <v>1.655555555</v>
      </c>
      <c>
        <v>0</v>
      </c>
      <c>
        <v>177</v>
      </c>
      <c>
        <v>30</v>
      </c>
      <c>
        <v>699</v>
      </c>
      <c>
        <v>0</v>
      </c>
      <c>
        <v>293.033333</v>
      </c>
      <c>
        <v>49.666667</v>
      </c>
      <c>
        <v>1157.233333</v>
      </c>
    </row>
    <row>
      <c>
        <is>
          <t>1594911</t>
        </is>
      </c>
      <c>
        <v>1</v>
      </c>
      <c>
        <is>
          <t>İZMİR</t>
        </is>
      </c>
      <c>
        <v>URLA</v>
      </c>
      <c>
        <is>
          <t>BADEMLER DOĞA SİTESİ TR-8 35-19-M00347_956689584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22.11.2020 18:15:36</t>
        </is>
      </c>
      <c>
        <is>
          <t>22.11.2020 21:36:50</t>
        </is>
      </c>
      <c>
        <v>3.353888888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3.353889</v>
      </c>
    </row>
    <row>
      <c>
        <is>
          <t>1578127</t>
        </is>
      </c>
      <c>
        <v>1</v>
      </c>
      <c>
        <is>
          <t>MANİSA</t>
        </is>
      </c>
      <c>
        <v>AKHİSAR</v>
      </c>
      <c>
        <is>
          <t>TR-1/10 45-72-M00010_TR-1/12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09.11.2020 15:35:54</t>
        </is>
      </c>
      <c>
        <is>
          <t>09.11.2020 16:06:10</t>
        </is>
      </c>
      <c>
        <v>0.504444444</v>
      </c>
      <c>
        <v>12</v>
      </c>
      <c>
        <v>121</v>
      </c>
      <c>
        <v>0</v>
      </c>
      <c>
        <v>0</v>
      </c>
      <c>
        <v>6.053333</v>
      </c>
      <c>
        <v>61.037778</v>
      </c>
      <c>
        <v>0</v>
      </c>
      <c>
        <v>0</v>
      </c>
    </row>
    <row>
      <c>
        <is>
          <t>1580511</t>
        </is>
      </c>
      <c>
        <v>1</v>
      </c>
      <c>
        <is>
          <t>MANİSA</t>
        </is>
      </c>
      <c>
        <v>AKHİSAR</v>
      </c>
      <c>
        <is>
          <t>TR-1/17 45-72-M00017_TR-1/18 M03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14.11.2020 08:55:43</t>
        </is>
      </c>
      <c>
        <is>
          <t>14.11.2020 17:18:00</t>
        </is>
      </c>
      <c>
        <v>8.371388888</v>
      </c>
      <c>
        <v>130</v>
      </c>
      <c>
        <v>8520</v>
      </c>
      <c>
        <v>3</v>
      </c>
      <c>
        <v>50</v>
      </c>
      <c>
        <v>1088.280555</v>
      </c>
      <c>
        <v>71324.233326</v>
      </c>
      <c>
        <v>25.114167</v>
      </c>
      <c>
        <v>418.569444</v>
      </c>
    </row>
    <row>
      <c>
        <is>
          <t>1580821</t>
        </is>
      </c>
      <c>
        <v>1</v>
      </c>
      <c>
        <is>
          <t>MANİSA</t>
        </is>
      </c>
      <c>
        <v>AKHİSAR</v>
      </c>
      <c>
        <is>
          <t>TR-2/45 45-72-L00045_956500051</t>
        </is>
      </c>
      <c>
        <v>AG Box / Sdk Abone Çıkış Faz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14.11.2020 17:02:48</t>
        </is>
      </c>
      <c>
        <is>
          <t>14.11.2020 18:18:55</t>
        </is>
      </c>
      <c>
        <v>1.268611111</v>
      </c>
      <c>
        <v>0</v>
      </c>
      <c>
        <v>10</v>
      </c>
      <c>
        <v>0</v>
      </c>
      <c>
        <v>0</v>
      </c>
      <c>
        <v>0</v>
      </c>
      <c>
        <v>12.686111</v>
      </c>
      <c>
        <v>0</v>
      </c>
      <c>
        <v>0</v>
      </c>
    </row>
    <row>
      <c>
        <is>
          <t>1579905</t>
        </is>
      </c>
      <c>
        <v>1</v>
      </c>
      <c>
        <is>
          <t>MANİSA</t>
        </is>
      </c>
      <c>
        <v>AKHİSAR</v>
      </c>
      <c>
        <is>
          <t>TR-1/24 45-72-M00024_956502582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13.11.2020 00:28:46</t>
        </is>
      </c>
      <c>
        <is>
          <t>13.11.2020 01:17:59</t>
        </is>
      </c>
      <c>
        <v>0.820277777</v>
      </c>
      <c>
        <v>0</v>
      </c>
      <c>
        <v>3</v>
      </c>
      <c>
        <v>0</v>
      </c>
      <c>
        <v>0</v>
      </c>
      <c>
        <v>0</v>
      </c>
      <c>
        <v>2.460833</v>
      </c>
      <c>
        <v>0</v>
      </c>
      <c>
        <v>0</v>
      </c>
    </row>
    <row>
      <c>
        <is>
          <t>1597943</t>
        </is>
      </c>
      <c>
        <v>1</v>
      </c>
      <c>
        <is>
          <t>MANİSA</t>
        </is>
      </c>
      <c>
        <v>AKHİSAR</v>
      </c>
      <c>
        <is>
          <t>TR-2/46 45-72-L00046_45-72-L00046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28.11.2020 19:13:42</t>
        </is>
      </c>
      <c>
        <is>
          <t>28.11.2020 19:38:05</t>
        </is>
      </c>
      <c>
        <v>0.406388888</v>
      </c>
      <c>
        <v>1</v>
      </c>
      <c>
        <v>485</v>
      </c>
      <c>
        <v>0</v>
      </c>
      <c>
        <v>0</v>
      </c>
      <c>
        <v>0.406389</v>
      </c>
      <c>
        <v>197.098611</v>
      </c>
      <c>
        <v>0</v>
      </c>
      <c>
        <v>0</v>
      </c>
    </row>
    <row>
      <c>
        <is>
          <t>1594663</t>
        </is>
      </c>
      <c>
        <v>1</v>
      </c>
      <c>
        <is>
          <t>MANİSA</t>
        </is>
      </c>
      <c>
        <v>AKHİSAR</v>
      </c>
      <c>
        <is>
          <t>TR-1/17 45-72-M00017_DAĞITIM TRAFOSU TR-1/17 M01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22.11.2020 08:46:59</t>
        </is>
      </c>
      <c>
        <is>
          <t>22.11.2020 16:08:17</t>
        </is>
      </c>
      <c>
        <v>7.355</v>
      </c>
      <c>
        <v>1</v>
      </c>
      <c>
        <v>1606</v>
      </c>
      <c>
        <v>0</v>
      </c>
      <c>
        <v>0</v>
      </c>
      <c>
        <v>7.355</v>
      </c>
      <c>
        <v>11812.13</v>
      </c>
      <c>
        <v>0</v>
      </c>
      <c>
        <v>0</v>
      </c>
    </row>
    <row>
      <c>
        <is>
          <t>1579369</t>
        </is>
      </c>
      <c>
        <v>1</v>
      </c>
      <c>
        <is>
          <t>MANİSA</t>
        </is>
      </c>
      <c>
        <v>AKHİSAR</v>
      </c>
      <c>
        <is>
          <t>TR-2/45 45-72-L00045_TR-2/47   TR-2/47A L03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12.11.2020 01:55:53</t>
        </is>
      </c>
      <c>
        <is>
          <t>12.11.2020 02:19:38</t>
        </is>
      </c>
      <c>
        <v>0.395833333</v>
      </c>
      <c>
        <v>4</v>
      </c>
      <c>
        <v>603</v>
      </c>
      <c>
        <v>0</v>
      </c>
      <c>
        <v>0</v>
      </c>
      <c>
        <v>1.583333</v>
      </c>
      <c>
        <v>238.6875</v>
      </c>
      <c>
        <v>0</v>
      </c>
      <c>
        <v>0</v>
      </c>
    </row>
    <row>
      <c>
        <is>
          <t>1576929</t>
        </is>
      </c>
      <c>
        <v>1</v>
      </c>
      <c>
        <is>
          <t>MANİSA</t>
        </is>
      </c>
      <c>
        <v>AKHİSAR</v>
      </c>
      <c>
        <is>
          <t>TR-1/75 45-72-M00075_DAĞITIM TRAFOSU TR-1/16  -  TR-1/16 M02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Bildirimli</v>
      </c>
      <c>
        <is>
          <t>07.11.2020 08:29:54</t>
        </is>
      </c>
      <c>
        <is>
          <t>07.11.2020 08:39:46</t>
        </is>
      </c>
      <c>
        <v>0.164444444</v>
      </c>
      <c>
        <v>130</v>
      </c>
      <c>
        <v>8520</v>
      </c>
      <c>
        <v>3</v>
      </c>
      <c>
        <v>50</v>
      </c>
      <c>
        <v>21.377778</v>
      </c>
      <c>
        <v>1401.066663</v>
      </c>
      <c>
        <v>0.493333</v>
      </c>
      <c>
        <v>8.222222</v>
      </c>
    </row>
    <row>
      <c>
        <is>
          <t>1576951</t>
        </is>
      </c>
      <c>
        <v>1</v>
      </c>
      <c>
        <is>
          <t>MANİSA</t>
        </is>
      </c>
      <c>
        <v>AKHİSAR</v>
      </c>
      <c>
        <is>
          <t>TR-1/16 45-72-M00016_TR-1/75-M03 M03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07.11.2020 08:46:02</t>
        </is>
      </c>
      <c>
        <is>
          <t>07.11.2020 15:16:05</t>
        </is>
      </c>
      <c>
        <v>6.500833333</v>
      </c>
      <c>
        <v>130</v>
      </c>
      <c>
        <v>8520</v>
      </c>
      <c>
        <v>3</v>
      </c>
      <c>
        <v>50</v>
      </c>
      <c>
        <v>845.108333</v>
      </c>
      <c>
        <v>55387.099997</v>
      </c>
      <c>
        <v>19.5025</v>
      </c>
      <c>
        <v>325.041667</v>
      </c>
    </row>
    <row>
      <c>
        <is>
          <t>1594654</t>
        </is>
      </c>
      <c>
        <v>1</v>
      </c>
      <c>
        <is>
          <t>MANİSA</t>
        </is>
      </c>
      <c>
        <v>AKHİSAR</v>
      </c>
      <c>
        <is>
          <t>TR-1/16 45-72-M00016_TR-1/17-M01 M01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Bildirimli</v>
      </c>
      <c>
        <is>
          <t>22.11.2020 08:34:35</t>
        </is>
      </c>
      <c>
        <is>
          <t>22.11.2020 08:50:20</t>
        </is>
      </c>
      <c>
        <v>0.2625</v>
      </c>
      <c>
        <v>127</v>
      </c>
      <c>
        <v>6999</v>
      </c>
      <c>
        <v>3</v>
      </c>
      <c>
        <v>50</v>
      </c>
      <c>
        <v>33.3375</v>
      </c>
      <c>
        <v>1837.2375</v>
      </c>
      <c>
        <v>0.7875</v>
      </c>
      <c>
        <v>13.125</v>
      </c>
    </row>
    <row>
      <c>
        <is>
          <t>1575243</t>
        </is>
      </c>
      <c>
        <v>1</v>
      </c>
      <c>
        <is>
          <t>MANİSA</t>
        </is>
      </c>
      <c>
        <v>AKHİSAR</v>
      </c>
      <c>
        <is>
          <t>TR-1/76 45-72-M00076_C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04.11.2020 14:01:00</t>
        </is>
      </c>
      <c>
        <is>
          <t>04.11.2020 15:00:01</t>
        </is>
      </c>
      <c>
        <v>0.983611111</v>
      </c>
      <c>
        <v>0</v>
      </c>
      <c>
        <v>392</v>
      </c>
      <c>
        <v>0</v>
      </c>
      <c>
        <v>0</v>
      </c>
      <c>
        <v>0</v>
      </c>
      <c>
        <v>385.575556</v>
      </c>
      <c>
        <v>0</v>
      </c>
      <c>
        <v>0</v>
      </c>
    </row>
    <row>
      <c>
        <is>
          <t>1577883</t>
        </is>
      </c>
      <c>
        <v>1</v>
      </c>
      <c>
        <is>
          <t>MANİSA</t>
        </is>
      </c>
      <c>
        <v>AKHİSAR</v>
      </c>
      <c>
        <is>
          <t>TR-2/46 45-72-L00046_956502470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09.11.2020 09:31:04</t>
        </is>
      </c>
      <c>
        <is>
          <t>09.11.2020 10:50:22</t>
        </is>
      </c>
      <c>
        <v>1.321666666</v>
      </c>
      <c>
        <v>0</v>
      </c>
      <c>
        <v>5</v>
      </c>
      <c>
        <v>0</v>
      </c>
      <c>
        <v>0</v>
      </c>
      <c>
        <v>0</v>
      </c>
      <c>
        <v>6.608333</v>
      </c>
      <c>
        <v>0</v>
      </c>
      <c>
        <v>0</v>
      </c>
    </row>
    <row>
      <c>
        <is>
          <t>1574940</t>
        </is>
      </c>
      <c>
        <v>1</v>
      </c>
      <c>
        <is>
          <t>MANİSA</t>
        </is>
      </c>
      <c>
        <v>AKHİSAR</v>
      </c>
      <c>
        <is>
          <t>TR-1/16 45-72-M00016_49743087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03.11.2020 20:19:39</t>
        </is>
      </c>
      <c>
        <is>
          <t>03.11.2020 20:49:41</t>
        </is>
      </c>
      <c>
        <v>0.500555555</v>
      </c>
      <c>
        <v>0</v>
      </c>
      <c>
        <v>626</v>
      </c>
      <c>
        <v>0</v>
      </c>
      <c>
        <v>0</v>
      </c>
      <c>
        <v>0</v>
      </c>
      <c>
        <v>313.347777</v>
      </c>
      <c>
        <v>0</v>
      </c>
      <c>
        <v>0</v>
      </c>
    </row>
    <row>
      <c>
        <is>
          <t>1575403</t>
        </is>
      </c>
      <c>
        <v>1</v>
      </c>
      <c>
        <is>
          <t>MANİSA</t>
        </is>
      </c>
      <c>
        <v>AKHİSAR</v>
      </c>
      <c>
        <is>
          <t>TR-1/45 45-72-M00045_49657510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04.11.2020 18:26:13</t>
        </is>
      </c>
      <c>
        <is>
          <t>04.11.2020 19:09:32</t>
        </is>
      </c>
      <c>
        <v>0.721944444</v>
      </c>
      <c>
        <v>0</v>
      </c>
      <c>
        <v>0</v>
      </c>
      <c>
        <v>0</v>
      </c>
      <c>
        <v>40</v>
      </c>
      <c>
        <v>0</v>
      </c>
      <c>
        <v>0</v>
      </c>
      <c>
        <v>0</v>
      </c>
      <c>
        <v>28.877778</v>
      </c>
    </row>
    <row>
      <c>
        <is>
          <t>1595440</t>
        </is>
      </c>
      <c>
        <v>1</v>
      </c>
      <c>
        <is>
          <t>MANİSA</t>
        </is>
      </c>
      <c>
        <v>AKHİSAR</v>
      </c>
      <c>
        <is>
          <t>TR-1/54 45-72-M00054_49747629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23.11.2020 19:18:25</t>
        </is>
      </c>
      <c>
        <is>
          <t>23.11.2020 20:18:02</t>
        </is>
      </c>
      <c>
        <v>0.993611111</v>
      </c>
      <c>
        <v>0</v>
      </c>
      <c>
        <v>828</v>
      </c>
      <c>
        <v>0</v>
      </c>
      <c>
        <v>0</v>
      </c>
      <c>
        <v>0</v>
      </c>
      <c>
        <v>822.71</v>
      </c>
      <c>
        <v>0</v>
      </c>
      <c>
        <v>0</v>
      </c>
    </row>
    <row>
      <c>
        <is>
          <t>1598457</t>
        </is>
      </c>
      <c>
        <v>1</v>
      </c>
      <c>
        <is>
          <t>MANİSA</t>
        </is>
      </c>
      <c>
        <v>AKHİSAR</v>
      </c>
      <c>
        <is>
          <t>TR-1/53 45-72-M00053_956530789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30.11.2020 09:16:48</t>
        </is>
      </c>
      <c>
        <is>
          <t>30.11.2020 17:37:51</t>
        </is>
      </c>
      <c>
        <v>8.350833333</v>
      </c>
      <c>
        <v>0</v>
      </c>
      <c>
        <v>11</v>
      </c>
      <c>
        <v>0</v>
      </c>
      <c>
        <v>0</v>
      </c>
      <c>
        <v>0</v>
      </c>
      <c>
        <v>91.859167</v>
      </c>
      <c>
        <v>0</v>
      </c>
      <c>
        <v>0</v>
      </c>
    </row>
    <row>
      <c>
        <is>
          <t>1579595</t>
        </is>
      </c>
      <c>
        <v>1</v>
      </c>
      <c>
        <is>
          <t>MANİSA</t>
        </is>
      </c>
      <c>
        <v>AKHİSAR</v>
      </c>
      <c>
        <is>
          <t>TR-1/54 45-72-M00054_956494811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12.11.2020 11:48:18</t>
        </is>
      </c>
      <c>
        <is>
          <t>12.11.2020 13:04:09</t>
        </is>
      </c>
      <c>
        <v>1.264166666</v>
      </c>
      <c>
        <v>0</v>
      </c>
      <c>
        <v>1</v>
      </c>
      <c>
        <v>0</v>
      </c>
      <c>
        <v>0</v>
      </c>
      <c>
        <v>0</v>
      </c>
      <c>
        <v>1.264167</v>
      </c>
      <c>
        <v>0</v>
      </c>
      <c>
        <v>0</v>
      </c>
    </row>
    <row>
      <c>
        <is>
          <t>1579572</t>
        </is>
      </c>
      <c>
        <v>1</v>
      </c>
      <c>
        <is>
          <t>MANİSA</t>
        </is>
      </c>
      <c>
        <v>AKHİSAR</v>
      </c>
      <c>
        <is>
          <t>TR-1/47 45-72-M00047_966611602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12.11.2020 11:02:20</t>
        </is>
      </c>
      <c>
        <is>
          <t>12.11.2020 11:55:05</t>
        </is>
      </c>
      <c>
        <v>0.879166666</v>
      </c>
      <c>
        <v>0</v>
      </c>
      <c>
        <v>10</v>
      </c>
      <c>
        <v>0</v>
      </c>
      <c>
        <v>0</v>
      </c>
      <c>
        <v>0</v>
      </c>
      <c>
        <v>8.791667</v>
      </c>
      <c>
        <v>0</v>
      </c>
      <c>
        <v>0</v>
      </c>
    </row>
    <row>
      <c>
        <is>
          <t>1580011</t>
        </is>
      </c>
      <c>
        <v>1</v>
      </c>
      <c>
        <is>
          <t>MANİSA</t>
        </is>
      </c>
      <c>
        <v>AKHİSAR</v>
      </c>
      <c>
        <is>
          <t>TR-1/51 45-72-M00051_DAĞITIM TRAFOSU TR-1/51-H4 H4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13.11.2020 09:17:34</t>
        </is>
      </c>
      <c>
        <is>
          <t>13.11.2020 10:27:49</t>
        </is>
      </c>
      <c>
        <v>1.170833333</v>
      </c>
      <c>
        <v>1</v>
      </c>
      <c>
        <v>810</v>
      </c>
      <c>
        <v>0</v>
      </c>
      <c>
        <v>0</v>
      </c>
      <c>
        <v>1.170833</v>
      </c>
      <c>
        <v>948.375</v>
      </c>
      <c>
        <v>0</v>
      </c>
      <c>
        <v>0</v>
      </c>
    </row>
    <row>
      <c>
        <is>
          <t>1581187</t>
        </is>
      </c>
      <c>
        <v>1</v>
      </c>
      <c>
        <is>
          <t>MANİSA</t>
        </is>
      </c>
      <c>
        <v>AKHİSAR</v>
      </c>
      <c>
        <is>
          <t>TR-1/52 45-72-M00052_956508607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15.11.2020 18:54:42</t>
        </is>
      </c>
      <c>
        <is>
          <t>15.11.2020 19:40:40</t>
        </is>
      </c>
      <c>
        <v>0.766111111</v>
      </c>
      <c>
        <v>0</v>
      </c>
      <c>
        <v>4</v>
      </c>
      <c>
        <v>0</v>
      </c>
      <c>
        <v>0</v>
      </c>
      <c>
        <v>0</v>
      </c>
      <c>
        <v>3.064444</v>
      </c>
      <c>
        <v>0</v>
      </c>
      <c>
        <v>0</v>
      </c>
    </row>
    <row>
      <c>
        <is>
          <t>1575772</t>
        </is>
      </c>
      <c>
        <v>1</v>
      </c>
      <c>
        <is>
          <t>MANİSA</t>
        </is>
      </c>
      <c>
        <v>AKHİSAR</v>
      </c>
      <c>
        <is>
          <t>TR-1/45 45-72-M00045_49657572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05.11.2020 13:00:31</t>
        </is>
      </c>
      <c>
        <is>
          <t>05.11.2020 13:33:52</t>
        </is>
      </c>
      <c>
        <v>0.555833333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2.223333</v>
      </c>
    </row>
    <row>
      <c>
        <is>
          <t>1595060</t>
        </is>
      </c>
      <c>
        <v>1</v>
      </c>
      <c>
        <is>
          <t>MANİSA</t>
        </is>
      </c>
      <c>
        <v>AKHİSAR</v>
      </c>
      <c>
        <is>
          <t>TR-1/53 45-72-M00053_TR-1/54 M03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23.11.2020 09:13:26</t>
        </is>
      </c>
      <c>
        <is>
          <t>23.11.2020 15:23:28</t>
        </is>
      </c>
      <c>
        <v>6.167222222</v>
      </c>
      <c>
        <v>2</v>
      </c>
      <c>
        <v>1749</v>
      </c>
      <c>
        <v>0</v>
      </c>
      <c>
        <v>0</v>
      </c>
      <c>
        <v>12.334444</v>
      </c>
      <c>
        <v>10786.471666</v>
      </c>
      <c>
        <v>0</v>
      </c>
      <c>
        <v>0</v>
      </c>
    </row>
    <row>
      <c>
        <is>
          <t>1575296</t>
        </is>
      </c>
      <c>
        <v>1</v>
      </c>
      <c>
        <is>
          <t>MANİSA</t>
        </is>
      </c>
      <c>
        <v>AKHİSAR</v>
      </c>
      <c>
        <is>
          <t>UZUNALAN TR-1 45-72-M00212_45-72-M00212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04.11.2020 15:26:28</t>
        </is>
      </c>
      <c>
        <is>
          <t>04.11.2020 17:47:22</t>
        </is>
      </c>
      <c>
        <v>2.348333333</v>
      </c>
      <c>
        <v>0</v>
      </c>
      <c>
        <v>0</v>
      </c>
      <c>
        <v>1</v>
      </c>
      <c>
        <v>55</v>
      </c>
      <c>
        <v>0</v>
      </c>
      <c>
        <v>0</v>
      </c>
      <c>
        <v>2.348333</v>
      </c>
      <c>
        <v>129.158333</v>
      </c>
    </row>
    <row>
      <c>
        <is>
          <t>1575436</t>
        </is>
      </c>
      <c>
        <v>1</v>
      </c>
      <c>
        <is>
          <t>MANİSA</t>
        </is>
      </c>
      <c>
        <v>AKHİSAR</v>
      </c>
      <c>
        <is>
          <t>MEDAR TR-6 45-72-L00276_95000095192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04.11.2020 19:51:13</t>
        </is>
      </c>
      <c>
        <is>
          <t>04.11.2020 20:47:53</t>
        </is>
      </c>
      <c>
        <v>0.944444444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0.944444</v>
      </c>
    </row>
    <row>
      <c>
        <is>
          <t>1577690</t>
        </is>
      </c>
      <c>
        <v>1</v>
      </c>
      <c>
        <is>
          <t>MANİSA</t>
        </is>
      </c>
      <c>
        <v>AKHİSAR</v>
      </c>
      <c>
        <is>
          <t>MEDAR DM 45-72-L00079_TR-6-L06 L06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08.11.2020 16:51:49</t>
        </is>
      </c>
      <c>
        <is>
          <t>08.11.2020 17:15:00</t>
        </is>
      </c>
      <c>
        <v>0.386388888</v>
      </c>
      <c>
        <v>3</v>
      </c>
      <c>
        <v>564</v>
      </c>
      <c>
        <v>24</v>
      </c>
      <c>
        <v>105</v>
      </c>
      <c>
        <v>1.159167</v>
      </c>
      <c>
        <v>217.923333</v>
      </c>
      <c>
        <v>9.273333</v>
      </c>
      <c>
        <v>40.570833</v>
      </c>
    </row>
    <row>
      <c>
        <is>
          <t>1578590</t>
        </is>
      </c>
      <c>
        <v>1</v>
      </c>
      <c>
        <is>
          <t>MANİSA</t>
        </is>
      </c>
      <c>
        <v>AKHİSAR</v>
      </c>
      <c>
        <is>
          <t>MEDAR TR-5 45-72-L00288_956518202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10.11.2020 14:49:25</t>
        </is>
      </c>
      <c>
        <is>
          <t>10.11.2020 15:43:17</t>
        </is>
      </c>
      <c>
        <v>0.897777777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2.693333</v>
      </c>
    </row>
    <row>
      <c>
        <is>
          <t>1597347</t>
        </is>
      </c>
      <c>
        <v>1</v>
      </c>
      <c>
        <is>
          <t>MANİSA</t>
        </is>
      </c>
      <c>
        <v>AKHİSAR</v>
      </c>
      <c>
        <is>
          <t>TR-1/79 45-72-M00079_49700607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27.11.2020 14:24:21</t>
        </is>
      </c>
      <c>
        <is>
          <t>27.11.2020 14:53:05</t>
        </is>
      </c>
      <c>
        <v>0.478888888</v>
      </c>
      <c>
        <v>0</v>
      </c>
      <c>
        <v>48</v>
      </c>
      <c>
        <v>0</v>
      </c>
      <c>
        <v>0</v>
      </c>
      <c>
        <v>0</v>
      </c>
      <c>
        <v>22.986667</v>
      </c>
      <c>
        <v>0</v>
      </c>
      <c>
        <v>0</v>
      </c>
    </row>
    <row>
      <c>
        <is>
          <t>1574259</t>
        </is>
      </c>
      <c>
        <v>1</v>
      </c>
      <c>
        <is>
          <t>İZMİR</t>
        </is>
      </c>
      <c>
        <v>URLA</v>
      </c>
      <c>
        <is>
          <t>TR-7 ÖZTAK SİTESİ 35-19-M00237_956674946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02.11.2020 15:49:19</t>
        </is>
      </c>
      <c>
        <is>
          <t>02.11.2020 18:46:36</t>
        </is>
      </c>
      <c>
        <v>2.954722222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2.954722</v>
      </c>
    </row>
    <row>
      <c>
        <is>
          <t>1595981</t>
        </is>
      </c>
      <c>
        <v>1</v>
      </c>
      <c>
        <is>
          <t>İZMİR</t>
        </is>
      </c>
      <c>
        <v>URLA</v>
      </c>
      <c>
        <is>
          <t>TR-136 TORASAN 35-19-L00136_966536804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24.11.2020 20:05:15</t>
        </is>
      </c>
      <c>
        <is>
          <t>24.11.2020 23:40:33</t>
        </is>
      </c>
      <c>
        <v>3.588333333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3.588333</v>
      </c>
    </row>
    <row>
      <c>
        <is>
          <t>1594692</t>
        </is>
      </c>
      <c>
        <v>1</v>
      </c>
      <c>
        <is>
          <t>MANİSA</t>
        </is>
      </c>
      <c>
        <v>AKHİSAR</v>
      </c>
      <c>
        <is>
          <t>DAĞDERE DM 45-72-M00097_HatBaşıAyırıcı_53139044 M05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22.11.2020 09:32:36</t>
        </is>
      </c>
      <c>
        <is>
          <t>22.11.2020 12:24:25</t>
        </is>
      </c>
      <c>
        <v>2.863611111</v>
      </c>
      <c>
        <v>0</v>
      </c>
      <c>
        <v>0</v>
      </c>
      <c>
        <v>0</v>
      </c>
      <c>
        <v>25</v>
      </c>
      <c>
        <v>0</v>
      </c>
      <c>
        <v>0</v>
      </c>
      <c>
        <v>0</v>
      </c>
      <c>
        <v>71.590278</v>
      </c>
    </row>
    <row>
      <c>
        <is>
          <t>1574378</t>
        </is>
      </c>
      <c>
        <v>1</v>
      </c>
      <c>
        <is>
          <t>MANİSA</t>
        </is>
      </c>
      <c>
        <v>AKHİSAR</v>
      </c>
      <c>
        <is>
          <t>DAĞDERE DM 45-72-M00097_ÇITAK-M05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02.11.2020 19:25:59</t>
        </is>
      </c>
      <c>
        <is>
          <t>02.11.2020 19:31:10</t>
        </is>
      </c>
      <c>
        <v>0.086388888</v>
      </c>
      <c>
        <v>1</v>
      </c>
      <c>
        <v>74</v>
      </c>
      <c>
        <v>33</v>
      </c>
      <c>
        <v>1358</v>
      </c>
      <c>
        <v>0.086389</v>
      </c>
      <c>
        <v>6.392778</v>
      </c>
      <c>
        <v>2.850833</v>
      </c>
      <c>
        <v>117.31611</v>
      </c>
    </row>
    <row>
      <c>
        <is>
          <t>1574387</t>
        </is>
      </c>
      <c>
        <v>1</v>
      </c>
      <c>
        <is>
          <t>MANİSA</t>
        </is>
      </c>
      <c>
        <v>AKHİSAR</v>
      </c>
      <c>
        <is>
          <t>DAĞDERE DM 45-72-M00097_HatBaşıAyırıcı_53140284 M05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02.11.2020 19:33:02</t>
        </is>
      </c>
      <c>
        <is>
          <t>02.11.2020 20:20:35</t>
        </is>
      </c>
      <c>
        <v>0.7925</v>
      </c>
      <c>
        <v>0</v>
      </c>
      <c>
        <v>0</v>
      </c>
      <c>
        <v>9</v>
      </c>
      <c>
        <v>521</v>
      </c>
      <c>
        <v>0</v>
      </c>
      <c>
        <v>0</v>
      </c>
      <c>
        <v>7.1325</v>
      </c>
      <c>
        <v>412.8925</v>
      </c>
    </row>
    <row>
      <c>
        <is>
          <t>1575625</t>
        </is>
      </c>
      <c>
        <v>1</v>
      </c>
      <c>
        <is>
          <t>MANİSA</t>
        </is>
      </c>
      <c>
        <v>AKHİSAR</v>
      </c>
      <c>
        <is>
          <t>DAĞDERE TR-6 45-72-M00218_49520733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05.11.2020 09:26:00</t>
        </is>
      </c>
      <c>
        <is>
          <t>05.11.2020 10:15:41</t>
        </is>
      </c>
      <c>
        <v>0.828055555</v>
      </c>
      <c>
        <v>0</v>
      </c>
      <c>
        <v>0</v>
      </c>
      <c>
        <v>0</v>
      </c>
      <c>
        <v>15</v>
      </c>
      <c>
        <v>0</v>
      </c>
      <c>
        <v>0</v>
      </c>
      <c>
        <v>0</v>
      </c>
      <c>
        <v>12.420833</v>
      </c>
    </row>
    <row>
      <c>
        <is>
          <t>1581219</t>
        </is>
      </c>
      <c>
        <v>1</v>
      </c>
      <c>
        <is>
          <t>MANİSA</t>
        </is>
      </c>
      <c>
        <v>AKHİSAR</v>
      </c>
      <c>
        <is>
          <t>DAĞDERE DM 45-72-M00097_KÖMÜRCÜ-M06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15.11.2020 20:57:35</t>
        </is>
      </c>
      <c>
        <is>
          <t>15.11.2020 21:10:17</t>
        </is>
      </c>
      <c>
        <v>0.211666666</v>
      </c>
      <c>
        <v>0</v>
      </c>
      <c>
        <v>0</v>
      </c>
      <c>
        <v>29</v>
      </c>
      <c>
        <v>949</v>
      </c>
      <c>
        <v>0</v>
      </c>
      <c>
        <v>0</v>
      </c>
      <c>
        <v>6.138333</v>
      </c>
      <c>
        <v>200.871666</v>
      </c>
    </row>
    <row>
      <c>
        <is>
          <t>1581197</t>
        </is>
      </c>
      <c>
        <v>1</v>
      </c>
      <c>
        <is>
          <t>MANİSA</t>
        </is>
      </c>
      <c>
        <v>AKHİSAR</v>
      </c>
      <c>
        <is>
          <t>DAĞDERE DM 45-72-M00097_HatBaşıAyırıcı_53140280 M06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15.11.2020 19:26:17</t>
        </is>
      </c>
      <c>
        <is>
          <t>15.11.2020 21:23:59</t>
        </is>
      </c>
      <c>
        <v>1.961666666</v>
      </c>
      <c>
        <v>0</v>
      </c>
      <c>
        <v>0</v>
      </c>
      <c>
        <v>6</v>
      </c>
      <c>
        <v>110</v>
      </c>
      <c>
        <v>0</v>
      </c>
      <c>
        <v>0</v>
      </c>
      <c>
        <v>11.77</v>
      </c>
      <c>
        <v>215.783333</v>
      </c>
    </row>
    <row>
      <c>
        <is>
          <t>1578031</t>
        </is>
      </c>
      <c>
        <v>1</v>
      </c>
      <c>
        <is>
          <t>MANİSA</t>
        </is>
      </c>
      <c>
        <v>AKHİSAR</v>
      </c>
      <c>
        <is>
          <t>KARAGÖZLER TR-1 45-72-M00262_B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09.11.2020 12:44:05</t>
        </is>
      </c>
      <c>
        <is>
          <t>09.11.2020 21:14:12</t>
        </is>
      </c>
      <c>
        <v>8.501944444</v>
      </c>
      <c>
        <v>0</v>
      </c>
      <c>
        <v>0</v>
      </c>
      <c>
        <v>0</v>
      </c>
      <c>
        <v>12</v>
      </c>
      <c>
        <v>0</v>
      </c>
      <c>
        <v>0</v>
      </c>
      <c>
        <v>0</v>
      </c>
      <c>
        <v>102.023333</v>
      </c>
    </row>
    <row>
      <c>
        <is>
          <t>1576342</t>
        </is>
      </c>
      <c>
        <v>1</v>
      </c>
      <c>
        <is>
          <t>MANİSA</t>
        </is>
      </c>
      <c>
        <v>AKHİSAR</v>
      </c>
      <c>
        <is>
          <t>MECİDİYE TR-6 45-72-L00579_49649268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06.11.2020 11:22:18</t>
        </is>
      </c>
      <c>
        <is>
          <t>06.11.2020 13:18:16</t>
        </is>
      </c>
      <c>
        <v>1.932777777</v>
      </c>
      <c>
        <v>0</v>
      </c>
      <c>
        <v>78</v>
      </c>
      <c>
        <v>0</v>
      </c>
      <c>
        <v>0</v>
      </c>
      <c>
        <v>0</v>
      </c>
      <c>
        <v>150.756667</v>
      </c>
      <c>
        <v>0</v>
      </c>
      <c>
        <v>0</v>
      </c>
    </row>
    <row>
      <c>
        <is>
          <t>1580768</t>
        </is>
      </c>
      <c>
        <v>1</v>
      </c>
      <c>
        <is>
          <t>MANİSA</t>
        </is>
      </c>
      <c>
        <v>AKHİSAR</v>
      </c>
      <c>
        <is>
          <t>TR-1/70 45-72-M00070_956504452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14.11.2020 16:24:59</t>
        </is>
      </c>
      <c>
        <is>
          <t>14.11.2020 19:50:20</t>
        </is>
      </c>
      <c>
        <v>3.4225</v>
      </c>
      <c>
        <v>0</v>
      </c>
      <c>
        <v>1</v>
      </c>
      <c>
        <v>0</v>
      </c>
      <c>
        <v>0</v>
      </c>
      <c>
        <v>0</v>
      </c>
      <c>
        <v>3.4225</v>
      </c>
      <c>
        <v>0</v>
      </c>
      <c>
        <v>0</v>
      </c>
    </row>
    <row>
      <c>
        <is>
          <t>1584556</t>
        </is>
      </c>
      <c>
        <v>1</v>
      </c>
      <c>
        <is>
          <t>MANİSA</t>
        </is>
      </c>
      <c>
        <v>AKHİSAR</v>
      </c>
      <c>
        <is>
          <t>TR-1/77 45-72-M00077_TR-1/80-M02 M02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Bildirimli</v>
      </c>
      <c>
        <is>
          <t>21.11.2020 16:55:00</t>
        </is>
      </c>
      <c>
        <is>
          <t>21.11.2020 17:10:00</t>
        </is>
      </c>
      <c>
        <v>0.25</v>
      </c>
      <c>
        <v>14</v>
      </c>
      <c>
        <v>1550</v>
      </c>
      <c>
        <v>0</v>
      </c>
      <c>
        <v>0</v>
      </c>
      <c>
        <v>3.5</v>
      </c>
      <c>
        <v>387.5</v>
      </c>
      <c>
        <v>0</v>
      </c>
      <c>
        <v>0</v>
      </c>
    </row>
    <row>
      <c>
        <is>
          <t>1595919</t>
        </is>
      </c>
      <c>
        <v>1</v>
      </c>
      <c>
        <is>
          <t>MANİSA</t>
        </is>
      </c>
      <c>
        <v>AKHİSAR</v>
      </c>
      <c>
        <is>
          <t>TR-1/80-A 45-72-M00119_49700626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24.11.2020 17:44:31</t>
        </is>
      </c>
      <c>
        <is>
          <t>24.11.2020 18:31:23</t>
        </is>
      </c>
      <c>
        <v>0.781111111</v>
      </c>
      <c>
        <v>0</v>
      </c>
      <c>
        <v>106</v>
      </c>
      <c>
        <v>0</v>
      </c>
      <c>
        <v>0</v>
      </c>
      <c>
        <v>0</v>
      </c>
      <c>
        <v>82.797778</v>
      </c>
      <c>
        <v>0</v>
      </c>
      <c>
        <v>0</v>
      </c>
    </row>
    <row>
      <c>
        <is>
          <t>1595764</t>
        </is>
      </c>
      <c>
        <v>1</v>
      </c>
      <c>
        <is>
          <t>MANİSA</t>
        </is>
      </c>
      <c>
        <v>AKHİSAR</v>
      </c>
      <c>
        <is>
          <t>TR-1/28 45-72-M00028_49708928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24.11.2020 13:53:26</t>
        </is>
      </c>
      <c>
        <is>
          <t>24.11.2020 14:41:45</t>
        </is>
      </c>
      <c>
        <v>0.805277777</v>
      </c>
      <c>
        <v>0</v>
      </c>
      <c>
        <v>11</v>
      </c>
      <c>
        <v>0</v>
      </c>
      <c>
        <v>0</v>
      </c>
      <c>
        <v>0</v>
      </c>
      <c>
        <v>8.858056</v>
      </c>
      <c>
        <v>0</v>
      </c>
      <c>
        <v>0</v>
      </c>
    </row>
    <row>
      <c>
        <is>
          <t>1595367</t>
        </is>
      </c>
      <c>
        <v>1</v>
      </c>
      <c>
        <is>
          <t>MANİSA</t>
        </is>
      </c>
      <c>
        <v>AKHİSAR</v>
      </c>
      <c>
        <is>
          <t>TR-1/28 45-72-M00028_TR-1/36 M04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Bildirimli</v>
      </c>
      <c>
        <is>
          <t>23.11.2020 17:05:53</t>
        </is>
      </c>
      <c>
        <is>
          <t>23.11.2020 17:22:00</t>
        </is>
      </c>
      <c>
        <v>0.268611111</v>
      </c>
      <c>
        <v>61</v>
      </c>
      <c>
        <v>95</v>
      </c>
      <c>
        <v>0</v>
      </c>
      <c>
        <v>0</v>
      </c>
      <c>
        <v>16.385278</v>
      </c>
      <c>
        <v>25.518056</v>
      </c>
      <c>
        <v>0</v>
      </c>
      <c>
        <v>0</v>
      </c>
    </row>
    <row>
      <c>
        <is>
          <t>1598303</t>
        </is>
      </c>
      <c>
        <v>1</v>
      </c>
      <c>
        <is>
          <t>MANİSA</t>
        </is>
      </c>
      <c>
        <v>AKHİSAR</v>
      </c>
      <c>
        <is>
          <t>TR-1/80-A 45-72-M00119_49700626</t>
        </is>
      </c>
      <c>
        <v>AG Atlama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29.11.2020 18:39:06</t>
        </is>
      </c>
      <c>
        <is>
          <t>29.11.2020 19:29:33</t>
        </is>
      </c>
      <c>
        <v>0.840833333</v>
      </c>
      <c>
        <v>0</v>
      </c>
      <c>
        <v>106</v>
      </c>
      <c>
        <v>0</v>
      </c>
      <c>
        <v>0</v>
      </c>
      <c>
        <v>0</v>
      </c>
      <c>
        <v>89.128333</v>
      </c>
      <c>
        <v>0</v>
      </c>
      <c>
        <v>0</v>
      </c>
    </row>
    <row>
      <c>
        <is>
          <t>1594916</t>
        </is>
      </c>
      <c>
        <v>1</v>
      </c>
      <c>
        <is>
          <t>MANİSA</t>
        </is>
      </c>
      <c>
        <v>AKHİSAR</v>
      </c>
      <c>
        <is>
          <t>TR-1/72 45-72-M00072_49700827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22.11.2020 18:31:54</t>
        </is>
      </c>
      <c>
        <is>
          <t>22.11.2020 19:22:13</t>
        </is>
      </c>
      <c>
        <v>0.838611111</v>
      </c>
      <c>
        <v>0</v>
      </c>
      <c>
        <v>134</v>
      </c>
      <c>
        <v>0</v>
      </c>
      <c>
        <v>0</v>
      </c>
      <c>
        <v>0</v>
      </c>
      <c>
        <v>112.373889</v>
      </c>
      <c>
        <v>0</v>
      </c>
      <c>
        <v>0</v>
      </c>
    </row>
    <row>
      <c>
        <is>
          <t>1581679</t>
        </is>
      </c>
      <c>
        <v>1</v>
      </c>
      <c>
        <is>
          <t>MANİSA</t>
        </is>
      </c>
      <c>
        <v>AKHİSAR</v>
      </c>
      <c>
        <is>
          <t>TR-1/79 45-72-M00079_956504848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16.11.2020 20:15:26</t>
        </is>
      </c>
      <c>
        <is>
          <t>16.11.2020 21:19:43</t>
        </is>
      </c>
      <c>
        <v>1.071388888</v>
      </c>
      <c>
        <v>0</v>
      </c>
      <c>
        <v>1</v>
      </c>
      <c>
        <v>0</v>
      </c>
      <c>
        <v>0</v>
      </c>
      <c>
        <v>0</v>
      </c>
      <c>
        <v>1.071389</v>
      </c>
      <c>
        <v>0</v>
      </c>
      <c>
        <v>0</v>
      </c>
    </row>
    <row>
      <c>
        <is>
          <t>1581042</t>
        </is>
      </c>
      <c>
        <v>1</v>
      </c>
      <c>
        <is>
          <t>İZMİR</t>
        </is>
      </c>
      <c>
        <v>TORBALI</v>
      </c>
      <c>
        <is>
          <t>TR-139 35-26-M00139_11980926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15.11.2020 11:21:00</t>
        </is>
      </c>
      <c>
        <is>
          <t>15.11.2020 12:07:55</t>
        </is>
      </c>
      <c>
        <v>0.781944444</v>
      </c>
      <c>
        <v>0</v>
      </c>
      <c>
        <v>85</v>
      </c>
      <c>
        <v>0</v>
      </c>
      <c>
        <v>0</v>
      </c>
      <c>
        <v>0</v>
      </c>
      <c>
        <v>66.465278</v>
      </c>
      <c>
        <v>0</v>
      </c>
      <c>
        <v>0</v>
      </c>
    </row>
    <row>
      <c>
        <is>
          <t>1581079</t>
        </is>
      </c>
      <c>
        <v>1</v>
      </c>
      <c>
        <is>
          <t>İZMİR</t>
        </is>
      </c>
      <c>
        <v>TORBALI</v>
      </c>
      <c>
        <is>
          <t>ARİF DURSUN SULAMA GRB 35-26-M00534_Ayırıcı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15.11.2020 13:13:54</t>
        </is>
      </c>
      <c>
        <is>
          <t>15.11.2020 14:03:28</t>
        </is>
      </c>
      <c>
        <v>0.826111111</v>
      </c>
      <c>
        <v>0</v>
      </c>
      <c>
        <v>0</v>
      </c>
      <c>
        <v>0</v>
      </c>
      <c>
        <v>21</v>
      </c>
      <c>
        <v>0</v>
      </c>
      <c>
        <v>0</v>
      </c>
      <c>
        <v>0</v>
      </c>
      <c>
        <v>17.348333</v>
      </c>
    </row>
    <row>
      <c>
        <is>
          <t>1597509</t>
        </is>
      </c>
      <c>
        <v>1</v>
      </c>
      <c>
        <is>
          <t>İZMİR</t>
        </is>
      </c>
      <c>
        <v>URLA</v>
      </c>
      <c>
        <is>
          <t>DM-3/18 35-19-M00416_956678168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27.11.2020 19:42:23</t>
        </is>
      </c>
      <c>
        <is>
          <t>27.11.2020 20:24:06</t>
        </is>
      </c>
      <c>
        <v>0.695277777</v>
      </c>
      <c>
        <v>0</v>
      </c>
      <c>
        <v>1</v>
      </c>
      <c>
        <v>0</v>
      </c>
      <c>
        <v>0</v>
      </c>
      <c>
        <v>0</v>
      </c>
      <c>
        <v>0.695278</v>
      </c>
      <c>
        <v>0</v>
      </c>
      <c>
        <v>0</v>
      </c>
    </row>
    <row>
      <c>
        <is>
          <t>1576693</t>
        </is>
      </c>
      <c>
        <v>1</v>
      </c>
      <c>
        <is>
          <t>MANİSA</t>
        </is>
      </c>
      <c>
        <v>AKHİSAR</v>
      </c>
      <c>
        <is>
          <t>TR-1/55 45-72-M00055_956478151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06.11.2020 17:41:36</t>
        </is>
      </c>
      <c>
        <is>
          <t>06.11.2020 18:19:25</t>
        </is>
      </c>
      <c>
        <v>0.630277777</v>
      </c>
      <c>
        <v>0</v>
      </c>
      <c>
        <v>1</v>
      </c>
      <c>
        <v>0</v>
      </c>
      <c>
        <v>0</v>
      </c>
      <c>
        <v>0</v>
      </c>
      <c>
        <v>0.630278</v>
      </c>
      <c>
        <v>0</v>
      </c>
      <c>
        <v>0</v>
      </c>
    </row>
    <row>
      <c>
        <is>
          <t>1595027</t>
        </is>
      </c>
      <c>
        <v>1</v>
      </c>
      <c>
        <is>
          <t>MANİSA</t>
        </is>
      </c>
      <c>
        <v>AKHİSAR</v>
      </c>
      <c>
        <is>
          <t>TR-1/5 45-72-M00005_TR-1/6 M03</t>
        </is>
      </c>
      <c>
        <v>Manevra</v>
      </c>
      <c>
        <is>
          <t>Dağıtım-OG</t>
        </is>
      </c>
      <c>
        <v>Kısa</v>
      </c>
      <c>
        <v>Şebeke işletmecisi</v>
      </c>
      <c>
        <v>Bildirimli</v>
      </c>
      <c>
        <is>
          <t>23.11.2020 08:46:16</t>
        </is>
      </c>
      <c>
        <is>
          <t>23.11.2020 08:47:46</t>
        </is>
      </c>
      <c>
        <v>0.025</v>
      </c>
      <c>
        <v>147</v>
      </c>
      <c>
        <v>13545</v>
      </c>
      <c>
        <v>3</v>
      </c>
      <c>
        <v>50</v>
      </c>
      <c>
        <v>3.675</v>
      </c>
      <c>
        <v>338.625</v>
      </c>
      <c>
        <v>0.075</v>
      </c>
      <c>
        <v>1.25</v>
      </c>
    </row>
    <row>
      <c>
        <is>
          <t>1595395</t>
        </is>
      </c>
      <c>
        <v>1</v>
      </c>
      <c>
        <is>
          <t>MANİSA</t>
        </is>
      </c>
      <c>
        <v>AKHİSAR</v>
      </c>
      <c>
        <is>
          <t>TR-1/54 45-72-M00054_49747629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23.11.2020 17:43:36</t>
        </is>
      </c>
      <c>
        <is>
          <t>23.11.2020 18:13:01</t>
        </is>
      </c>
      <c>
        <v>0.490277777</v>
      </c>
      <c>
        <v>0</v>
      </c>
      <c>
        <v>828</v>
      </c>
      <c>
        <v>0</v>
      </c>
      <c>
        <v>0</v>
      </c>
      <c>
        <v>0</v>
      </c>
      <c>
        <v>405.949999</v>
      </c>
      <c>
        <v>0</v>
      </c>
      <c>
        <v>0</v>
      </c>
    </row>
    <row>
      <c>
        <is>
          <t>1595534</t>
        </is>
      </c>
      <c>
        <v>1</v>
      </c>
      <c>
        <is>
          <t>MANİSA</t>
        </is>
      </c>
      <c>
        <v>AKHİSAR</v>
      </c>
      <c>
        <is>
          <t>TR-1/5 45-72-M00005_49748299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24.11.2020 09:02:07</t>
        </is>
      </c>
      <c>
        <is>
          <t>24.11.2020 13:40:28</t>
        </is>
      </c>
      <c>
        <v>4.639166666</v>
      </c>
      <c>
        <v>0</v>
      </c>
      <c>
        <v>527</v>
      </c>
      <c>
        <v>0</v>
      </c>
      <c>
        <v>0</v>
      </c>
      <c>
        <v>0</v>
      </c>
      <c>
        <v>2444.840833</v>
      </c>
      <c>
        <v>0</v>
      </c>
      <c>
        <v>0</v>
      </c>
    </row>
    <row>
      <c>
        <is>
          <t>1595044</t>
        </is>
      </c>
      <c>
        <v>1</v>
      </c>
      <c>
        <is>
          <t>MANİSA</t>
        </is>
      </c>
      <c>
        <v>AKHİSAR</v>
      </c>
      <c>
        <is>
          <t>TR-1/5 45-72-M00005_DAĞITIM TRAFOSU TR-1/5 M04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23.11.2020 09:00:28</t>
        </is>
      </c>
      <c>
        <is>
          <t>23.11.2020 13:32:00</t>
        </is>
      </c>
      <c>
        <v>4.525555555</v>
      </c>
      <c>
        <v>149</v>
      </c>
      <c>
        <v>14310</v>
      </c>
      <c>
        <v>3</v>
      </c>
      <c>
        <v>50</v>
      </c>
      <c>
        <v>674.307778</v>
      </c>
      <c>
        <v>64760.699992</v>
      </c>
      <c>
        <v>13.576667</v>
      </c>
      <c>
        <v>226.277778</v>
      </c>
    </row>
    <row>
      <c>
        <is>
          <t>1582755</t>
        </is>
      </c>
      <c>
        <v>1</v>
      </c>
      <c>
        <is>
          <t>MANİSA</t>
        </is>
      </c>
      <c>
        <v>AKHİSAR</v>
      </c>
      <c>
        <is>
          <t>TR-2/31 45-72-L00031_956516403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18.11.2020 18:46:11</t>
        </is>
      </c>
      <c>
        <is>
          <t>18.11.2020 20:02:49</t>
        </is>
      </c>
      <c>
        <v>1.277222222</v>
      </c>
      <c>
        <v>0</v>
      </c>
      <c>
        <v>1</v>
      </c>
      <c>
        <v>0</v>
      </c>
      <c>
        <v>0</v>
      </c>
      <c>
        <v>0</v>
      </c>
      <c>
        <v>1.277222</v>
      </c>
      <c>
        <v>0</v>
      </c>
      <c>
        <v>0</v>
      </c>
    </row>
    <row>
      <c>
        <is>
          <t>1580979</t>
        </is>
      </c>
      <c>
        <v>1</v>
      </c>
      <c>
        <is>
          <t>MANİSA</t>
        </is>
      </c>
      <c>
        <v>AKHİSAR</v>
      </c>
      <c>
        <is>
          <t>TR-1/5 45-72-M00005_TR-1/6 M03</t>
        </is>
      </c>
      <c>
        <v>Manevra</v>
      </c>
      <c>
        <is>
          <t>Dağıtım-OG</t>
        </is>
      </c>
      <c>
        <v>Kısa</v>
      </c>
      <c>
        <v>Şebeke işletmecisi</v>
      </c>
      <c>
        <v>Bildirimsiz</v>
      </c>
      <c>
        <is>
          <t>15.11.2020 09:13:45</t>
        </is>
      </c>
      <c>
        <is>
          <t>15.11.2020 09:15:22</t>
        </is>
      </c>
      <c>
        <v>0.0269175</v>
      </c>
      <c>
        <v>17</v>
      </c>
      <c>
        <v>5025</v>
      </c>
      <c>
        <v>0</v>
      </c>
      <c>
        <v>0</v>
      </c>
      <c>
        <v>0.457598</v>
      </c>
      <c>
        <v>135.260438</v>
      </c>
      <c>
        <v>0</v>
      </c>
      <c>
        <v>0</v>
      </c>
    </row>
    <row>
      <c>
        <is>
          <t>1576947</t>
        </is>
      </c>
      <c>
        <v>1</v>
      </c>
      <c>
        <is>
          <t>MANİSA</t>
        </is>
      </c>
      <c>
        <v>AKHİSAR</v>
      </c>
      <c>
        <is>
          <t>TR-1/45 45-72-M00045_49657308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07.11.2020 08:56:35</t>
        </is>
      </c>
      <c>
        <is>
          <t>07.11.2020 10:24:39</t>
        </is>
      </c>
      <c>
        <v>1.467777777</v>
      </c>
      <c>
        <v>0</v>
      </c>
      <c>
        <v>0</v>
      </c>
      <c>
        <v>0</v>
      </c>
      <c>
        <v>18</v>
      </c>
      <c>
        <v>0</v>
      </c>
      <c>
        <v>0</v>
      </c>
      <c>
        <v>0</v>
      </c>
      <c>
        <v>26.42</v>
      </c>
    </row>
    <row>
      <c>
        <is>
          <t>1576156</t>
        </is>
      </c>
      <c>
        <v>1</v>
      </c>
      <c>
        <is>
          <t>MANİSA</t>
        </is>
      </c>
      <c>
        <v>AKHİSAR</v>
      </c>
      <c>
        <is>
          <t>ARABACI BOZKÖY TR-2 45-72-L00530_956514913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06.11.2020 08:18:50</t>
        </is>
      </c>
      <c>
        <is>
          <t>06.11.2020 12:41:30</t>
        </is>
      </c>
      <c>
        <v>4.377777777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4.377778</v>
      </c>
    </row>
    <row>
      <c>
        <is>
          <t>1579594</t>
        </is>
      </c>
      <c>
        <v>1</v>
      </c>
      <c>
        <is>
          <t>MANİSA</t>
        </is>
      </c>
      <c>
        <v>SARUHANLI</v>
      </c>
      <c>
        <is>
          <t>BÜYÜKBELEN TR-6 45-80-M00069_72410905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12.11.2020 11:32:41</t>
        </is>
      </c>
      <c>
        <is>
          <t>12.11.2020 12:36:56</t>
        </is>
      </c>
      <c>
        <v>1.070833333</v>
      </c>
      <c>
        <v>0</v>
      </c>
      <c>
        <v>1</v>
      </c>
      <c>
        <v>0</v>
      </c>
      <c>
        <v>0</v>
      </c>
      <c>
        <v>0</v>
      </c>
      <c>
        <v>1.070833</v>
      </c>
      <c>
        <v>0</v>
      </c>
      <c>
        <v>0</v>
      </c>
    </row>
    <row>
      <c>
        <is>
          <t>1596909</t>
        </is>
      </c>
      <c>
        <v>1</v>
      </c>
      <c>
        <is>
          <t>MANİSA</t>
        </is>
      </c>
      <c>
        <v>SARUHANLI</v>
      </c>
      <c>
        <is>
          <t>BÜYÜKBELEN TR-7 45-80-M00098_956548474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26.11.2020 16:25:00</t>
        </is>
      </c>
      <c>
        <is>
          <t>26.11.2020 17:04:55</t>
        </is>
      </c>
      <c>
        <v>0.665277777</v>
      </c>
      <c>
        <v>0</v>
      </c>
      <c>
        <v>1</v>
      </c>
      <c>
        <v>0</v>
      </c>
      <c>
        <v>0</v>
      </c>
      <c>
        <v>0</v>
      </c>
      <c>
        <v>0.665278</v>
      </c>
      <c>
        <v>0</v>
      </c>
      <c>
        <v>0</v>
      </c>
    </row>
    <row>
      <c>
        <is>
          <t>1597008</t>
        </is>
      </c>
      <c>
        <v>1</v>
      </c>
      <c>
        <is>
          <t>MANİSA</t>
        </is>
      </c>
      <c>
        <v>SARUHANLI</v>
      </c>
      <c>
        <is>
          <t>BÜYÜKBELEN TR-4 45-80-M00099_956550069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26.11.2020 19:07:20</t>
        </is>
      </c>
      <c>
        <is>
          <t>26.11.2020 21:27:49</t>
        </is>
      </c>
      <c>
        <v>2.341388888</v>
      </c>
      <c>
        <v>0</v>
      </c>
      <c>
        <v>3</v>
      </c>
      <c>
        <v>0</v>
      </c>
      <c>
        <v>0</v>
      </c>
      <c>
        <v>0</v>
      </c>
      <c>
        <v>7.024167</v>
      </c>
      <c>
        <v>0</v>
      </c>
      <c>
        <v>0</v>
      </c>
    </row>
    <row>
      <c>
        <is>
          <t>1581927</t>
        </is>
      </c>
      <c>
        <v>1</v>
      </c>
      <c>
        <is>
          <t>MANİSA</t>
        </is>
      </c>
      <c>
        <v>AKHİSAR</v>
      </c>
      <c>
        <is>
          <t>TR-1/59 45-72-M00059_956509843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17.11.2020 11:29:14</t>
        </is>
      </c>
      <c>
        <is>
          <t>17.11.2020 12:32:15</t>
        </is>
      </c>
      <c>
        <v>1.050277777</v>
      </c>
      <c>
        <v>0</v>
      </c>
      <c>
        <v>1</v>
      </c>
      <c>
        <v>0</v>
      </c>
      <c>
        <v>0</v>
      </c>
      <c>
        <v>0</v>
      </c>
      <c>
        <v>1.050278</v>
      </c>
      <c>
        <v>0</v>
      </c>
      <c>
        <v>0</v>
      </c>
    </row>
    <row>
      <c>
        <is>
          <t>1598481</t>
        </is>
      </c>
      <c>
        <v>1</v>
      </c>
      <c>
        <is>
          <t>MANİSA</t>
        </is>
      </c>
      <c>
        <v>AKHİSAR</v>
      </c>
      <c>
        <is>
          <t>TR-2/34 45-72-L00034_956499984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30.11.2020 09:41:11</t>
        </is>
      </c>
      <c>
        <is>
          <t>30.11.2020 11:02:04</t>
        </is>
      </c>
      <c>
        <v>1.348055555</v>
      </c>
      <c>
        <v>0</v>
      </c>
      <c>
        <v>1</v>
      </c>
      <c>
        <v>0</v>
      </c>
      <c>
        <v>0</v>
      </c>
      <c>
        <v>0</v>
      </c>
      <c>
        <v>1.348056</v>
      </c>
      <c>
        <v>0</v>
      </c>
      <c>
        <v>0</v>
      </c>
    </row>
    <row>
      <c>
        <is>
          <t>1577478</t>
        </is>
      </c>
      <c>
        <v>1</v>
      </c>
      <c>
        <is>
          <t>MANİSA</t>
        </is>
      </c>
      <c>
        <v>AKHİSAR</v>
      </c>
      <c>
        <is>
          <t>TR-2/47-A 45-72-L00082_C C02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08.11.2020 09:04:09</t>
        </is>
      </c>
      <c>
        <is>
          <t>08.11.2020 11:24:07</t>
        </is>
      </c>
      <c>
        <v>2.332608333</v>
      </c>
      <c>
        <v>0</v>
      </c>
      <c>
        <v>29</v>
      </c>
      <c>
        <v>0</v>
      </c>
      <c>
        <v>0</v>
      </c>
      <c>
        <v>0</v>
      </c>
      <c>
        <v>67.645642</v>
      </c>
      <c>
        <v>0</v>
      </c>
      <c>
        <v>0</v>
      </c>
    </row>
    <row>
      <c>
        <is>
          <t>1575032</t>
        </is>
      </c>
      <c>
        <v>1</v>
      </c>
      <c>
        <is>
          <t>MANİSA</t>
        </is>
      </c>
      <c>
        <v>AKHİSAR</v>
      </c>
      <c>
        <is>
          <t>TR-2/47 45-72-L00047_956478134</t>
        </is>
      </c>
      <c>
        <v>AG Box / Sdk Abone Çıkış Faz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04.11.2020 08:55:32</t>
        </is>
      </c>
      <c>
        <is>
          <t>04.11.2020 09:47:00</t>
        </is>
      </c>
      <c>
        <v>0.857777777</v>
      </c>
      <c>
        <v>0</v>
      </c>
      <c>
        <v>3</v>
      </c>
      <c>
        <v>0</v>
      </c>
      <c>
        <v>0</v>
      </c>
      <c>
        <v>0</v>
      </c>
      <c>
        <v>2.573333</v>
      </c>
      <c>
        <v>0</v>
      </c>
      <c>
        <v>0</v>
      </c>
    </row>
    <row>
      <c>
        <is>
          <t>1574411</t>
        </is>
      </c>
      <c>
        <v>1</v>
      </c>
      <c>
        <is>
          <t>MANİSA</t>
        </is>
      </c>
      <c>
        <v>AKHİSAR</v>
      </c>
      <c>
        <is>
          <t>TR-1/72 45-72-M00072_45-72-M00072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02.11.2020 20:44:39</t>
        </is>
      </c>
      <c>
        <is>
          <t>02.11.2020 21:06:00</t>
        </is>
      </c>
      <c>
        <v>0.355833333</v>
      </c>
      <c>
        <v>1</v>
      </c>
      <c>
        <v>626</v>
      </c>
      <c>
        <v>0</v>
      </c>
      <c>
        <v>0</v>
      </c>
      <c>
        <v>0.355833</v>
      </c>
      <c>
        <v>222.751666</v>
      </c>
      <c>
        <v>0</v>
      </c>
      <c>
        <v>0</v>
      </c>
    </row>
    <row>
      <c>
        <is>
          <t>1581970</t>
        </is>
      </c>
      <c>
        <v>1</v>
      </c>
      <c>
        <is>
          <t>MANİSA</t>
        </is>
      </c>
      <c>
        <v>AKHİSAR</v>
      </c>
      <c>
        <is>
          <t>TR-1/72 45-72-M00072_956506091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17.11.2020 12:14:42</t>
        </is>
      </c>
      <c>
        <is>
          <t>17.11.2020 12:59:30</t>
        </is>
      </c>
      <c>
        <v>0.746666666</v>
      </c>
      <c>
        <v>0</v>
      </c>
      <c>
        <v>1</v>
      </c>
      <c>
        <v>0</v>
      </c>
      <c>
        <v>0</v>
      </c>
      <c>
        <v>0</v>
      </c>
      <c>
        <v>0.746667</v>
      </c>
      <c>
        <v>0</v>
      </c>
      <c>
        <v>0</v>
      </c>
    </row>
    <row>
      <c>
        <is>
          <t>1576214</t>
        </is>
      </c>
      <c>
        <v>1</v>
      </c>
      <c>
        <is>
          <t>İZMİR</t>
        </is>
      </c>
      <c>
        <v>URLA</v>
      </c>
      <c>
        <is>
          <t>TR-8 TUKAN SİTESİ 35-19-M00238_956687684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06.11.2020 09:13:23</t>
        </is>
      </c>
      <c>
        <is>
          <t>06.11.2020 11:35:39</t>
        </is>
      </c>
      <c>
        <v>2.371111111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2.371111</v>
      </c>
    </row>
    <row>
      <c>
        <is>
          <t>1581859</t>
        </is>
      </c>
      <c>
        <v>1</v>
      </c>
      <c>
        <is>
          <t>İZMİR</t>
        </is>
      </c>
      <c>
        <v>URLA</v>
      </c>
      <c>
        <is>
          <t>TR-7 ÖZTAK SİTESİ 35-19-M00237_Ayırıcı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17.11.2020 10:07:57</t>
        </is>
      </c>
      <c>
        <is>
          <t>17.11.2020 12:52:59</t>
        </is>
      </c>
      <c>
        <v>2.750555555</v>
      </c>
      <c>
        <v>0</v>
      </c>
      <c>
        <v>0</v>
      </c>
      <c>
        <v>2</v>
      </c>
      <c>
        <v>189</v>
      </c>
      <c>
        <v>0</v>
      </c>
      <c>
        <v>0</v>
      </c>
      <c>
        <v>5.501111</v>
      </c>
      <c>
        <v>519.855</v>
      </c>
    </row>
    <row>
      <c>
        <is>
          <t>1577182</t>
        </is>
      </c>
      <c>
        <v>1</v>
      </c>
      <c>
        <is>
          <t>İZMİR</t>
        </is>
      </c>
      <c>
        <v>KİRAZ</v>
      </c>
      <c>
        <is>
          <t>OLGUNLAR TR-6 35-31-L00221_35-31-L00221</t>
        </is>
      </c>
      <c>
        <v>AG Direk Kırılması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07.11.2020 15:03:25</t>
        </is>
      </c>
      <c>
        <is>
          <t>07.11.2020 18:21:58</t>
        </is>
      </c>
      <c>
        <v>3.309166666</v>
      </c>
      <c>
        <v>0</v>
      </c>
      <c>
        <v>0</v>
      </c>
      <c>
        <v>1</v>
      </c>
      <c>
        <v>81</v>
      </c>
      <c>
        <v>0</v>
      </c>
      <c>
        <v>0</v>
      </c>
      <c>
        <v>3.309167</v>
      </c>
      <c>
        <v>268.0425</v>
      </c>
    </row>
    <row>
      <c>
        <is>
          <t>1596555</t>
        </is>
      </c>
      <c>
        <v>1</v>
      </c>
      <c>
        <is>
          <t>İZMİR</t>
        </is>
      </c>
      <c>
        <v>KİRAZ</v>
      </c>
      <c>
        <is>
          <t>OLGUNLAR TR-2 35-31-L00220_A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26.11.2020 03:20:00</t>
        </is>
      </c>
      <c>
        <is>
          <t>26.11.2020 04:23:56</t>
        </is>
      </c>
      <c>
        <v>1.065555555</v>
      </c>
      <c>
        <v>0</v>
      </c>
      <c>
        <v>0</v>
      </c>
      <c>
        <v>0</v>
      </c>
      <c>
        <v>43</v>
      </c>
      <c>
        <v>0</v>
      </c>
      <c>
        <v>0</v>
      </c>
      <c>
        <v>0</v>
      </c>
      <c>
        <v>45.818889</v>
      </c>
    </row>
    <row>
      <c>
        <is>
          <t>1596530</t>
        </is>
      </c>
      <c>
        <v>1</v>
      </c>
      <c>
        <is>
          <t>İZMİR</t>
        </is>
      </c>
      <c>
        <v>KİRAZ</v>
      </c>
      <c>
        <is>
          <t>TAŞLIYATAK TR-7 35-31-L00341_47890231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25.11.2020 22:02:10</t>
        </is>
      </c>
      <c>
        <is>
          <t>26.11.2020 01:54:54</t>
        </is>
      </c>
      <c>
        <v>3.878888888</v>
      </c>
      <c>
        <v>0</v>
      </c>
      <c>
        <v>0</v>
      </c>
      <c>
        <v>0</v>
      </c>
      <c>
        <v>13</v>
      </c>
      <c>
        <v>0</v>
      </c>
      <c>
        <v>0</v>
      </c>
      <c>
        <v>0</v>
      </c>
      <c>
        <v>50.425556</v>
      </c>
    </row>
    <row>
      <c>
        <is>
          <t>1581565</t>
        </is>
      </c>
      <c>
        <v>1</v>
      </c>
      <c>
        <is>
          <t>İZMİR</t>
        </is>
      </c>
      <c>
        <v>KİRAZ</v>
      </c>
      <c>
        <is>
          <t>MAVİDERE TR-1 35-31-L00209_956577288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16.11.2020 14:58:03</t>
        </is>
      </c>
      <c>
        <is>
          <t>16.11.2020 17:29:55</t>
        </is>
      </c>
      <c>
        <v>2.531111111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2.531111</v>
      </c>
    </row>
    <row>
      <c>
        <is>
          <t>1577711</t>
        </is>
      </c>
      <c>
        <v>1</v>
      </c>
      <c>
        <is>
          <t>İZMİR</t>
        </is>
      </c>
      <c>
        <v>KİRAZ</v>
      </c>
      <c>
        <is>
          <t>TAŞLIYATAK TR-7 35-31-L00341_35-31-L00341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08.11.2020 17:17:45</t>
        </is>
      </c>
      <c>
        <is>
          <t>08.11.2020 17:54:47</t>
        </is>
      </c>
      <c>
        <v>0.617222222</v>
      </c>
      <c>
        <v>0</v>
      </c>
      <c>
        <v>0</v>
      </c>
      <c>
        <v>1</v>
      </c>
      <c>
        <v>47</v>
      </c>
      <c>
        <v>0</v>
      </c>
      <c>
        <v>0</v>
      </c>
      <c>
        <v>0.617222</v>
      </c>
      <c>
        <v>29.009444</v>
      </c>
    </row>
    <row>
      <c>
        <is>
          <t>1575959</t>
        </is>
      </c>
      <c>
        <v>1</v>
      </c>
      <c>
        <is>
          <t>İZMİR</t>
        </is>
      </c>
      <c>
        <v>KİRAZ</v>
      </c>
      <c>
        <is>
          <t>OLGUNLAR CERİTLER MAH. TR-1 35-31-L00219_47891197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05.11.2020 17:49:49</t>
        </is>
      </c>
      <c>
        <is>
          <t>05.11.2020 19:43:27</t>
        </is>
      </c>
      <c>
        <v>1.893888888</v>
      </c>
      <c>
        <v>0</v>
      </c>
      <c>
        <v>0</v>
      </c>
      <c>
        <v>0</v>
      </c>
      <c>
        <v>15</v>
      </c>
      <c>
        <v>0</v>
      </c>
      <c>
        <v>0</v>
      </c>
      <c>
        <v>0</v>
      </c>
      <c>
        <v>28.408333</v>
      </c>
    </row>
    <row>
      <c>
        <is>
          <t>1583738</t>
        </is>
      </c>
      <c>
        <v>1</v>
      </c>
      <c>
        <is>
          <t>İZMİR</t>
        </is>
      </c>
      <c>
        <v>KİRAZ</v>
      </c>
      <c>
        <is>
          <t>TAŞLIYATAK TR-7 35-31-L00341_47890220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20.11.2020 10:42:34</t>
        </is>
      </c>
      <c>
        <is>
          <t>20.11.2020 13:16:59</t>
        </is>
      </c>
      <c>
        <v>2.573611111</v>
      </c>
      <c>
        <v>0</v>
      </c>
      <c>
        <v>0</v>
      </c>
      <c>
        <v>0</v>
      </c>
      <c>
        <v>8</v>
      </c>
      <c>
        <v>0</v>
      </c>
      <c>
        <v>0</v>
      </c>
      <c>
        <v>0</v>
      </c>
      <c>
        <v>20.588889</v>
      </c>
    </row>
    <row>
      <c>
        <is>
          <t>1580886</t>
        </is>
      </c>
      <c>
        <v>1</v>
      </c>
      <c>
        <is>
          <t>İZMİR</t>
        </is>
      </c>
      <c>
        <v>KARABURUN</v>
      </c>
      <c>
        <is>
          <t>YENİ LİMAN TR-1 35-21-L00050_953357592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14.11.2020 20:58:31</t>
        </is>
      </c>
      <c>
        <is>
          <t>14.11.2020 22:26:38</t>
        </is>
      </c>
      <c>
        <v>1.468611111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2.937222</v>
      </c>
    </row>
    <row>
      <c>
        <is>
          <t>1580371</t>
        </is>
      </c>
      <c>
        <v>1</v>
      </c>
      <c>
        <is>
          <t>MANİSA</t>
        </is>
      </c>
      <c>
        <v>SARUHANLI</v>
      </c>
      <c>
        <is>
          <t>SARUHANLI TR-16 45-80-M00016_A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13.11.2020 17:46:45</t>
        </is>
      </c>
      <c>
        <is>
          <t>13.11.2020 18:57:41</t>
        </is>
      </c>
      <c>
        <v>1.182222222</v>
      </c>
      <c>
        <v>0</v>
      </c>
      <c>
        <v>96</v>
      </c>
      <c>
        <v>0</v>
      </c>
      <c>
        <v>0</v>
      </c>
      <c>
        <v>0</v>
      </c>
      <c>
        <v>113.493333</v>
      </c>
      <c>
        <v>0</v>
      </c>
      <c>
        <v>0</v>
      </c>
    </row>
    <row>
      <c>
        <is>
          <t>1597875</t>
        </is>
      </c>
      <c>
        <v>1</v>
      </c>
      <c>
        <is>
          <t>İZMİR</t>
        </is>
      </c>
      <c>
        <v>BUCA</v>
      </c>
      <c>
        <is>
          <t>M-2900 35-03-M02900_35-03-M02900</t>
        </is>
      </c>
      <c>
        <v>AG Kademe Ayarı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28.11.2020 16:55:00</t>
        </is>
      </c>
      <c>
        <is>
          <t>28.11.2020 17:24:25</t>
        </is>
      </c>
      <c>
        <v>0.490277777</v>
      </c>
      <c>
        <v>0</v>
      </c>
      <c>
        <v>0</v>
      </c>
      <c>
        <v>1</v>
      </c>
      <c>
        <v>0</v>
      </c>
      <c>
        <v>0</v>
      </c>
      <c>
        <v>0</v>
      </c>
      <c>
        <v>0.490278</v>
      </c>
      <c>
        <v>0</v>
      </c>
    </row>
    <row>
      <c>
        <is>
          <t>1580688</t>
        </is>
      </c>
      <c>
        <v>1</v>
      </c>
      <c>
        <is>
          <t>İZMİR</t>
        </is>
      </c>
      <c>
        <v>MENDERES</v>
      </c>
      <c>
        <is>
          <t>ÇİLEME TR-4 35-22-M00163_955271175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14.11.2020 13:21:13</t>
        </is>
      </c>
      <c>
        <is>
          <t>14.11.2020 14:59:31</t>
        </is>
      </c>
      <c>
        <v>1.638333333</v>
      </c>
      <c>
        <v>0</v>
      </c>
      <c>
        <v>1</v>
      </c>
      <c>
        <v>0</v>
      </c>
      <c>
        <v>0</v>
      </c>
      <c>
        <v>0</v>
      </c>
      <c>
        <v>1.638333</v>
      </c>
      <c>
        <v>0</v>
      </c>
      <c>
        <v>0</v>
      </c>
    </row>
    <row>
      <c>
        <is>
          <t>1578211</t>
        </is>
      </c>
      <c>
        <v>1</v>
      </c>
      <c>
        <is>
          <t>İZMİR</t>
        </is>
      </c>
      <c>
        <v>KEMALPAŞA</v>
      </c>
      <c>
        <is>
          <t>VİŞNELİ TR-2 35-27-M00951_B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09.11.2020 18:52:00</t>
        </is>
      </c>
      <c>
        <is>
          <t>09.11.2020 21:00:52</t>
        </is>
      </c>
      <c>
        <v>2.147777777</v>
      </c>
      <c>
        <v>0</v>
      </c>
      <c>
        <v>0</v>
      </c>
      <c>
        <v>0</v>
      </c>
      <c>
        <v>58</v>
      </c>
      <c>
        <v>0</v>
      </c>
      <c>
        <v>0</v>
      </c>
      <c>
        <v>0</v>
      </c>
      <c>
        <v>124.571111</v>
      </c>
    </row>
    <row>
      <c>
        <is>
          <t>1576526</t>
        </is>
      </c>
      <c>
        <v>1</v>
      </c>
      <c>
        <is>
          <t>MANİSA</t>
        </is>
      </c>
      <c>
        <v>SARUHANLI</v>
      </c>
      <c>
        <is>
          <t>SARUHANLI TR-18 45-80-M00018_C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06.11.2020 14:25:00</t>
        </is>
      </c>
      <c>
        <is>
          <t>06.11.2020 15:15:42</t>
        </is>
      </c>
      <c>
        <v>0.845</v>
      </c>
      <c>
        <v>0</v>
      </c>
      <c>
        <v>9</v>
      </c>
      <c>
        <v>0</v>
      </c>
      <c>
        <v>0</v>
      </c>
      <c>
        <v>0</v>
      </c>
      <c>
        <v>7.605</v>
      </c>
      <c>
        <v>0</v>
      </c>
      <c>
        <v>0</v>
      </c>
    </row>
    <row>
      <c>
        <is>
          <t>1582255</t>
        </is>
      </c>
      <c>
        <v>1</v>
      </c>
      <c>
        <is>
          <t>MANİSA</t>
        </is>
      </c>
      <c>
        <v>SARUHANLI</v>
      </c>
      <c>
        <is>
          <t>SARUHANLI TR-17 45-80-M00017_B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17.11.2020 22:57:27</t>
        </is>
      </c>
      <c>
        <is>
          <t>17.11.2020 23:39:25</t>
        </is>
      </c>
      <c>
        <v>0.699444444</v>
      </c>
      <c>
        <v>0</v>
      </c>
      <c>
        <v>43</v>
      </c>
      <c>
        <v>0</v>
      </c>
      <c>
        <v>0</v>
      </c>
      <c>
        <v>0</v>
      </c>
      <c>
        <v>30.076111</v>
      </c>
      <c>
        <v>0</v>
      </c>
      <c>
        <v>0</v>
      </c>
    </row>
    <row>
      <c>
        <is>
          <t>1575214</t>
        </is>
      </c>
      <c>
        <v>1</v>
      </c>
      <c>
        <is>
          <t>MANİSA</t>
        </is>
      </c>
      <c>
        <v>ALAŞEHİR</v>
      </c>
      <c>
        <is>
          <t>İSMETİYE TR-1 45-73-M00994_945656242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04.11.2020 13:10:18</t>
        </is>
      </c>
      <c>
        <is>
          <t>04.11.2020 14:06:07</t>
        </is>
      </c>
      <c>
        <v>0.930277777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0.930278</v>
      </c>
    </row>
    <row>
      <c>
        <is>
          <t>1598824</t>
        </is>
      </c>
      <c>
        <v>1</v>
      </c>
      <c>
        <is>
          <t>MANİSA</t>
        </is>
      </c>
      <c>
        <v>ALAŞEHİR</v>
      </c>
      <c>
        <is>
          <t>İSMETİYE TR-1 45-73-M00994_945656259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30.11.2020 18:41:03</t>
        </is>
      </c>
      <c>
        <is>
          <t>30.11.2020 20:07:43</t>
        </is>
      </c>
      <c>
        <v>1.444444444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1.444444</v>
      </c>
    </row>
    <row>
      <c>
        <is>
          <t>1597464</t>
        </is>
      </c>
      <c>
        <v>1</v>
      </c>
      <c>
        <is>
          <t>MANİSA</t>
        </is>
      </c>
      <c>
        <v>KULA</v>
      </c>
      <c>
        <is>
          <t>AKTAŞ ÇANKAYA MAH. TR 45-77-L00258_Ayırıcı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27.11.2020 18:12:31</t>
        </is>
      </c>
      <c>
        <is>
          <t>27.11.2020 18:34:54</t>
        </is>
      </c>
      <c>
        <v>0.373055555</v>
      </c>
      <c>
        <v>0</v>
      </c>
      <c>
        <v>0</v>
      </c>
      <c>
        <v>1</v>
      </c>
      <c>
        <v>31</v>
      </c>
      <c>
        <v>0</v>
      </c>
      <c>
        <v>0</v>
      </c>
      <c>
        <v>0.373056</v>
      </c>
      <c>
        <v>11.564722</v>
      </c>
    </row>
    <row>
      <c>
        <is>
          <t>1577236</t>
        </is>
      </c>
      <c>
        <v>1</v>
      </c>
      <c>
        <is>
          <t>MANİSA</t>
        </is>
      </c>
      <c>
        <v>KULA</v>
      </c>
      <c>
        <is>
          <t>HACITUFAN KÖYÜ TR 45-77-L00162_45-77-L00162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07.11.2020 16:20:07</t>
        </is>
      </c>
      <c>
        <is>
          <t>07.11.2020 17:07:03</t>
        </is>
      </c>
      <c>
        <v>0.782222222</v>
      </c>
      <c>
        <v>0</v>
      </c>
      <c>
        <v>0</v>
      </c>
      <c>
        <v>1</v>
      </c>
      <c>
        <v>60</v>
      </c>
      <c>
        <v>0</v>
      </c>
      <c>
        <v>0</v>
      </c>
      <c>
        <v>0.782222</v>
      </c>
      <c>
        <v>46.933333</v>
      </c>
    </row>
    <row>
      <c>
        <is>
          <t>1574441</t>
        </is>
      </c>
      <c>
        <v>1</v>
      </c>
      <c>
        <is>
          <t>MANİSA</t>
        </is>
      </c>
      <c>
        <v>GÖRDES</v>
      </c>
      <c>
        <is>
          <t>GÖRDES TR-32 45-75-M00032_945604379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02.11.2020 23:13:20</t>
        </is>
      </c>
      <c>
        <is>
          <t>02.11.2020 23:55:02</t>
        </is>
      </c>
      <c>
        <v>0.695</v>
      </c>
      <c>
        <v>0</v>
      </c>
      <c>
        <v>20</v>
      </c>
      <c>
        <v>0</v>
      </c>
      <c>
        <v>0</v>
      </c>
      <c>
        <v>0</v>
      </c>
      <c>
        <v>13.9</v>
      </c>
      <c>
        <v>0</v>
      </c>
      <c>
        <v>0</v>
      </c>
    </row>
    <row>
      <c>
        <is>
          <t>1598002</t>
        </is>
      </c>
      <c>
        <v>1</v>
      </c>
      <c>
        <is>
          <t>MANİSA</t>
        </is>
      </c>
      <c>
        <v>GÖRDES</v>
      </c>
      <c>
        <is>
          <t>GÖRDES TR-32 45-75-M00032_Ayırıcı H01</t>
        </is>
      </c>
      <c>
        <v>OG Trafo Kademe Ayarı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29.11.2020 02:34:00</t>
        </is>
      </c>
      <c>
        <is>
          <t>29.11.2020 02:44:00</t>
        </is>
      </c>
      <c>
        <v>0.166666666</v>
      </c>
      <c>
        <v>1</v>
      </c>
      <c>
        <v>620</v>
      </c>
      <c>
        <v>0</v>
      </c>
      <c>
        <v>0</v>
      </c>
      <c>
        <v>0.166667</v>
      </c>
      <c>
        <v>103.333333</v>
      </c>
      <c>
        <v>0</v>
      </c>
      <c>
        <v>0</v>
      </c>
    </row>
    <row>
      <c>
        <is>
          <t>1583854</t>
        </is>
      </c>
      <c>
        <v>1</v>
      </c>
      <c>
        <is>
          <t>MANİSA</t>
        </is>
      </c>
      <c>
        <v>GÖRDES</v>
      </c>
      <c>
        <is>
          <t>GÖRDES TR-32 45-75-M00032_945604418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20.11.2020 13:22:10</t>
        </is>
      </c>
      <c>
        <is>
          <t>20.11.2020 16:09:35</t>
        </is>
      </c>
      <c>
        <v>2.790277777</v>
      </c>
      <c>
        <v>0</v>
      </c>
      <c>
        <v>1</v>
      </c>
      <c>
        <v>0</v>
      </c>
      <c>
        <v>0</v>
      </c>
      <c>
        <v>0</v>
      </c>
      <c>
        <v>2.790278</v>
      </c>
      <c>
        <v>0</v>
      </c>
      <c>
        <v>0</v>
      </c>
    </row>
    <row>
      <c>
        <is>
          <t>1575310</t>
        </is>
      </c>
      <c>
        <v>1</v>
      </c>
      <c>
        <is>
          <t>MANİSA</t>
        </is>
      </c>
      <c>
        <v>KULA</v>
      </c>
      <c>
        <is>
          <t>EVCİLER TR-1 45-77-L00268_Ayırıcı H01</t>
        </is>
      </c>
      <c>
        <v>OG İzolatör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04.11.2020 15:44:29</t>
        </is>
      </c>
      <c>
        <is>
          <t>04.11.2020 18:03:10</t>
        </is>
      </c>
      <c>
        <v>2.311388888</v>
      </c>
      <c>
        <v>0</v>
      </c>
      <c>
        <v>0</v>
      </c>
      <c>
        <v>1</v>
      </c>
      <c>
        <v>51</v>
      </c>
      <c>
        <v>0</v>
      </c>
      <c>
        <v>0</v>
      </c>
      <c>
        <v>2.311389</v>
      </c>
      <c>
        <v>117.880833</v>
      </c>
    </row>
    <row>
      <c>
        <is>
          <t>1578732</t>
        </is>
      </c>
      <c>
        <v>1</v>
      </c>
      <c>
        <is>
          <t>MANİSA</t>
        </is>
      </c>
      <c>
        <v>KULA</v>
      </c>
      <c>
        <is>
          <t>PAPUÇLU KÖYÜ TR-1 45-77-M00118_Ayırıcı H01</t>
        </is>
      </c>
      <c>
        <v>OG Hatta Yabancı Cisim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10.11.2020 18:20:18</t>
        </is>
      </c>
      <c>
        <is>
          <t>10.11.2020 19:06:24</t>
        </is>
      </c>
      <c>
        <v>0.768333333</v>
      </c>
      <c>
        <v>0</v>
      </c>
      <c>
        <v>0</v>
      </c>
      <c>
        <v>1</v>
      </c>
      <c>
        <v>46</v>
      </c>
      <c>
        <v>0</v>
      </c>
      <c>
        <v>0</v>
      </c>
      <c>
        <v>0.768333</v>
      </c>
      <c>
        <v>35.343333</v>
      </c>
    </row>
    <row>
      <c>
        <is>
          <t>1583530</t>
        </is>
      </c>
      <c>
        <v>1</v>
      </c>
      <c>
        <is>
          <t>MANİSA</t>
        </is>
      </c>
      <c>
        <v>KULA</v>
      </c>
      <c>
        <is>
          <t>PAPUÇLU-KADINCIK MAH 45-77-M00074_B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19.11.2020 20:43:48</t>
        </is>
      </c>
      <c>
        <is>
          <t>19.11.2020 23:36:01</t>
        </is>
      </c>
      <c>
        <v>2.870277777</v>
      </c>
      <c>
        <v>0</v>
      </c>
      <c>
        <v>0</v>
      </c>
      <c>
        <v>0</v>
      </c>
      <c>
        <v>13</v>
      </c>
      <c>
        <v>0</v>
      </c>
      <c>
        <v>0</v>
      </c>
      <c>
        <v>0</v>
      </c>
      <c>
        <v>37.313611</v>
      </c>
    </row>
    <row>
      <c>
        <is>
          <t>1581222</t>
        </is>
      </c>
      <c>
        <v>1</v>
      </c>
      <c>
        <is>
          <t>MANİSA</t>
        </is>
      </c>
      <c>
        <v>GÖRDES</v>
      </c>
      <c>
        <is>
          <t>ESKİ TEPEKÖY TR-1 45-75-M00251_B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15.11.2020 21:08:46</t>
        </is>
      </c>
      <c>
        <is>
          <t>15.11.2020 22:21:51</t>
        </is>
      </c>
      <c>
        <v>1.218055555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3.654167</v>
      </c>
    </row>
    <row>
      <c>
        <is>
          <t>1578917</t>
        </is>
      </c>
      <c>
        <v>1</v>
      </c>
      <c>
        <is>
          <t>MANİSA</t>
        </is>
      </c>
      <c>
        <v>GÖRDES</v>
      </c>
      <c>
        <is>
          <t>MERKEZ TEPE TR-1 45-75-M00254_Ayırıcı H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11.11.2020 09:36:44</t>
        </is>
      </c>
      <c>
        <is>
          <t>11.11.2020 10:45:55</t>
        </is>
      </c>
      <c>
        <v>1.153055555</v>
      </c>
      <c>
        <v>0</v>
      </c>
      <c>
        <v>0</v>
      </c>
      <c>
        <v>2</v>
      </c>
      <c>
        <v>107</v>
      </c>
      <c>
        <v>0</v>
      </c>
      <c>
        <v>0</v>
      </c>
      <c>
        <v>2.306111</v>
      </c>
      <c>
        <v>123.376944</v>
      </c>
    </row>
    <row>
      <c>
        <is>
          <t>1576775</t>
        </is>
      </c>
      <c>
        <v>1</v>
      </c>
      <c>
        <is>
          <t>MANİSA</t>
        </is>
      </c>
      <c>
        <v>GÖRDES</v>
      </c>
      <c>
        <is>
          <t>GÖRDES TR-19 45-75-M00019_945605165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06.11.2020 19:42:05</t>
        </is>
      </c>
      <c>
        <is>
          <t>07.11.2020 00:03:57</t>
        </is>
      </c>
      <c>
        <v>4.364444444</v>
      </c>
      <c>
        <v>0</v>
      </c>
      <c>
        <v>1</v>
      </c>
      <c>
        <v>0</v>
      </c>
      <c>
        <v>0</v>
      </c>
      <c>
        <v>0</v>
      </c>
      <c>
        <v>4.364444</v>
      </c>
      <c>
        <v>0</v>
      </c>
      <c>
        <v>0</v>
      </c>
    </row>
    <row>
      <c>
        <is>
          <t>1573652</t>
        </is>
      </c>
      <c>
        <v>1</v>
      </c>
      <c>
        <is>
          <t>MANİSA</t>
        </is>
      </c>
      <c>
        <v>SELENDİ</v>
      </c>
      <c>
        <is>
          <t>ÇAMKÖY TR-1 45-81-M00096_A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01.11.2020 13:08:25</t>
        </is>
      </c>
      <c>
        <is>
          <t>01.11.2020 14:08:09</t>
        </is>
      </c>
      <c>
        <v>0.995555555</v>
      </c>
      <c>
        <v>0</v>
      </c>
      <c>
        <v>0</v>
      </c>
      <c>
        <v>0</v>
      </c>
      <c>
        <v>16</v>
      </c>
      <c>
        <v>0</v>
      </c>
      <c>
        <v>0</v>
      </c>
      <c>
        <v>0</v>
      </c>
      <c>
        <v>15.928889</v>
      </c>
    </row>
    <row>
      <c>
        <is>
          <t>1577256</t>
        </is>
      </c>
      <c>
        <v>1</v>
      </c>
      <c>
        <is>
          <t>MANİSA</t>
        </is>
      </c>
      <c>
        <v>GÖRDES</v>
      </c>
      <c>
        <is>
          <t>ÇİÇEKLİ KÖK 45-75-M00070_KIRDİBİ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07.11.2020 16:42:04</t>
        </is>
      </c>
      <c>
        <is>
          <t>07.11.2020 18:21:00</t>
        </is>
      </c>
      <c>
        <v>1.648888888</v>
      </c>
      <c>
        <v>0</v>
      </c>
      <c>
        <v>28</v>
      </c>
      <c>
        <v>5</v>
      </c>
      <c>
        <v>106</v>
      </c>
      <c>
        <v>0</v>
      </c>
      <c>
        <v>46.168889</v>
      </c>
      <c>
        <v>8.244444</v>
      </c>
      <c>
        <v>174.782222</v>
      </c>
    </row>
    <row>
      <c>
        <is>
          <t>1576015</t>
        </is>
      </c>
      <c>
        <v>1</v>
      </c>
      <c>
        <is>
          <t>MANİSA</t>
        </is>
      </c>
      <c>
        <v>GÖRDES</v>
      </c>
      <c>
        <is>
          <t>ÇİÇEKLİ KÖK 45-75-M00070_KIRDİBİ-M03 M03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05.11.2020 19:32:34</t>
        </is>
      </c>
      <c>
        <is>
          <t>05.11.2020 21:05:26</t>
        </is>
      </c>
      <c>
        <v>1.547777777</v>
      </c>
      <c>
        <v>0</v>
      </c>
      <c>
        <v>28</v>
      </c>
      <c>
        <v>5</v>
      </c>
      <c>
        <v>106</v>
      </c>
      <c>
        <v>0</v>
      </c>
      <c>
        <v>43.337778</v>
      </c>
      <c>
        <v>7.738889</v>
      </c>
      <c>
        <v>164.064444</v>
      </c>
    </row>
    <row>
      <c>
        <is>
          <t>1574505</t>
        </is>
      </c>
      <c>
        <v>1</v>
      </c>
      <c>
        <is>
          <t>MANİSA</t>
        </is>
      </c>
      <c>
        <v>GÖRDES</v>
      </c>
      <c>
        <is>
          <t>ÇİÇEKLİ KÖK 45-75-M00070_META ÖZEL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03.11.2020 08:43:48</t>
        </is>
      </c>
      <c>
        <is>
          <t>03.11.2020 09:33:48</t>
        </is>
      </c>
      <c>
        <v>0.833333333</v>
      </c>
      <c>
        <v>0</v>
      </c>
      <c>
        <v>0</v>
      </c>
      <c>
        <v>2</v>
      </c>
      <c>
        <v>0</v>
      </c>
      <c>
        <v>0</v>
      </c>
      <c>
        <v>0</v>
      </c>
      <c>
        <v>1.666667</v>
      </c>
      <c>
        <v>0</v>
      </c>
    </row>
    <row>
      <c>
        <is>
          <t>1574335</t>
        </is>
      </c>
      <c>
        <v>1</v>
      </c>
      <c>
        <is>
          <t>MANİSA</t>
        </is>
      </c>
      <c>
        <v>GÖRDES</v>
      </c>
      <c>
        <is>
          <t>ÇİÇEKLİ KÖK 45-75-M00070_META ÖZEL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02.11.2020 17:59:50</t>
        </is>
      </c>
      <c>
        <is>
          <t>02.11.2020 18:45:06</t>
        </is>
      </c>
      <c>
        <v>0.754444444</v>
      </c>
      <c>
        <v>0</v>
      </c>
      <c>
        <v>0</v>
      </c>
      <c>
        <v>2</v>
      </c>
      <c>
        <v>0</v>
      </c>
      <c>
        <v>0</v>
      </c>
      <c>
        <v>0</v>
      </c>
      <c>
        <v>1.508889</v>
      </c>
      <c>
        <v>0</v>
      </c>
    </row>
    <row>
      <c>
        <is>
          <t>1580033</t>
        </is>
      </c>
      <c>
        <v>1</v>
      </c>
      <c>
        <is>
          <t>MANİSA</t>
        </is>
      </c>
      <c>
        <v>GÖRDES</v>
      </c>
      <c>
        <is>
          <t>ÇİÇEKLİ KÖK 45-75-M00070_ESKİCİ M06</t>
        </is>
      </c>
      <c>
        <v>Üçüncü Şahısların Vermiş Olduğu Hasarlar</v>
      </c>
      <c>
        <is>
          <t>Dağıtım-OG</t>
        </is>
      </c>
      <c>
        <v>Uzun</v>
      </c>
      <c>
        <v>Dışsal</v>
      </c>
      <c>
        <v>Bildirimsiz</v>
      </c>
      <c>
        <is>
          <t>13.11.2020 09:13:24</t>
        </is>
      </c>
      <c>
        <is>
          <t>13.11.2020 14:15:00</t>
        </is>
      </c>
      <c>
        <v>5.026666666</v>
      </c>
      <c>
        <v>0</v>
      </c>
      <c>
        <v>0</v>
      </c>
      <c>
        <v>4</v>
      </c>
      <c>
        <v>48</v>
      </c>
      <c>
        <v>0</v>
      </c>
      <c>
        <v>0</v>
      </c>
      <c>
        <v>20.106667</v>
      </c>
      <c>
        <v>241.28</v>
      </c>
    </row>
    <row>
      <c>
        <is>
          <t>1579569</t>
        </is>
      </c>
      <c>
        <v>1</v>
      </c>
      <c>
        <is>
          <t>MANİSA</t>
        </is>
      </c>
      <c>
        <v>GÖRDES</v>
      </c>
      <c>
        <is>
          <t>ÇİÇEKLİ KÖK 45-75-M00070_KIRDİBİ M03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12.11.2020 11:00:03</t>
        </is>
      </c>
      <c>
        <is>
          <t>12.11.2020 14:51:54</t>
        </is>
      </c>
      <c>
        <v>3.864166666</v>
      </c>
      <c>
        <v>0</v>
      </c>
      <c>
        <v>28</v>
      </c>
      <c>
        <v>5</v>
      </c>
      <c>
        <v>106</v>
      </c>
      <c>
        <v>0</v>
      </c>
      <c>
        <v>108.196667</v>
      </c>
      <c>
        <v>19.320833</v>
      </c>
      <c>
        <v>409.601667</v>
      </c>
    </row>
    <row>
      <c>
        <is>
          <t>1575668</t>
        </is>
      </c>
      <c>
        <v>1</v>
      </c>
      <c>
        <is>
          <t>MANİSA</t>
        </is>
      </c>
      <c>
        <v>GÖRDES</v>
      </c>
      <c>
        <is>
          <t>ÇİÇEKLİ TR-1 45-75-M00308_C</t>
        </is>
      </c>
      <c>
        <v>AG Atlama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05.11.2020 10:20:59</t>
        </is>
      </c>
      <c>
        <is>
          <t>05.11.2020 11:11:45</t>
        </is>
      </c>
      <c>
        <v>0.846111111</v>
      </c>
      <c>
        <v>0</v>
      </c>
      <c>
        <v>144</v>
      </c>
      <c>
        <v>0</v>
      </c>
      <c>
        <v>3</v>
      </c>
      <c>
        <v>0</v>
      </c>
      <c>
        <v>121.84</v>
      </c>
      <c>
        <v>0</v>
      </c>
      <c>
        <v>2.538333</v>
      </c>
    </row>
    <row>
      <c>
        <is>
          <t>1576373</t>
        </is>
      </c>
      <c>
        <v>1</v>
      </c>
      <c>
        <is>
          <t>MANİSA</t>
        </is>
      </c>
      <c>
        <v>GÖRDES</v>
      </c>
      <c>
        <is>
          <t>ÇİÇEKLİ KÖK 45-75-M00070_KIRDİBİ M03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06.11.2020 11:57:23</t>
        </is>
      </c>
      <c>
        <is>
          <t>06.11.2020 11:59:53</t>
        </is>
      </c>
      <c>
        <v>0.041666666</v>
      </c>
      <c>
        <v>0</v>
      </c>
      <c>
        <v>28</v>
      </c>
      <c>
        <v>5</v>
      </c>
      <c>
        <v>106</v>
      </c>
      <c>
        <v>0</v>
      </c>
      <c>
        <v>1.166667</v>
      </c>
      <c>
        <v>0.208333</v>
      </c>
      <c>
        <v>4.416667</v>
      </c>
    </row>
    <row>
      <c>
        <is>
          <t>1576190</t>
        </is>
      </c>
      <c>
        <v>1</v>
      </c>
      <c>
        <is>
          <t>MANİSA</t>
        </is>
      </c>
      <c>
        <v>GÖRDES</v>
      </c>
      <c>
        <is>
          <t>ÇİÇEKLİ KÖK 45-75-M00070_KIRDİBİ-M03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06.11.2020 08:52:07</t>
        </is>
      </c>
      <c>
        <is>
          <t>06.11.2020 09:35:18</t>
        </is>
      </c>
      <c>
        <v>0.719722222</v>
      </c>
      <c>
        <v>0</v>
      </c>
      <c>
        <v>28</v>
      </c>
      <c>
        <v>5</v>
      </c>
      <c>
        <v>106</v>
      </c>
      <c>
        <v>0</v>
      </c>
      <c>
        <v>20.152222</v>
      </c>
      <c>
        <v>3.598611</v>
      </c>
      <c>
        <v>76.290556</v>
      </c>
    </row>
    <row>
      <c>
        <is>
          <t>1580340</t>
        </is>
      </c>
      <c>
        <v>1</v>
      </c>
      <c>
        <is>
          <t>MANİSA</t>
        </is>
      </c>
      <c>
        <v>GÖRDES</v>
      </c>
      <c>
        <is>
          <t>KOBAKLAR TR-1 45-75-M00154_A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13.11.2020 16:52:44</t>
        </is>
      </c>
      <c>
        <is>
          <t>13.11.2020 18:51:45</t>
        </is>
      </c>
      <c>
        <v>1.983611111</v>
      </c>
      <c>
        <v>0</v>
      </c>
      <c>
        <v>0</v>
      </c>
      <c>
        <v>0</v>
      </c>
      <c>
        <v>20</v>
      </c>
      <c>
        <v>0</v>
      </c>
      <c>
        <v>0</v>
      </c>
      <c>
        <v>0</v>
      </c>
      <c>
        <v>39.672222</v>
      </c>
    </row>
    <row>
      <c>
        <is>
          <t>1579842</t>
        </is>
      </c>
      <c>
        <v>1</v>
      </c>
      <c>
        <is>
          <t>MANİSA</t>
        </is>
      </c>
      <c>
        <v>SARIGÖL</v>
      </c>
      <c>
        <is>
          <t>ŞEYHDAVUTLAR TR-2 DEMİRCİLER 45-79-M00505_945562587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12.11.2020 19:59:40</t>
        </is>
      </c>
      <c>
        <is>
          <t>12.11.2020 22:39:09</t>
        </is>
      </c>
      <c>
        <v>2.658055555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2.658056</v>
      </c>
    </row>
    <row>
      <c>
        <is>
          <t>1583438</t>
        </is>
      </c>
      <c>
        <v>1</v>
      </c>
      <c>
        <is>
          <t>MANİSA</t>
        </is>
      </c>
      <c>
        <v>SARIGÖL</v>
      </c>
      <c>
        <is>
          <t>ŞEYHDAVUTLAR TR-5 NAMAZGAH 45-79-M00496_A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19.11.2020 18:21:19</t>
        </is>
      </c>
      <c>
        <is>
          <t>19.11.2020 20:11:53</t>
        </is>
      </c>
      <c>
        <v>1.842777777</v>
      </c>
      <c>
        <v>0</v>
      </c>
      <c>
        <v>0</v>
      </c>
      <c>
        <v>0</v>
      </c>
      <c>
        <v>32</v>
      </c>
      <c>
        <v>0</v>
      </c>
      <c>
        <v>0</v>
      </c>
      <c>
        <v>0</v>
      </c>
      <c>
        <v>58.968889</v>
      </c>
    </row>
    <row>
      <c>
        <is>
          <t>1582313</t>
        </is>
      </c>
      <c>
        <v>1</v>
      </c>
      <c>
        <is>
          <t>MANİSA</t>
        </is>
      </c>
      <c>
        <v>SARIGÖL</v>
      </c>
      <c>
        <is>
          <t>TIRAZLI KÖK 45-79-M00079_HatBaşıAyırıcı_53134345 M01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18.11.2020 09:03:50</t>
        </is>
      </c>
      <c>
        <is>
          <t>18.11.2020 15:52:58</t>
        </is>
      </c>
      <c>
        <v>6.818888888</v>
      </c>
      <c>
        <v>0</v>
      </c>
      <c>
        <v>0</v>
      </c>
      <c>
        <v>4</v>
      </c>
      <c>
        <v>355</v>
      </c>
      <c>
        <v>0</v>
      </c>
      <c>
        <v>0</v>
      </c>
      <c>
        <v>27.275556</v>
      </c>
      <c>
        <v>2420.705555</v>
      </c>
    </row>
    <row>
      <c>
        <is>
          <t>1579792</t>
        </is>
      </c>
      <c>
        <v>1</v>
      </c>
      <c>
        <is>
          <t>MANİSA</t>
        </is>
      </c>
      <c>
        <v>SARIGÖL</v>
      </c>
      <c>
        <is>
          <t>SARIGÖL DM 45-79-M00069_HatBaşıAyırıcı_53135006 M05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12.11.2020 17:15:05</t>
        </is>
      </c>
      <c>
        <is>
          <t>12.11.2020 19:34:17</t>
        </is>
      </c>
      <c>
        <v>2.32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11.6</v>
      </c>
    </row>
    <row>
      <c>
        <is>
          <t>1584164</t>
        </is>
      </c>
      <c>
        <v>1</v>
      </c>
      <c>
        <is>
          <t>MANİSA</t>
        </is>
      </c>
      <c>
        <v>SARIGÖL</v>
      </c>
      <c>
        <is>
          <t>GÜNYAKA TR-3 45-79-M00478_45-79-M00478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21.11.2020 07:59:07</t>
        </is>
      </c>
      <c>
        <is>
          <t>21.11.2020 09:20:27</t>
        </is>
      </c>
      <c>
        <v>1.355555555</v>
      </c>
      <c>
        <v>0</v>
      </c>
      <c>
        <v>0</v>
      </c>
      <c>
        <v>1</v>
      </c>
      <c>
        <v>112</v>
      </c>
      <c>
        <v>0</v>
      </c>
      <c>
        <v>0</v>
      </c>
      <c>
        <v>1.355556</v>
      </c>
      <c>
        <v>151.822222</v>
      </c>
    </row>
    <row>
      <c>
        <is>
          <t>1579449</t>
        </is>
      </c>
      <c>
        <v>1</v>
      </c>
      <c>
        <is>
          <t>MANİSA</t>
        </is>
      </c>
      <c>
        <v>SARIGÖL</v>
      </c>
      <c>
        <is>
          <t>TIRAZLI KÖK 45-79-M00079_BAHARLAR M01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12.11.2020 09:11:13</t>
        </is>
      </c>
      <c>
        <is>
          <t>12.11.2020 09:11:33</t>
        </is>
      </c>
      <c>
        <v>0.005555555</v>
      </c>
      <c>
        <v>0</v>
      </c>
      <c>
        <v>0</v>
      </c>
      <c>
        <v>162</v>
      </c>
      <c>
        <v>2136</v>
      </c>
      <c>
        <v>0</v>
      </c>
      <c>
        <v>0</v>
      </c>
      <c>
        <v>0.9</v>
      </c>
      <c>
        <v>11.866665</v>
      </c>
    </row>
    <row>
      <c>
        <is>
          <t>1576391</t>
        </is>
      </c>
      <c>
        <v>1</v>
      </c>
      <c>
        <is>
          <t>MANİSA</t>
        </is>
      </c>
      <c>
        <v>GÖRDES</v>
      </c>
      <c>
        <is>
          <t>KUŞLUK TR-1 45-75-M00181_A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06.11.2020 12:07:01</t>
        </is>
      </c>
      <c>
        <is>
          <t>06.11.2020 18:47:38</t>
        </is>
      </c>
      <c>
        <v>6.676944444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26.707778</v>
      </c>
    </row>
    <row>
      <c>
        <is>
          <t>1584330</t>
        </is>
      </c>
      <c>
        <v>1</v>
      </c>
      <c>
        <is>
          <t>MANİSA</t>
        </is>
      </c>
      <c>
        <v>GÖRDES</v>
      </c>
      <c>
        <is>
          <t>MASKİ KUŞLUK KÖYÜ İÇME SUYU ÖZEL TR 45-75-M00301Ö_Ayırıcı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21.11.2020 11:25:55</t>
        </is>
      </c>
      <c>
        <is>
          <t>21.11.2020 15:47:33</t>
        </is>
      </c>
      <c>
        <v>4.360555555</v>
      </c>
      <c>
        <v>0</v>
      </c>
      <c>
        <v>0</v>
      </c>
      <c>
        <v>1</v>
      </c>
      <c>
        <v>1</v>
      </c>
      <c>
        <v>0</v>
      </c>
      <c>
        <v>0</v>
      </c>
      <c>
        <v>4.360556</v>
      </c>
      <c>
        <v>4.360556</v>
      </c>
    </row>
    <row>
      <c>
        <is>
          <t>1595433</t>
        </is>
      </c>
      <c>
        <v>1</v>
      </c>
      <c>
        <is>
          <t>MANİSA</t>
        </is>
      </c>
      <c>
        <v>GÖRDES</v>
      </c>
      <c>
        <is>
          <t>KUYUCAK KARAPINAR TR-1 45-75-M00091_C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23.11.2020 19:09:49</t>
        </is>
      </c>
      <c>
        <is>
          <t>23.11.2020 20:44:05</t>
        </is>
      </c>
      <c>
        <v>1.571111111</v>
      </c>
      <c>
        <v>0</v>
      </c>
      <c>
        <v>0</v>
      </c>
      <c>
        <v>0</v>
      </c>
      <c>
        <v>10</v>
      </c>
      <c>
        <v>0</v>
      </c>
      <c>
        <v>0</v>
      </c>
      <c>
        <v>0</v>
      </c>
      <c>
        <v>15.711111</v>
      </c>
    </row>
    <row>
      <c>
        <is>
          <t>1596980</t>
        </is>
      </c>
      <c>
        <v>1</v>
      </c>
      <c>
        <is>
          <t>MANİSA</t>
        </is>
      </c>
      <c>
        <v>GÖRDES</v>
      </c>
      <c>
        <is>
          <t>KUYUCAK KARAPINAR TR-1 45-75-M00091_C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26.11.2020 18:17:52</t>
        </is>
      </c>
      <c>
        <is>
          <t>26.11.2020 21:27:43</t>
        </is>
      </c>
      <c>
        <v>3.164166666</v>
      </c>
      <c>
        <v>0</v>
      </c>
      <c>
        <v>0</v>
      </c>
      <c>
        <v>0</v>
      </c>
      <c>
        <v>10</v>
      </c>
      <c>
        <v>0</v>
      </c>
      <c>
        <v>0</v>
      </c>
      <c>
        <v>0</v>
      </c>
      <c>
        <v>31.641667</v>
      </c>
    </row>
    <row>
      <c>
        <is>
          <t>1597315</t>
        </is>
      </c>
      <c>
        <v>1</v>
      </c>
      <c>
        <is>
          <t>MANİSA</t>
        </is>
      </c>
      <c>
        <v>GÖRDES</v>
      </c>
      <c>
        <is>
          <t>KUYUCAK KARAPINAR TR-1 45-75-M00091_A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27.11.2020 13:43:42</t>
        </is>
      </c>
      <c>
        <is>
          <t>27.11.2020 16:03:02</t>
        </is>
      </c>
      <c>
        <v>2.322222222</v>
      </c>
      <c>
        <v>0</v>
      </c>
      <c>
        <v>0</v>
      </c>
      <c>
        <v>0</v>
      </c>
      <c>
        <v>10</v>
      </c>
      <c>
        <v>0</v>
      </c>
      <c>
        <v>0</v>
      </c>
      <c>
        <v>0</v>
      </c>
      <c>
        <v>23.222222</v>
      </c>
    </row>
    <row>
      <c>
        <is>
          <t>1598833</t>
        </is>
      </c>
      <c>
        <v>1</v>
      </c>
      <c>
        <is>
          <t>MANİSA</t>
        </is>
      </c>
      <c>
        <v>GÖRDES</v>
      </c>
      <c>
        <is>
          <t>KUYUCAK KARAPINAR TR-1 45-75-M00091_B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30.11.2020 19:11:09</t>
        </is>
      </c>
      <c>
        <is>
          <t>30.11.2020 21:57:49</t>
        </is>
      </c>
      <c>
        <v>2.777777777</v>
      </c>
      <c>
        <v>0</v>
      </c>
      <c>
        <v>0</v>
      </c>
      <c>
        <v>0</v>
      </c>
      <c>
        <v>19</v>
      </c>
      <c>
        <v>0</v>
      </c>
      <c>
        <v>0</v>
      </c>
      <c>
        <v>0</v>
      </c>
      <c>
        <v>52.777778</v>
      </c>
    </row>
    <row>
      <c>
        <is>
          <t>1582682</t>
        </is>
      </c>
      <c>
        <v>1</v>
      </c>
      <c>
        <is>
          <t>MANİSA</t>
        </is>
      </c>
      <c>
        <v>GÖRDES</v>
      </c>
      <c>
        <is>
          <t>MALAZ BAĞBAŞI TR-1 45-75-M00289_A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18.11.2020 16:47:07</t>
        </is>
      </c>
      <c>
        <is>
          <t>18.11.2020 20:26:41</t>
        </is>
      </c>
      <c>
        <v>3.659444444</v>
      </c>
      <c>
        <v>0</v>
      </c>
      <c>
        <v>0</v>
      </c>
      <c>
        <v>0</v>
      </c>
      <c>
        <v>6</v>
      </c>
      <c>
        <v>0</v>
      </c>
      <c>
        <v>0</v>
      </c>
      <c>
        <v>0</v>
      </c>
      <c>
        <v>21.956667</v>
      </c>
    </row>
    <row>
      <c>
        <is>
          <t>1583225</t>
        </is>
      </c>
      <c>
        <v>1</v>
      </c>
      <c>
        <is>
          <t>MANİSA</t>
        </is>
      </c>
      <c>
        <v>GÖRDES</v>
      </c>
      <c>
        <is>
          <t>MALAZ BAĞBAŞI TR-1 45-75-M00289_A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19.11.2020 14:01:12</t>
        </is>
      </c>
      <c>
        <is>
          <t>19.11.2020 18:55:43</t>
        </is>
      </c>
      <c>
        <v>4.908611111</v>
      </c>
      <c>
        <v>0</v>
      </c>
      <c>
        <v>0</v>
      </c>
      <c>
        <v>0</v>
      </c>
      <c>
        <v>6</v>
      </c>
      <c>
        <v>0</v>
      </c>
      <c>
        <v>0</v>
      </c>
      <c>
        <v>0</v>
      </c>
      <c>
        <v>29.451667</v>
      </c>
    </row>
    <row>
      <c>
        <is>
          <t>1583723</t>
        </is>
      </c>
      <c>
        <v>1</v>
      </c>
      <c>
        <is>
          <t>MANİSA</t>
        </is>
      </c>
      <c>
        <v>GÖRDES</v>
      </c>
      <c>
        <is>
          <t>MALAZ BAĞBAŞI TR-1 45-75-M00289_A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20.11.2020 10:06:15</t>
        </is>
      </c>
      <c>
        <is>
          <t>20.11.2020 13:03:41</t>
        </is>
      </c>
      <c>
        <v>2.957222222</v>
      </c>
      <c>
        <v>0</v>
      </c>
      <c>
        <v>0</v>
      </c>
      <c>
        <v>0</v>
      </c>
      <c>
        <v>6</v>
      </c>
      <c>
        <v>0</v>
      </c>
      <c>
        <v>0</v>
      </c>
      <c>
        <v>0</v>
      </c>
      <c>
        <v>17.743333</v>
      </c>
    </row>
    <row>
      <c>
        <is>
          <t>1596329</t>
        </is>
      </c>
      <c>
        <v>1</v>
      </c>
      <c>
        <is>
          <t>MANİSA</t>
        </is>
      </c>
      <c>
        <v>DEMİRCİ</v>
      </c>
      <c>
        <is>
          <t>KIŞLAK TR-1 45-74-M00147_C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25.11.2020 12:37:38</t>
        </is>
      </c>
      <c>
        <is>
          <t>25.11.2020 14:10:20</t>
        </is>
      </c>
      <c>
        <v>1.545</v>
      </c>
      <c>
        <v>0</v>
      </c>
      <c>
        <v>0</v>
      </c>
      <c>
        <v>0</v>
      </c>
      <c>
        <v>20</v>
      </c>
      <c>
        <v>0</v>
      </c>
      <c>
        <v>0</v>
      </c>
      <c>
        <v>0</v>
      </c>
      <c>
        <v>30.9</v>
      </c>
    </row>
    <row>
      <c>
        <is>
          <t>1596386</t>
        </is>
      </c>
      <c>
        <v>1</v>
      </c>
      <c>
        <is>
          <t>MANİSA</t>
        </is>
      </c>
      <c>
        <v>GÖLMARMARA</v>
      </c>
      <c>
        <is>
          <t>GÖLMARMARA TR-25 45-85-L00025_TR-2 L03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25.11.2020 15:12:59</t>
        </is>
      </c>
      <c>
        <is>
          <t>25.11.2020 15:22:00</t>
        </is>
      </c>
      <c>
        <v>0.150277777</v>
      </c>
      <c>
        <v>16</v>
      </c>
      <c>
        <v>406</v>
      </c>
      <c>
        <v>0</v>
      </c>
      <c>
        <v>8</v>
      </c>
      <c>
        <v>2.404444</v>
      </c>
      <c>
        <v>61.012777</v>
      </c>
      <c>
        <v>0</v>
      </c>
      <c>
        <v>1.202222</v>
      </c>
    </row>
    <row>
      <c>
        <is>
          <t>1580655</t>
        </is>
      </c>
      <c>
        <v>1</v>
      </c>
      <c>
        <is>
          <t>MANİSA</t>
        </is>
      </c>
      <c>
        <v>GÖLMARMARA</v>
      </c>
      <c>
        <is>
          <t>GÖLMARMARA İM 45-85-A00001_HatBaşıAyırıcı_53135853 L18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14.11.2020 11:46:14</t>
        </is>
      </c>
      <c>
        <is>
          <t>14.11.2020 12:48:33</t>
        </is>
      </c>
      <c>
        <v>1.038611111</v>
      </c>
      <c>
        <v>0</v>
      </c>
      <c>
        <v>0</v>
      </c>
      <c>
        <v>1</v>
      </c>
      <c>
        <v>29</v>
      </c>
      <c>
        <v>0</v>
      </c>
      <c>
        <v>0</v>
      </c>
      <c>
        <v>1.038611</v>
      </c>
      <c>
        <v>30.119722</v>
      </c>
    </row>
    <row>
      <c>
        <is>
          <t>1581924</t>
        </is>
      </c>
      <c>
        <v>1</v>
      </c>
      <c>
        <is>
          <t>MANİSA</t>
        </is>
      </c>
      <c>
        <v>GÖRDES</v>
      </c>
      <c>
        <is>
          <t>DUTLUCA TR-1 45-75-M00282_945611758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17.11.2020 11:31:57</t>
        </is>
      </c>
      <c>
        <is>
          <t>17.11.2020 15:56:10</t>
        </is>
      </c>
      <c>
        <v>4.403611111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4.403611</v>
      </c>
    </row>
    <row>
      <c>
        <is>
          <t>1583340</t>
        </is>
      </c>
      <c>
        <v>1</v>
      </c>
      <c>
        <is>
          <t>MANİSA</t>
        </is>
      </c>
      <c>
        <v>SARIGÖL</v>
      </c>
      <c>
        <is>
          <t>DİNDARLI TR-11 45-79-M00528_75354473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19.11.2020 16:19:46</t>
        </is>
      </c>
      <c>
        <is>
          <t>19.11.2020 18:17:02</t>
        </is>
      </c>
      <c>
        <v>1.954444444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3.908889</v>
      </c>
    </row>
    <row>
      <c>
        <is>
          <t>1597874</t>
        </is>
      </c>
      <c>
        <v>1</v>
      </c>
      <c>
        <is>
          <t>MANİSA</t>
        </is>
      </c>
      <c>
        <v>ALAŞEHİR</v>
      </c>
      <c>
        <is>
          <t>YEŞİLYURT TR-2 45-73-M00481_945644176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28.11.2020 16:51:23</t>
        </is>
      </c>
      <c>
        <is>
          <t>28.11.2020 20:06:55</t>
        </is>
      </c>
      <c>
        <v>3.258888888</v>
      </c>
      <c>
        <v>0</v>
      </c>
      <c>
        <v>1</v>
      </c>
      <c>
        <v>0</v>
      </c>
      <c>
        <v>0</v>
      </c>
      <c>
        <v>0</v>
      </c>
      <c>
        <v>3.258889</v>
      </c>
      <c>
        <v>0</v>
      </c>
      <c>
        <v>0</v>
      </c>
    </row>
    <row>
      <c>
        <is>
          <t>1573708</t>
        </is>
      </c>
      <c>
        <v>1</v>
      </c>
      <c>
        <is>
          <t>MANİSA</t>
        </is>
      </c>
      <c>
        <v>ALAŞEHİR</v>
      </c>
      <c>
        <is>
          <t>YEŞİLYURT TR-5 45-73-M00802_945641145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01.11.2020 15:45:52</t>
        </is>
      </c>
      <c>
        <is>
          <t>01.11.2020 17:21:06</t>
        </is>
      </c>
      <c>
        <v>1.587222222</v>
      </c>
      <c>
        <v>0</v>
      </c>
      <c>
        <v>1</v>
      </c>
      <c>
        <v>0</v>
      </c>
      <c>
        <v>0</v>
      </c>
      <c>
        <v>0</v>
      </c>
      <c>
        <v>1.587222</v>
      </c>
      <c>
        <v>0</v>
      </c>
      <c>
        <v>0</v>
      </c>
    </row>
    <row>
      <c>
        <is>
          <t>1583397</t>
        </is>
      </c>
      <c>
        <v>1</v>
      </c>
      <c>
        <is>
          <t>MANİSA</t>
        </is>
      </c>
      <c>
        <v>ALAŞEHİR</v>
      </c>
      <c>
        <is>
          <t>YEŞİLYURT TR-12 45-73-M00487_945640103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19.11.2020 17:31:34</t>
        </is>
      </c>
      <c>
        <is>
          <t>19.11.2020 20:38:06</t>
        </is>
      </c>
      <c>
        <v>3.108888888</v>
      </c>
      <c>
        <v>0</v>
      </c>
      <c>
        <v>1</v>
      </c>
      <c>
        <v>0</v>
      </c>
      <c>
        <v>0</v>
      </c>
      <c>
        <v>0</v>
      </c>
      <c>
        <v>3.108889</v>
      </c>
      <c>
        <v>0</v>
      </c>
      <c>
        <v>0</v>
      </c>
    </row>
    <row>
      <c>
        <is>
          <t>1583196</t>
        </is>
      </c>
      <c>
        <v>1</v>
      </c>
      <c>
        <is>
          <t>MANİSA</t>
        </is>
      </c>
      <c>
        <v>ALAŞEHİR</v>
      </c>
      <c>
        <is>
          <t>YEŞİLYURT TR-5 45-73-M00802_945641099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19.11.2020 13:45:44</t>
        </is>
      </c>
      <c>
        <is>
          <t>19.11.2020 14:34:05</t>
        </is>
      </c>
      <c>
        <v>0.805833333</v>
      </c>
      <c>
        <v>0</v>
      </c>
      <c>
        <v>1</v>
      </c>
      <c>
        <v>0</v>
      </c>
      <c>
        <v>0</v>
      </c>
      <c>
        <v>0</v>
      </c>
      <c>
        <v>0.805833</v>
      </c>
      <c>
        <v>0</v>
      </c>
      <c>
        <v>0</v>
      </c>
    </row>
    <row>
      <c>
        <is>
          <t>1595642</t>
        </is>
      </c>
      <c>
        <v>1</v>
      </c>
      <c>
        <is>
          <t>MANİSA</t>
        </is>
      </c>
      <c>
        <v>ALAŞEHİR</v>
      </c>
      <c>
        <is>
          <t>YEŞİLYURT TR-3 45-73-M00482_945641797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24.11.2020 10:44:59</t>
        </is>
      </c>
      <c>
        <is>
          <t>24.11.2020 11:47:34</t>
        </is>
      </c>
      <c>
        <v>1.043055555</v>
      </c>
      <c>
        <v>0</v>
      </c>
      <c>
        <v>1</v>
      </c>
      <c>
        <v>0</v>
      </c>
      <c>
        <v>0</v>
      </c>
      <c>
        <v>0</v>
      </c>
      <c>
        <v>1.043056</v>
      </c>
      <c>
        <v>0</v>
      </c>
      <c>
        <v>0</v>
      </c>
    </row>
    <row>
      <c>
        <is>
          <t>1595688</t>
        </is>
      </c>
      <c>
        <v>1</v>
      </c>
      <c>
        <is>
          <t>MANİSA</t>
        </is>
      </c>
      <c>
        <v>ALAŞEHİR</v>
      </c>
      <c>
        <is>
          <t>YEŞİLYURT TR-2 45-73-M00481_C</t>
        </is>
      </c>
      <c>
        <v>AG Hatta Ağaç Kesimi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24.11.2020 11:53:00</t>
        </is>
      </c>
      <c>
        <is>
          <t>24.11.2020 12:14:22</t>
        </is>
      </c>
      <c>
        <v>0.356111111</v>
      </c>
      <c>
        <v>0</v>
      </c>
      <c>
        <v>7</v>
      </c>
      <c>
        <v>0</v>
      </c>
      <c>
        <v>0</v>
      </c>
      <c>
        <v>0</v>
      </c>
      <c>
        <v>2.492778</v>
      </c>
      <c>
        <v>0</v>
      </c>
      <c>
        <v>0</v>
      </c>
    </row>
    <row>
      <c>
        <is>
          <t>1584497</t>
        </is>
      </c>
      <c>
        <v>1</v>
      </c>
      <c>
        <is>
          <t>MANİSA</t>
        </is>
      </c>
      <c>
        <v>ALAŞEHİR</v>
      </c>
      <c>
        <is>
          <t>YEŞİLYURT TR-12 45-73-M00487_965667981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21.11.2020 16:57:57</t>
        </is>
      </c>
      <c>
        <is>
          <t>21.11.2020 18:36:06</t>
        </is>
      </c>
      <c>
        <v>1.635833333</v>
      </c>
      <c>
        <v>0</v>
      </c>
      <c>
        <v>2</v>
      </c>
      <c>
        <v>0</v>
      </c>
      <c>
        <v>0</v>
      </c>
      <c>
        <v>0</v>
      </c>
      <c>
        <v>3.271667</v>
      </c>
      <c>
        <v>0</v>
      </c>
      <c>
        <v>0</v>
      </c>
    </row>
    <row>
      <c>
        <is>
          <t>1584500</t>
        </is>
      </c>
      <c>
        <v>1</v>
      </c>
      <c>
        <is>
          <t>MANİSA</t>
        </is>
      </c>
      <c>
        <v>ALAŞEHİR</v>
      </c>
      <c>
        <is>
          <t>YEŞİLYURT DM 45-73-M00476_YEŞİLYURT MERKEZ (TR-2)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21.11.2020 17:09:34</t>
        </is>
      </c>
      <c>
        <is>
          <t>21.11.2020 18:01:00</t>
        </is>
      </c>
      <c>
        <v>0.857222222</v>
      </c>
      <c>
        <v>20</v>
      </c>
      <c>
        <v>1842</v>
      </c>
      <c>
        <v>9</v>
      </c>
      <c>
        <v>9</v>
      </c>
      <c>
        <v>17.144444</v>
      </c>
      <c>
        <v>1579.003333</v>
      </c>
      <c>
        <v>7.715</v>
      </c>
      <c>
        <v>7.715</v>
      </c>
    </row>
    <row>
      <c>
        <is>
          <t>1575409</t>
        </is>
      </c>
      <c>
        <v>1</v>
      </c>
      <c>
        <is>
          <t>MANİSA</t>
        </is>
      </c>
      <c>
        <v>GÖRDES</v>
      </c>
      <c>
        <is>
          <t>GÖRDES TR-35 45-75-M00035_945608006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04.11.2020 18:35:40</t>
        </is>
      </c>
      <c>
        <is>
          <t>04.11.2020 19:48:26</t>
        </is>
      </c>
      <c>
        <v>1.212777777</v>
      </c>
      <c>
        <v>0</v>
      </c>
      <c>
        <v>11</v>
      </c>
      <c>
        <v>0</v>
      </c>
      <c>
        <v>0</v>
      </c>
      <c>
        <v>0</v>
      </c>
      <c>
        <v>13.340556</v>
      </c>
      <c>
        <v>0</v>
      </c>
      <c>
        <v>0</v>
      </c>
    </row>
    <row>
      <c>
        <is>
          <t>1579702</t>
        </is>
      </c>
      <c>
        <v>1</v>
      </c>
      <c>
        <is>
          <t>MANİSA</t>
        </is>
      </c>
      <c>
        <v>KULA</v>
      </c>
      <c>
        <is>
          <t>AYAZÖREN TR-1 45-77-L00107_B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12.11.2020 15:12:43</t>
        </is>
      </c>
      <c>
        <is>
          <t>12.11.2020 17:38:05</t>
        </is>
      </c>
      <c>
        <v>2.422777777</v>
      </c>
      <c>
        <v>0</v>
      </c>
      <c>
        <v>0</v>
      </c>
      <c>
        <v>0</v>
      </c>
      <c>
        <v>22</v>
      </c>
      <c>
        <v>0</v>
      </c>
      <c>
        <v>0</v>
      </c>
      <c>
        <v>0</v>
      </c>
      <c>
        <v>53.301111</v>
      </c>
    </row>
    <row>
      <c>
        <is>
          <t>1583232</t>
        </is>
      </c>
      <c>
        <v>1</v>
      </c>
      <c>
        <is>
          <t>MANİSA</t>
        </is>
      </c>
      <c>
        <v>KULA</v>
      </c>
      <c>
        <is>
          <t>AYAZÖREN TR-2 45-77-L00108_945498135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19.11.2020 14:24:35</t>
        </is>
      </c>
      <c>
        <is>
          <t>19.11.2020 16:06:57</t>
        </is>
      </c>
      <c>
        <v>1.706111111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1.706111</v>
      </c>
    </row>
    <row>
      <c>
        <is>
          <t>1583124</t>
        </is>
      </c>
      <c>
        <v>1</v>
      </c>
      <c>
        <is>
          <t>MANİSA</t>
        </is>
      </c>
      <c>
        <v>ALAŞEHİR</v>
      </c>
      <c>
        <is>
          <t>KİLLİK TR-10 45-73-M00850_945643146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19.11.2020 12:38:40</t>
        </is>
      </c>
      <c>
        <is>
          <t>19.11.2020 13:12:18</t>
        </is>
      </c>
      <c>
        <v>0.560555555</v>
      </c>
      <c>
        <v>0</v>
      </c>
      <c>
        <v>1</v>
      </c>
      <c>
        <v>0</v>
      </c>
      <c>
        <v>0</v>
      </c>
      <c>
        <v>0</v>
      </c>
      <c>
        <v>0.560556</v>
      </c>
      <c>
        <v>0</v>
      </c>
      <c>
        <v>0</v>
      </c>
    </row>
    <row>
      <c>
        <is>
          <t>1575142</t>
        </is>
      </c>
      <c>
        <v>1</v>
      </c>
      <c>
        <is>
          <t>MANİSA</t>
        </is>
      </c>
      <c>
        <v>ALAŞEHİR</v>
      </c>
      <c>
        <is>
          <t>KİLLİK TR-1 45-73-M00349_945642403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04.11.2020 11:14:50</t>
        </is>
      </c>
      <c>
        <is>
          <t>04.11.2020 13:13:37</t>
        </is>
      </c>
      <c>
        <v>1.979722222</v>
      </c>
      <c>
        <v>0</v>
      </c>
      <c>
        <v>3</v>
      </c>
      <c>
        <v>0</v>
      </c>
      <c>
        <v>0</v>
      </c>
      <c>
        <v>0</v>
      </c>
      <c>
        <v>5.939167</v>
      </c>
      <c>
        <v>0</v>
      </c>
      <c>
        <v>0</v>
      </c>
    </row>
    <row>
      <c>
        <is>
          <t>1583241</t>
        </is>
      </c>
      <c>
        <v>1</v>
      </c>
      <c>
        <is>
          <t>MANİSA</t>
        </is>
      </c>
      <c>
        <v>ALAŞEHİR</v>
      </c>
      <c>
        <is>
          <t>KİLLİK TR-10 45-73-M00850_945638880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19.11.2020 14:34:20</t>
        </is>
      </c>
      <c>
        <is>
          <t>19.11.2020 15:26:03</t>
        </is>
      </c>
      <c>
        <v>0.861944444</v>
      </c>
      <c>
        <v>0</v>
      </c>
      <c>
        <v>1</v>
      </c>
      <c>
        <v>0</v>
      </c>
      <c>
        <v>0</v>
      </c>
      <c>
        <v>0</v>
      </c>
      <c>
        <v>0.861944</v>
      </c>
      <c>
        <v>0</v>
      </c>
      <c>
        <v>0</v>
      </c>
    </row>
    <row>
      <c>
        <is>
          <t>1578048</t>
        </is>
      </c>
      <c>
        <v>1</v>
      </c>
      <c>
        <is>
          <t>MANİSA</t>
        </is>
      </c>
      <c>
        <v>ALAŞEHİR</v>
      </c>
      <c>
        <is>
          <t>PİYADELER KÖK 45-73-M00136_HatBaşıAyırıcı_53135730 M04</t>
        </is>
      </c>
      <c>
        <v>Üçüncü Şahısların Vermiş Olduğu Hasarlar</v>
      </c>
      <c>
        <is>
          <t>Dağıtım-OG</t>
        </is>
      </c>
      <c>
        <v>Uzun</v>
      </c>
      <c>
        <v>Dışsal</v>
      </c>
      <c>
        <v>Bildirimsiz</v>
      </c>
      <c>
        <is>
          <t>09.11.2020 13:19:00</t>
        </is>
      </c>
      <c>
        <is>
          <t>09.11.2020 19:28:30</t>
        </is>
      </c>
      <c>
        <v>6.158333333</v>
      </c>
      <c>
        <v>0</v>
      </c>
      <c>
        <v>0</v>
      </c>
      <c>
        <v>0</v>
      </c>
      <c>
        <v>15</v>
      </c>
      <c>
        <v>0</v>
      </c>
      <c>
        <v>0</v>
      </c>
      <c>
        <v>0</v>
      </c>
      <c>
        <v>92.375</v>
      </c>
    </row>
    <row>
      <c>
        <is>
          <t>1578113</t>
        </is>
      </c>
      <c>
        <v>1</v>
      </c>
      <c>
        <is>
          <t>MANİSA</t>
        </is>
      </c>
      <c>
        <v>ALAŞEHİR</v>
      </c>
      <c>
        <is>
          <t>PİYADELER KÖK 45-73-M00136_ÖRNEKKÖY M04</t>
        </is>
      </c>
      <c>
        <v>Üçüncü Şahısların Vermiş Olduğu Hasarlar</v>
      </c>
      <c>
        <is>
          <t>Dağıtım-OG</t>
        </is>
      </c>
      <c>
        <v>Uzun</v>
      </c>
      <c>
        <v>Dışsal</v>
      </c>
      <c>
        <v>Bildirimsiz</v>
      </c>
      <c>
        <is>
          <t>09.11.2020 14:53:16</t>
        </is>
      </c>
      <c>
        <is>
          <t>09.11.2020 18:01:00</t>
        </is>
      </c>
      <c>
        <v>3.128888888</v>
      </c>
      <c>
        <v>0</v>
      </c>
      <c>
        <v>0</v>
      </c>
      <c>
        <v>37</v>
      </c>
      <c>
        <v>734</v>
      </c>
      <c>
        <v>0</v>
      </c>
      <c>
        <v>0</v>
      </c>
      <c>
        <v>115.768889</v>
      </c>
      <c>
        <v>2296.604444</v>
      </c>
    </row>
    <row>
      <c>
        <is>
          <t>1582665</t>
        </is>
      </c>
      <c>
        <v>1</v>
      </c>
      <c>
        <is>
          <t>MANİSA</t>
        </is>
      </c>
      <c>
        <v>ALAŞEHİR</v>
      </c>
      <c>
        <is>
          <t>ŞAHYAR TR-2 45-73-M00192_A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18.11.2020 16:29:57</t>
        </is>
      </c>
      <c>
        <is>
          <t>18.11.2020 19:53:35</t>
        </is>
      </c>
      <c>
        <v>3.393888888</v>
      </c>
      <c>
        <v>0</v>
      </c>
      <c>
        <v>0</v>
      </c>
      <c>
        <v>0</v>
      </c>
      <c>
        <v>7</v>
      </c>
      <c>
        <v>0</v>
      </c>
      <c>
        <v>0</v>
      </c>
      <c>
        <v>0</v>
      </c>
      <c>
        <v>23.757222</v>
      </c>
    </row>
    <row>
      <c>
        <is>
          <t>1596734</t>
        </is>
      </c>
      <c>
        <v>1</v>
      </c>
      <c>
        <is>
          <t>MANİSA</t>
        </is>
      </c>
      <c>
        <v>ALAŞEHİR</v>
      </c>
      <c>
        <is>
          <t>ŞAHYAR TR-3 45-73-M00195_Ayırıcı H01</t>
        </is>
      </c>
      <c>
        <v>OG Trafo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26.11.2020 11:34:00</t>
        </is>
      </c>
      <c>
        <is>
          <t>26.11.2020 11:57:14</t>
        </is>
      </c>
      <c>
        <v>0.387222222</v>
      </c>
      <c>
        <v>0</v>
      </c>
      <c>
        <v>0</v>
      </c>
      <c>
        <v>1</v>
      </c>
      <c>
        <v>25</v>
      </c>
      <c>
        <v>0</v>
      </c>
      <c>
        <v>0</v>
      </c>
      <c>
        <v>0.387222</v>
      </c>
      <c>
        <v>9.680556</v>
      </c>
    </row>
    <row>
      <c>
        <is>
          <t>1583471</t>
        </is>
      </c>
      <c>
        <v>1</v>
      </c>
      <c>
        <is>
          <t>MANİSA</t>
        </is>
      </c>
      <c>
        <v>SELENDİ</v>
      </c>
      <c>
        <is>
          <t>MOLLAAHMETLER TR-1 45-81-M00209_C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19.11.2020 19:01:17</t>
        </is>
      </c>
      <c>
        <is>
          <t>19.11.2020 20:34:28</t>
        </is>
      </c>
      <c>
        <v>1.553055555</v>
      </c>
      <c>
        <v>0</v>
      </c>
      <c>
        <v>0</v>
      </c>
      <c>
        <v>0</v>
      </c>
      <c>
        <v>27</v>
      </c>
      <c>
        <v>0</v>
      </c>
      <c>
        <v>0</v>
      </c>
      <c>
        <v>0</v>
      </c>
      <c>
        <v>41.9325</v>
      </c>
    </row>
    <row>
      <c>
        <is>
          <t>1583359</t>
        </is>
      </c>
      <c>
        <v>1</v>
      </c>
      <c>
        <is>
          <t>MANİSA</t>
        </is>
      </c>
      <c>
        <v>SELENDİ</v>
      </c>
      <c>
        <is>
          <t>MOLLAAHMETLER TR-1 45-81-M00209_45-81-M00209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19.11.2020 16:31:06</t>
        </is>
      </c>
      <c>
        <is>
          <t>19.11.2020 17:49:33</t>
        </is>
      </c>
      <c>
        <v>1.3075</v>
      </c>
      <c>
        <v>0</v>
      </c>
      <c>
        <v>0</v>
      </c>
      <c>
        <v>1</v>
      </c>
      <c>
        <v>83</v>
      </c>
      <c>
        <v>0</v>
      </c>
      <c>
        <v>0</v>
      </c>
      <c>
        <v>1.3075</v>
      </c>
      <c>
        <v>108.5225</v>
      </c>
    </row>
    <row>
      <c>
        <is>
          <t>1579756</t>
        </is>
      </c>
      <c>
        <v>1</v>
      </c>
      <c>
        <is>
          <t>MANİSA</t>
        </is>
      </c>
      <c>
        <v>SELENDİ</v>
      </c>
      <c>
        <is>
          <t>OMURLAR TR-1 45-81-M00074_A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12.11.2020 16:38:35</t>
        </is>
      </c>
      <c>
        <is>
          <t>12.11.2020 18:42:57</t>
        </is>
      </c>
      <c>
        <v>2.072777777</v>
      </c>
      <c>
        <v>0</v>
      </c>
      <c>
        <v>0</v>
      </c>
      <c>
        <v>0</v>
      </c>
      <c>
        <v>22</v>
      </c>
      <c>
        <v>0</v>
      </c>
      <c>
        <v>0</v>
      </c>
      <c>
        <v>0</v>
      </c>
      <c>
        <v>45.601111</v>
      </c>
    </row>
    <row>
      <c>
        <is>
          <t>1577022</t>
        </is>
      </c>
      <c>
        <v>1</v>
      </c>
      <c>
        <is>
          <t>MANİSA</t>
        </is>
      </c>
      <c>
        <v>SELENDİ</v>
      </c>
      <c>
        <is>
          <t>OMURLAR TR-1 45-81-M00074_A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07.11.2020 10:29:00</t>
        </is>
      </c>
      <c>
        <is>
          <t>07.11.2020 12:32:05</t>
        </is>
      </c>
      <c>
        <v>2.051388888</v>
      </c>
      <c>
        <v>0</v>
      </c>
      <c>
        <v>0</v>
      </c>
      <c>
        <v>0</v>
      </c>
      <c>
        <v>22</v>
      </c>
      <c>
        <v>0</v>
      </c>
      <c>
        <v>0</v>
      </c>
      <c>
        <v>0</v>
      </c>
      <c>
        <v>45.130556</v>
      </c>
    </row>
    <row>
      <c>
        <is>
          <t>1582431</t>
        </is>
      </c>
      <c>
        <v>1</v>
      </c>
      <c>
        <is>
          <t>MANİSA</t>
        </is>
      </c>
      <c>
        <v>SARIGÖL</v>
      </c>
      <c>
        <is>
          <t>ÇANAKÇI KÖK 45-79-M00194_ÇİMENTEPE YENİKÖY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18.11.2020 10:35:50</t>
        </is>
      </c>
      <c>
        <is>
          <t>18.11.2020 11:06:56</t>
        </is>
      </c>
      <c>
        <v>0.518333333</v>
      </c>
      <c>
        <v>0</v>
      </c>
      <c>
        <v>0</v>
      </c>
      <c>
        <v>88</v>
      </c>
      <c>
        <v>1132</v>
      </c>
      <c>
        <v>0</v>
      </c>
      <c>
        <v>0</v>
      </c>
      <c>
        <v>45.613333</v>
      </c>
      <c>
        <v>586.753333</v>
      </c>
    </row>
    <row>
      <c>
        <is>
          <t>1595411</t>
        </is>
      </c>
      <c>
        <v>1</v>
      </c>
      <c>
        <is>
          <t>MANİSA</t>
        </is>
      </c>
      <c>
        <v>SARIGÖL</v>
      </c>
      <c>
        <is>
          <t>ÇANAKÇI TR-3 45-79-M00188_D</t>
        </is>
      </c>
      <c>
        <v>AG Klemens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23.11.2020 17:56:33</t>
        </is>
      </c>
      <c>
        <is>
          <t>23.11.2020 19:30:09</t>
        </is>
      </c>
      <c>
        <v>1.56</v>
      </c>
      <c>
        <v>0</v>
      </c>
      <c>
        <v>0</v>
      </c>
      <c>
        <v>0</v>
      </c>
      <c>
        <v>13</v>
      </c>
      <c>
        <v>0</v>
      </c>
      <c>
        <v>0</v>
      </c>
      <c>
        <v>0</v>
      </c>
      <c>
        <v>20.28</v>
      </c>
    </row>
    <row>
      <c>
        <is>
          <t>1595105</t>
        </is>
      </c>
      <c>
        <v>1</v>
      </c>
      <c>
        <is>
          <t>İZMİR</t>
        </is>
      </c>
      <c>
        <v>FOÇA</v>
      </c>
      <c>
        <is>
          <t>KOZBEYLİ TR-1 35-23-M00070_950415285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23.11.2020 09:59:40</t>
        </is>
      </c>
      <c>
        <is>
          <t>23.11.2020 12:19:03</t>
        </is>
      </c>
      <c>
        <v>2.323055555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2.323056</v>
      </c>
    </row>
    <row>
      <c>
        <is>
          <t>1584002</t>
        </is>
      </c>
      <c>
        <v>1</v>
      </c>
      <c>
        <is>
          <t>İZMİR</t>
        </is>
      </c>
      <c>
        <v>MENDERES</v>
      </c>
      <c>
        <is>
          <t>YENİKÖY TR-1 35-22-M00276_Ayırıcı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20.11.2020 17:11:10</t>
        </is>
      </c>
      <c>
        <is>
          <t>20.11.2020 18:19:02</t>
        </is>
      </c>
      <c>
        <v>1.131111111</v>
      </c>
      <c>
        <v>0</v>
      </c>
      <c>
        <v>292</v>
      </c>
      <c>
        <v>1</v>
      </c>
      <c>
        <v>28</v>
      </c>
      <c>
        <v>0</v>
      </c>
      <c>
        <v>330.284444</v>
      </c>
      <c>
        <v>1.131111</v>
      </c>
      <c>
        <v>31.671111</v>
      </c>
    </row>
    <row>
      <c>
        <is>
          <t>1580781</t>
        </is>
      </c>
      <c>
        <v>1</v>
      </c>
      <c>
        <is>
          <t>İZMİR</t>
        </is>
      </c>
      <c>
        <v>MENEMEN</v>
      </c>
      <c>
        <is>
          <t>SEYREK TR-1 35-28-M00371_953379163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14.11.2020 16:39:54</t>
        </is>
      </c>
      <c>
        <is>
          <t>14.11.2020 18:29:45</t>
        </is>
      </c>
      <c>
        <v>1.830833333</v>
      </c>
      <c>
        <v>0</v>
      </c>
      <c>
        <v>1</v>
      </c>
      <c>
        <v>0</v>
      </c>
      <c>
        <v>0</v>
      </c>
      <c>
        <v>0</v>
      </c>
      <c>
        <v>1.830833</v>
      </c>
      <c>
        <v>0</v>
      </c>
      <c>
        <v>0</v>
      </c>
    </row>
    <row>
      <c>
        <is>
          <t>1583912</t>
        </is>
      </c>
      <c>
        <v>1</v>
      </c>
      <c>
        <is>
          <t>İZMİR</t>
        </is>
      </c>
      <c>
        <v>ÖDEMİŞ</v>
      </c>
      <c>
        <is>
          <t>TR-11 35-15-M00011_950372757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20.11.2020 15:08:28</t>
        </is>
      </c>
      <c>
        <is>
          <t>20.11.2020 17:15:03</t>
        </is>
      </c>
      <c>
        <v>2.109722222</v>
      </c>
      <c>
        <v>0</v>
      </c>
      <c>
        <v>4</v>
      </c>
      <c>
        <v>0</v>
      </c>
      <c>
        <v>0</v>
      </c>
      <c>
        <v>0</v>
      </c>
      <c>
        <v>8.438889</v>
      </c>
      <c>
        <v>0</v>
      </c>
      <c>
        <v>0</v>
      </c>
    </row>
    <row>
      <c>
        <is>
          <t>1582018</t>
        </is>
      </c>
      <c>
        <v>1</v>
      </c>
      <c>
        <is>
          <t>İZMİR</t>
        </is>
      </c>
      <c>
        <v>ÖDEMİŞ</v>
      </c>
      <c>
        <is>
          <t>YOLÜSTÜ TR-11 35-15-M00268_Ayırıcı H01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17.11.2020 13:30:21</t>
        </is>
      </c>
      <c>
        <is>
          <t>17.11.2020 14:52:02</t>
        </is>
      </c>
      <c>
        <v>1.361388888</v>
      </c>
      <c>
        <v>0</v>
      </c>
      <c>
        <v>0</v>
      </c>
      <c>
        <v>1</v>
      </c>
      <c>
        <v>28</v>
      </c>
      <c>
        <v>0</v>
      </c>
      <c>
        <v>0</v>
      </c>
      <c>
        <v>1.361389</v>
      </c>
      <c>
        <v>38.118889</v>
      </c>
    </row>
    <row>
      <c>
        <is>
          <t>1580874</t>
        </is>
      </c>
      <c>
        <v>1</v>
      </c>
      <c>
        <is>
          <t>İZMİR</t>
        </is>
      </c>
      <c>
        <v>ÖDEMİŞ</v>
      </c>
      <c>
        <is>
          <t>İBRAHİMKUYU DM 35-15-M00286_ARITMA M010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14.11.2020 19:54:30</t>
        </is>
      </c>
      <c>
        <is>
          <t>14.11.2020 21:01:19</t>
        </is>
      </c>
      <c>
        <v>1.113611111</v>
      </c>
      <c>
        <v>0</v>
      </c>
      <c>
        <v>27</v>
      </c>
      <c>
        <v>55</v>
      </c>
      <c>
        <v>227</v>
      </c>
      <c>
        <v>0</v>
      </c>
      <c>
        <v>30.0675</v>
      </c>
      <c>
        <v>61.248611</v>
      </c>
      <c>
        <v>252.789722</v>
      </c>
    </row>
    <row>
      <c>
        <is>
          <t>1580905</t>
        </is>
      </c>
      <c>
        <v>1</v>
      </c>
      <c>
        <is>
          <t>İZMİR</t>
        </is>
      </c>
      <c>
        <v>ÖDEMİŞ</v>
      </c>
      <c>
        <is>
          <t>İBRAHİMKUYU DM 35-15-M00286_ARITMA M010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14.11.2020 23:32:00</t>
        </is>
      </c>
      <c>
        <is>
          <t>15.11.2020 00:39:44</t>
        </is>
      </c>
      <c>
        <v>1.128888888</v>
      </c>
      <c>
        <v>0</v>
      </c>
      <c>
        <v>27</v>
      </c>
      <c>
        <v>55</v>
      </c>
      <c>
        <v>227</v>
      </c>
      <c>
        <v>0</v>
      </c>
      <c>
        <v>30.48</v>
      </c>
      <c>
        <v>62.088889</v>
      </c>
      <c>
        <v>256.257778</v>
      </c>
    </row>
    <row>
      <c>
        <is>
          <t>1581779</t>
        </is>
      </c>
      <c>
        <v>1</v>
      </c>
      <c>
        <is>
          <t>İZMİR</t>
        </is>
      </c>
      <c>
        <v>ÖDEMİŞ</v>
      </c>
      <c>
        <is>
          <t>İBRAHİMKUYU DM 35-15-M00286_ARITMA M010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17.11.2020 09:09:06</t>
        </is>
      </c>
      <c>
        <is>
          <t>17.11.2020 09:36:22</t>
        </is>
      </c>
      <c>
        <v>0.454444444</v>
      </c>
      <c>
        <v>0</v>
      </c>
      <c>
        <v>27</v>
      </c>
      <c>
        <v>55</v>
      </c>
      <c>
        <v>227</v>
      </c>
      <c>
        <v>0</v>
      </c>
      <c>
        <v>12.27</v>
      </c>
      <c>
        <v>24.994444</v>
      </c>
      <c>
        <v>103.158889</v>
      </c>
    </row>
    <row>
      <c>
        <is>
          <t>1581720</t>
        </is>
      </c>
      <c>
        <v>1</v>
      </c>
      <c>
        <is>
          <t>İZMİR</t>
        </is>
      </c>
      <c>
        <v>ÖDEMİŞ</v>
      </c>
      <c>
        <is>
          <t>İBRAHİMKUYU DM 35-15-M00286_ARITMA M010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17.11.2020 04:13:30</t>
        </is>
      </c>
      <c>
        <is>
          <t>17.11.2020 04:52:39</t>
        </is>
      </c>
      <c>
        <v>0.6525</v>
      </c>
      <c>
        <v>0</v>
      </c>
      <c>
        <v>27</v>
      </c>
      <c>
        <v>55</v>
      </c>
      <c>
        <v>227</v>
      </c>
      <c>
        <v>0</v>
      </c>
      <c>
        <v>17.6175</v>
      </c>
      <c>
        <v>35.8875</v>
      </c>
      <c>
        <v>148.1175</v>
      </c>
    </row>
    <row>
      <c>
        <is>
          <t>1575438</t>
        </is>
      </c>
      <c>
        <v>1</v>
      </c>
      <c>
        <is>
          <t>İZMİR</t>
        </is>
      </c>
      <c>
        <v>ÖDEMİŞ</v>
      </c>
      <c>
        <is>
          <t>YOLÜSTÜ TR-1 35-15-L00915_950361655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04.11.2020 19:48:28</t>
        </is>
      </c>
      <c>
        <is>
          <t>04.11.2020 22:05:01</t>
        </is>
      </c>
      <c>
        <v>2.275833333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2.275833</v>
      </c>
    </row>
    <row>
      <c>
        <is>
          <t>1575239</t>
        </is>
      </c>
      <c>
        <v>1</v>
      </c>
      <c>
        <is>
          <t>İZMİR</t>
        </is>
      </c>
      <c>
        <v>ÖDEMİŞ</v>
      </c>
      <c>
        <is>
          <t>YOLÜSTÜ TR-6 35-15-M00270_950407273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04.11.2020 13:48:25</t>
        </is>
      </c>
      <c>
        <is>
          <t>04.11.2020 15:53:00</t>
        </is>
      </c>
      <c>
        <v>2.076388888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2.076389</v>
      </c>
    </row>
    <row>
      <c>
        <is>
          <t>1574276</t>
        </is>
      </c>
      <c>
        <v>1</v>
      </c>
      <c>
        <is>
          <t>İZMİR</t>
        </is>
      </c>
      <c>
        <v>ÖDEMİŞ</v>
      </c>
      <c>
        <is>
          <t>YOLÜSTÜ TR-12 35-15-M00269_B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02.11.2020 16:30:32</t>
        </is>
      </c>
      <c>
        <is>
          <t>02.11.2020 18:48:39</t>
        </is>
      </c>
      <c>
        <v>2.301944444</v>
      </c>
      <c>
        <v>0</v>
      </c>
      <c>
        <v>0</v>
      </c>
      <c>
        <v>0</v>
      </c>
      <c>
        <v>9</v>
      </c>
      <c>
        <v>0</v>
      </c>
      <c>
        <v>0</v>
      </c>
      <c>
        <v>0</v>
      </c>
      <c>
        <v>20.7175</v>
      </c>
    </row>
    <row>
      <c>
        <is>
          <t>1573961</t>
        </is>
      </c>
      <c>
        <v>1</v>
      </c>
      <c>
        <is>
          <t>İZMİR</t>
        </is>
      </c>
      <c>
        <v>MENEMEN</v>
      </c>
      <c>
        <is>
          <t>ULUKENT DM-3 35-28-M00003_DM-3/2 M04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02.11.2020 09:03:13</t>
        </is>
      </c>
      <c>
        <is>
          <t>02.11.2020 09:27:42</t>
        </is>
      </c>
      <c>
        <v>0.407944444</v>
      </c>
      <c>
        <v>14</v>
      </c>
      <c>
        <v>1984</v>
      </c>
      <c>
        <v>0</v>
      </c>
      <c>
        <v>0</v>
      </c>
      <c>
        <v>5.711222</v>
      </c>
      <c>
        <v>809.361777</v>
      </c>
      <c>
        <v>0</v>
      </c>
      <c>
        <v>0</v>
      </c>
    </row>
    <row>
      <c>
        <is>
          <t>1576349</t>
        </is>
      </c>
      <c>
        <v>1</v>
      </c>
      <c>
        <is>
          <t>MANİSA</t>
        </is>
      </c>
      <c>
        <v>KULA</v>
      </c>
      <c>
        <is>
          <t>AYAZÖREN TR-1 45-77-L00107_945498165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06.11.2020 11:35:15</t>
        </is>
      </c>
      <c>
        <is>
          <t>06.11.2020 13:40:25</t>
        </is>
      </c>
      <c>
        <v>2.086111111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2.086111</v>
      </c>
    </row>
    <row>
      <c>
        <is>
          <t>1596250</t>
        </is>
      </c>
      <c>
        <v>1</v>
      </c>
      <c>
        <is>
          <t>MANİSA</t>
        </is>
      </c>
      <c>
        <v>KULA</v>
      </c>
      <c>
        <is>
          <t>BALIBEY TR 45-77-L00176_B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25.11.2020 11:51:24</t>
        </is>
      </c>
      <c>
        <is>
          <t>25.11.2020 13:29:28</t>
        </is>
      </c>
      <c>
        <v>1.634444444</v>
      </c>
      <c>
        <v>0</v>
      </c>
      <c>
        <v>0</v>
      </c>
      <c>
        <v>0</v>
      </c>
      <c>
        <v>49</v>
      </c>
      <c>
        <v>0</v>
      </c>
      <c>
        <v>0</v>
      </c>
      <c>
        <v>0</v>
      </c>
      <c>
        <v>80.087778</v>
      </c>
    </row>
    <row>
      <c>
        <is>
          <t>1595052</t>
        </is>
      </c>
      <c>
        <v>1</v>
      </c>
      <c>
        <is>
          <t>MANİSA</t>
        </is>
      </c>
      <c>
        <v>KULA</v>
      </c>
      <c>
        <is>
          <t>BAŞIBÜYÜK KÖK 45-77-L00158_BALIBEY ÇIKIŞ-L06 L06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23.11.2020 09:10:09</t>
        </is>
      </c>
      <c>
        <is>
          <t>23.11.2020 11:10:04</t>
        </is>
      </c>
      <c>
        <v>1.998423888</v>
      </c>
      <c>
        <v>0</v>
      </c>
      <c>
        <v>0</v>
      </c>
      <c>
        <v>37</v>
      </c>
      <c>
        <v>785</v>
      </c>
      <c>
        <v>0</v>
      </c>
      <c>
        <v>0</v>
      </c>
      <c>
        <v>73.941684</v>
      </c>
      <c>
        <v>1568.762752</v>
      </c>
    </row>
    <row>
      <c>
        <is>
          <t>1598857</t>
        </is>
      </c>
      <c>
        <v>1</v>
      </c>
      <c>
        <is>
          <t>MANİSA</t>
        </is>
      </c>
      <c>
        <v>KULA</v>
      </c>
      <c>
        <is>
          <t>BATTAL MUSTAFA İMAMLAR TR 45-77-L00190_945497039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30.11.2020 20:43:08</t>
        </is>
      </c>
      <c>
        <is>
          <t>30.11.2020 22:27:27</t>
        </is>
      </c>
      <c>
        <v>1.738611111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1.738611</v>
      </c>
    </row>
    <row>
      <c>
        <is>
          <t>1576062</t>
        </is>
      </c>
      <c>
        <v>1</v>
      </c>
      <c>
        <is>
          <t>MANİSA</t>
        </is>
      </c>
      <c>
        <v>KULA</v>
      </c>
      <c>
        <is>
          <t>BATTALMUSTAFA TR-1 45-77-L00204_A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05.11.2020 21:45:12</t>
        </is>
      </c>
      <c>
        <is>
          <t>05.11.2020 22:48:00</t>
        </is>
      </c>
      <c>
        <v>1.046666666</v>
      </c>
      <c>
        <v>0</v>
      </c>
      <c>
        <v>0</v>
      </c>
      <c>
        <v>0</v>
      </c>
      <c>
        <v>9</v>
      </c>
      <c>
        <v>0</v>
      </c>
      <c>
        <v>0</v>
      </c>
      <c>
        <v>0</v>
      </c>
      <c>
        <v>9.42</v>
      </c>
    </row>
    <row>
      <c>
        <is>
          <t>1597937</t>
        </is>
      </c>
      <c>
        <v>1</v>
      </c>
      <c>
        <is>
          <t>MANİSA</t>
        </is>
      </c>
      <c>
        <v>KULA</v>
      </c>
      <c>
        <is>
          <t>HAMİDİYE TR-1 45-77-L00114_45-77-L00114</t>
        </is>
      </c>
      <c>
        <v>AG Kademe Ayarı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28.11.2020 18:32:17</t>
        </is>
      </c>
      <c>
        <is>
          <t>28.11.2020 20:29:55</t>
        </is>
      </c>
      <c>
        <v>1.960555555</v>
      </c>
      <c>
        <v>0</v>
      </c>
      <c>
        <v>0</v>
      </c>
      <c>
        <v>1</v>
      </c>
      <c>
        <v>66</v>
      </c>
      <c>
        <v>0</v>
      </c>
      <c>
        <v>0</v>
      </c>
      <c>
        <v>1.960556</v>
      </c>
      <c>
        <v>129.396667</v>
      </c>
    </row>
    <row>
      <c>
        <is>
          <t>1577631</t>
        </is>
      </c>
      <c>
        <v>1</v>
      </c>
      <c>
        <is>
          <t>MANİSA</t>
        </is>
      </c>
      <c>
        <v>SARIGÖL</v>
      </c>
      <c>
        <is>
          <t>YENİKÖY TR-1 45-79-M00223_945562284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08.11.2020 13:48:54</t>
        </is>
      </c>
      <c>
        <is>
          <t>08.11.2020 15:09:26</t>
        </is>
      </c>
      <c>
        <v>1.342222222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1.342222</v>
      </c>
    </row>
    <row>
      <c>
        <is>
          <t>1573823</t>
        </is>
      </c>
      <c>
        <v>1</v>
      </c>
      <c>
        <is>
          <t>MANİSA</t>
        </is>
      </c>
      <c>
        <v>SOMA</v>
      </c>
      <c>
        <is>
          <t>BEYCE TR-1 45-82-L00002_45-82-L00002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01.11.2020 19:48:11</t>
        </is>
      </c>
      <c>
        <is>
          <t>01.11.2020 21:57:25</t>
        </is>
      </c>
      <c>
        <v>2.153888888</v>
      </c>
      <c>
        <v>0</v>
      </c>
      <c>
        <v>0</v>
      </c>
      <c>
        <v>1</v>
      </c>
      <c>
        <v>202</v>
      </c>
      <c>
        <v>0</v>
      </c>
      <c>
        <v>0</v>
      </c>
      <c>
        <v>2.153889</v>
      </c>
      <c>
        <v>435.085555</v>
      </c>
    </row>
    <row>
      <c>
        <is>
          <t>1583668</t>
        </is>
      </c>
      <c>
        <v>1</v>
      </c>
      <c>
        <is>
          <t>MANİSA</t>
        </is>
      </c>
      <c>
        <v>SOMA</v>
      </c>
      <c>
        <is>
          <t>BÜYÜKGÜNEY TR-1 45-82-M00337_945519087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20.11.2020 09:30:52</t>
        </is>
      </c>
      <c>
        <is>
          <t>20.11.2020 10:28:18</t>
        </is>
      </c>
      <c>
        <v>0.957222222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0.957222</v>
      </c>
    </row>
    <row>
      <c>
        <is>
          <t>1594861</t>
        </is>
      </c>
      <c>
        <v>1</v>
      </c>
      <c>
        <is>
          <t>İZMİR</t>
        </is>
      </c>
      <c>
        <v>KARABURUN</v>
      </c>
      <c>
        <is>
          <t>MORDOĞAN TR-38 35-21-L00165_945209442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22.11.2020 16:10:04</t>
        </is>
      </c>
      <c>
        <is>
          <t>22.11.2020 21:31:02</t>
        </is>
      </c>
      <c>
        <v>5.349444444</v>
      </c>
      <c>
        <v>0</v>
      </c>
      <c>
        <v>1</v>
      </c>
      <c>
        <v>0</v>
      </c>
      <c>
        <v>0</v>
      </c>
      <c>
        <v>0</v>
      </c>
      <c>
        <v>5.349444</v>
      </c>
      <c>
        <v>0</v>
      </c>
      <c>
        <v>0</v>
      </c>
    </row>
    <row>
      <c>
        <is>
          <t>1575634</t>
        </is>
      </c>
      <c>
        <v>1</v>
      </c>
      <c>
        <is>
          <t>İZMİR</t>
        </is>
      </c>
      <c>
        <v>ÖDEMİŞ</v>
      </c>
      <c>
        <is>
          <t>ÇOBANLAR AYVACIK TR-3 35-15-L00359_950353324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05.11.2020 09:28:34</t>
        </is>
      </c>
      <c>
        <is>
          <t>05.11.2020 11:46:47</t>
        </is>
      </c>
      <c>
        <v>2.303611111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2.303611</v>
      </c>
    </row>
    <row>
      <c>
        <is>
          <t>1576035</t>
        </is>
      </c>
      <c>
        <v>1</v>
      </c>
      <c>
        <is>
          <t>İZMİR</t>
        </is>
      </c>
      <c>
        <v>ÖDEMİŞ</v>
      </c>
      <c>
        <is>
          <t>ÇOBANLAR SUBATAN TR-2 35-15-L00357_B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05.11.2020 20:34:00</t>
        </is>
      </c>
      <c>
        <is>
          <t>05.11.2020 23:30:00</t>
        </is>
      </c>
      <c>
        <v>2.933333333</v>
      </c>
      <c>
        <v>0</v>
      </c>
      <c>
        <v>0</v>
      </c>
      <c>
        <v>0</v>
      </c>
      <c>
        <v>9</v>
      </c>
      <c>
        <v>0</v>
      </c>
      <c>
        <v>0</v>
      </c>
      <c>
        <v>0</v>
      </c>
      <c>
        <v>26.4</v>
      </c>
    </row>
    <row>
      <c>
        <is>
          <t>1575874</t>
        </is>
      </c>
      <c>
        <v>1</v>
      </c>
      <c>
        <is>
          <t>İZMİR</t>
        </is>
      </c>
      <c>
        <v>ÖDEMİŞ</v>
      </c>
      <c>
        <is>
          <t>ÇOBANLAR SUBATAN TR-1 35-15-L00358_950403101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05.11.2020 15:29:45</t>
        </is>
      </c>
      <c>
        <is>
          <t>05.11.2020 18:35:58</t>
        </is>
      </c>
      <c>
        <v>3.103611111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3.103611</v>
      </c>
    </row>
    <row>
      <c>
        <is>
          <t>1583907</t>
        </is>
      </c>
      <c>
        <v>1</v>
      </c>
      <c>
        <is>
          <t>İZMİR</t>
        </is>
      </c>
      <c>
        <v>KARABURUN</v>
      </c>
      <c>
        <is>
          <t>KARABURUN TR-11 35-21-L00010_953363983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20.11.2020 15:22:00</t>
        </is>
      </c>
      <c>
        <is>
          <t>20.11.2020 16:25:15</t>
        </is>
      </c>
      <c>
        <v>1.054166666</v>
      </c>
      <c>
        <v>0</v>
      </c>
      <c>
        <v>1</v>
      </c>
      <c>
        <v>0</v>
      </c>
      <c>
        <v>0</v>
      </c>
      <c>
        <v>0</v>
      </c>
      <c>
        <v>1.054167</v>
      </c>
      <c>
        <v>0</v>
      </c>
      <c>
        <v>0</v>
      </c>
    </row>
    <row>
      <c>
        <is>
          <t>1595732</t>
        </is>
      </c>
      <c>
        <v>1</v>
      </c>
      <c>
        <is>
          <t>MANİSA</t>
        </is>
      </c>
      <c>
        <v>ALAŞEHİR</v>
      </c>
      <c>
        <is>
          <t>BADINCA TR-1 45-73-M00371_A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24.11.2020 13:07:16</t>
        </is>
      </c>
      <c>
        <is>
          <t>24.11.2020 14:26:03</t>
        </is>
      </c>
      <c>
        <v>1.313055555</v>
      </c>
      <c>
        <v>0</v>
      </c>
      <c>
        <v>0</v>
      </c>
      <c>
        <v>0</v>
      </c>
      <c>
        <v>9</v>
      </c>
      <c>
        <v>0</v>
      </c>
      <c>
        <v>0</v>
      </c>
      <c>
        <v>0</v>
      </c>
      <c>
        <v>11.8175</v>
      </c>
    </row>
    <row>
      <c>
        <is>
          <t>1574240</t>
        </is>
      </c>
      <c>
        <v>1</v>
      </c>
      <c>
        <is>
          <t>MANİSA</t>
        </is>
      </c>
      <c>
        <v>GÖRDES</v>
      </c>
      <c>
        <is>
          <t>YAKAKÖY TR-2 45-75-M00250_Ayırıcı H01</t>
        </is>
      </c>
      <c>
        <v>OG Trafo Kademe Ayarı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02.11.2020 15:21:35</t>
        </is>
      </c>
      <c>
        <is>
          <t>02.11.2020 16:08:19</t>
        </is>
      </c>
      <c>
        <v>0.778888888</v>
      </c>
      <c>
        <v>0</v>
      </c>
      <c>
        <v>0</v>
      </c>
      <c>
        <v>2</v>
      </c>
      <c>
        <v>104</v>
      </c>
      <c>
        <v>0</v>
      </c>
      <c>
        <v>0</v>
      </c>
      <c>
        <v>1.557778</v>
      </c>
      <c>
        <v>81.004444</v>
      </c>
    </row>
    <row>
      <c>
        <is>
          <t>1581781</t>
        </is>
      </c>
      <c>
        <v>1</v>
      </c>
      <c>
        <is>
          <t>MANİSA</t>
        </is>
      </c>
      <c>
        <v>GÖRDES</v>
      </c>
      <c>
        <is>
          <t>YAKAKÖY KÖK 45-75-M00067_BOYALI M03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17.11.2020 09:07:59</t>
        </is>
      </c>
      <c>
        <is>
          <t>17.11.2020 17:41:26</t>
        </is>
      </c>
      <c>
        <v>8.5575</v>
      </c>
      <c>
        <v>0</v>
      </c>
      <c>
        <v>0</v>
      </c>
      <c>
        <v>19</v>
      </c>
      <c>
        <v>542</v>
      </c>
      <c>
        <v>0</v>
      </c>
      <c>
        <v>0</v>
      </c>
      <c>
        <v>162.5925</v>
      </c>
      <c>
        <v>4638.165</v>
      </c>
    </row>
    <row>
      <c>
        <is>
          <t>1579247</t>
        </is>
      </c>
      <c>
        <v>1</v>
      </c>
      <c>
        <is>
          <t>MANİSA</t>
        </is>
      </c>
      <c>
        <v>GÖRDES</v>
      </c>
      <c>
        <is>
          <t>YAKAKÖY KÖK 45-75-M00067_HatBaşıAyırıcı_53135535 M02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11.11.2020 17:16:03</t>
        </is>
      </c>
      <c>
        <is>
          <t>11.11.2020 19:53:36</t>
        </is>
      </c>
      <c>
        <v>2.625833333</v>
      </c>
      <c>
        <v>0</v>
      </c>
      <c>
        <v>0</v>
      </c>
      <c>
        <v>2</v>
      </c>
      <c>
        <v>108</v>
      </c>
      <c>
        <v>0</v>
      </c>
      <c>
        <v>0</v>
      </c>
      <c>
        <v>5.251667</v>
      </c>
      <c>
        <v>283.59</v>
      </c>
    </row>
    <row>
      <c>
        <is>
          <t>1578361</t>
        </is>
      </c>
      <c>
        <v>1</v>
      </c>
      <c>
        <is>
          <t>MANİSA</t>
        </is>
      </c>
      <c>
        <v>GÖRDES</v>
      </c>
      <c>
        <is>
          <t>YAKAKÖY KÖK 45-75-M00067_TEPEKÖY M02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10.11.2020 09:09:05</t>
        </is>
      </c>
      <c>
        <is>
          <t>10.11.2020 17:54:30</t>
        </is>
      </c>
      <c>
        <v>8.756944444</v>
      </c>
      <c>
        <v>0</v>
      </c>
      <c>
        <v>0</v>
      </c>
      <c>
        <v>18</v>
      </c>
      <c>
        <v>454</v>
      </c>
      <c>
        <v>0</v>
      </c>
      <c>
        <v>0</v>
      </c>
      <c>
        <v>157.625</v>
      </c>
      <c>
        <v>3975.652778</v>
      </c>
    </row>
    <row>
      <c>
        <is>
          <t>1580739</t>
        </is>
      </c>
      <c>
        <v>1</v>
      </c>
      <c>
        <is>
          <t>MANİSA</t>
        </is>
      </c>
      <c>
        <v>GÖRDES</v>
      </c>
      <c>
        <is>
          <t>YAKAKÖY KÖK 45-75-M00067_BOYALI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14.11.2020 15:25:19</t>
        </is>
      </c>
      <c>
        <is>
          <t>14.11.2020 15:54:37</t>
        </is>
      </c>
      <c>
        <v>0.488333333</v>
      </c>
      <c>
        <v>0</v>
      </c>
      <c>
        <v>0</v>
      </c>
      <c>
        <v>19</v>
      </c>
      <c>
        <v>542</v>
      </c>
      <c>
        <v>0</v>
      </c>
      <c>
        <v>0</v>
      </c>
      <c>
        <v>9.278333</v>
      </c>
      <c>
        <v>264.676666</v>
      </c>
    </row>
    <row>
      <c>
        <is>
          <t>1580619</t>
        </is>
      </c>
      <c>
        <v>1</v>
      </c>
      <c>
        <is>
          <t>MANİSA</t>
        </is>
      </c>
      <c>
        <v>GÖRDES</v>
      </c>
      <c>
        <is>
          <t>YAKAKÖY KÖK 45-75-M00067_HatBaşıAyırıcı_53136512 M03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14.11.2020 10:28:42</t>
        </is>
      </c>
      <c>
        <is>
          <t>14.11.2020 15:56:17</t>
        </is>
      </c>
      <c>
        <v>5.459722222</v>
      </c>
      <c>
        <v>0</v>
      </c>
      <c>
        <v>0</v>
      </c>
      <c>
        <v>5</v>
      </c>
      <c>
        <v>59</v>
      </c>
      <c>
        <v>0</v>
      </c>
      <c>
        <v>0</v>
      </c>
      <c>
        <v>27.298611</v>
      </c>
      <c>
        <v>322.123611</v>
      </c>
    </row>
    <row>
      <c>
        <is>
          <t>1583614</t>
        </is>
      </c>
      <c>
        <v>1</v>
      </c>
      <c>
        <is>
          <t>MANİSA</t>
        </is>
      </c>
      <c>
        <v>GÖRDES</v>
      </c>
      <c>
        <is>
          <t>YAKAKÖY KÖK 45-75-M00067_HatBaşıAyırıcı_53136553 M03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20.11.2020 08:44:58</t>
        </is>
      </c>
      <c>
        <is>
          <t>20.11.2020 11:13:02</t>
        </is>
      </c>
      <c>
        <v>2.467777777</v>
      </c>
      <c>
        <v>0</v>
      </c>
      <c>
        <v>0</v>
      </c>
      <c>
        <v>1</v>
      </c>
      <c>
        <v>73</v>
      </c>
      <c>
        <v>0</v>
      </c>
      <c>
        <v>0</v>
      </c>
      <c>
        <v>2.467778</v>
      </c>
      <c>
        <v>180.147778</v>
      </c>
    </row>
    <row>
      <c>
        <is>
          <t>1581906</t>
        </is>
      </c>
      <c>
        <v>1</v>
      </c>
      <c>
        <is>
          <t>İZMİR</t>
        </is>
      </c>
      <c>
        <v>BEYDAĞ</v>
      </c>
      <c>
        <is>
          <t>TR-7 (KURTULUŞ PARKI KABİN) 35-32-L00007_946411400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17.11.2020 11:09:59</t>
        </is>
      </c>
      <c>
        <is>
          <t>17.11.2020 13:39:16</t>
        </is>
      </c>
      <c>
        <v>2.488055555</v>
      </c>
      <c>
        <v>0</v>
      </c>
      <c>
        <v>4</v>
      </c>
      <c>
        <v>0</v>
      </c>
      <c>
        <v>0</v>
      </c>
      <c>
        <v>0</v>
      </c>
      <c>
        <v>9.952222</v>
      </c>
      <c>
        <v>0</v>
      </c>
      <c>
        <v>0</v>
      </c>
    </row>
    <row>
      <c>
        <is>
          <t>1578799</t>
        </is>
      </c>
      <c>
        <v>1</v>
      </c>
      <c>
        <is>
          <t>MANİSA</t>
        </is>
      </c>
      <c>
        <v>SARIGÖL</v>
      </c>
      <c>
        <is>
          <t>KAHRAMANLAR TR-2 ÖMERLER 45-79-M00214_C</t>
        </is>
      </c>
      <c>
        <v>AG Pano Faz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10.11.2020 21:53:50</t>
        </is>
      </c>
      <c>
        <is>
          <t>10.11.2020 23:43:32</t>
        </is>
      </c>
      <c>
        <v>1.828333333</v>
      </c>
      <c>
        <v>0</v>
      </c>
      <c>
        <v>0</v>
      </c>
      <c>
        <v>0</v>
      </c>
      <c>
        <v>7</v>
      </c>
      <c>
        <v>0</v>
      </c>
      <c>
        <v>0</v>
      </c>
      <c>
        <v>0</v>
      </c>
      <c>
        <v>12.798333</v>
      </c>
    </row>
    <row>
      <c>
        <is>
          <t>1573739</t>
        </is>
      </c>
      <c>
        <v>1</v>
      </c>
      <c>
        <is>
          <t>MANİSA</t>
        </is>
      </c>
      <c>
        <v>SARIGÖL</v>
      </c>
      <c>
        <is>
          <t>TIRAZLI KÖK 45-79-M00079_HatBaşıAyırıcı_53134345 M01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01.11.2020 17:03:08</t>
        </is>
      </c>
      <c>
        <is>
          <t>01.11.2020 17:39:42</t>
        </is>
      </c>
      <c>
        <v>0.609444444</v>
      </c>
      <c>
        <v>0</v>
      </c>
      <c>
        <v>0</v>
      </c>
      <c>
        <v>4</v>
      </c>
      <c>
        <v>355</v>
      </c>
      <c>
        <v>0</v>
      </c>
      <c>
        <v>0</v>
      </c>
      <c>
        <v>2.437778</v>
      </c>
      <c>
        <v>216.352778</v>
      </c>
    </row>
    <row>
      <c>
        <is>
          <t>1574758</t>
        </is>
      </c>
      <c>
        <v>1</v>
      </c>
      <c>
        <is>
          <t>MANİSA</t>
        </is>
      </c>
      <c>
        <v>SARIGÖL</v>
      </c>
      <c>
        <is>
          <t>BAHADIRLAR TR-2 45-79-M00125_B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03.11.2020 14:50:58</t>
        </is>
      </c>
      <c>
        <is>
          <t>03.11.2020 16:42:24</t>
        </is>
      </c>
      <c>
        <v>1.857222222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1.857222</v>
      </c>
    </row>
    <row>
      <c>
        <is>
          <t>1596467</t>
        </is>
      </c>
      <c>
        <v>1</v>
      </c>
      <c>
        <is>
          <t>MANİSA</t>
        </is>
      </c>
      <c>
        <v>SARIGÖL</v>
      </c>
      <c>
        <is>
          <t>BAHADIRLAR TR-2 45-79-M00125_B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25.11.2020 18:14:22</t>
        </is>
      </c>
      <c>
        <is>
          <t>25.11.2020 18:44:18</t>
        </is>
      </c>
      <c>
        <v>0.498888888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0.498889</v>
      </c>
    </row>
    <row>
      <c>
        <is>
          <t>1597312</t>
        </is>
      </c>
      <c>
        <v>1</v>
      </c>
      <c>
        <is>
          <t>MANİSA</t>
        </is>
      </c>
      <c>
        <v>SARIGÖL</v>
      </c>
      <c>
        <is>
          <t>GÜNEYDAMLARI TR-4 TEKELİLER 45-79-M00135_Ayırıcı H01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27.11.2020 13:37:01</t>
        </is>
      </c>
      <c>
        <is>
          <t>27.11.2020 15:05:03</t>
        </is>
      </c>
      <c>
        <v>1.467184166</v>
      </c>
      <c>
        <v>0</v>
      </c>
      <c>
        <v>0</v>
      </c>
      <c>
        <v>2</v>
      </c>
      <c>
        <v>66</v>
      </c>
      <c>
        <v>0</v>
      </c>
      <c>
        <v>0</v>
      </c>
      <c>
        <v>2.934368</v>
      </c>
      <c>
        <v>96.834155</v>
      </c>
    </row>
    <row>
      <c>
        <is>
          <t>1594807</t>
        </is>
      </c>
      <c>
        <v>1</v>
      </c>
      <c>
        <is>
          <t>MANİSA</t>
        </is>
      </c>
      <c>
        <v>SARIGÖL</v>
      </c>
      <c>
        <is>
          <t>BAHARLAR TR-2 45-79-M00162_45-79-M00162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22.11.2020 14:01:48</t>
        </is>
      </c>
      <c>
        <is>
          <t>22.11.2020 14:39:11</t>
        </is>
      </c>
      <c>
        <v>0.623055555</v>
      </c>
      <c>
        <v>0</v>
      </c>
      <c>
        <v>0</v>
      </c>
      <c>
        <v>1</v>
      </c>
      <c>
        <v>200</v>
      </c>
      <c>
        <v>0</v>
      </c>
      <c>
        <v>0</v>
      </c>
      <c>
        <v>0.623056</v>
      </c>
      <c>
        <v>124.611111</v>
      </c>
    </row>
    <row>
      <c>
        <is>
          <t>1577394</t>
        </is>
      </c>
      <c>
        <v>1</v>
      </c>
      <c>
        <is>
          <t>MANİSA</t>
        </is>
      </c>
      <c>
        <v>SARIGÖL</v>
      </c>
      <c>
        <is>
          <t>ŞEYHDAVUTLAR TR-3 KERTİL 45-79-M00141_B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07.11.2020 21:21:13</t>
        </is>
      </c>
      <c>
        <is>
          <t>07.11.2020 23:31:27</t>
        </is>
      </c>
      <c>
        <v>2.170555555</v>
      </c>
      <c>
        <v>0</v>
      </c>
      <c>
        <v>0</v>
      </c>
      <c>
        <v>0</v>
      </c>
      <c>
        <v>8</v>
      </c>
      <c>
        <v>0</v>
      </c>
      <c>
        <v>0</v>
      </c>
      <c>
        <v>0</v>
      </c>
      <c>
        <v>17.364444</v>
      </c>
    </row>
    <row>
      <c>
        <is>
          <t>1575073</t>
        </is>
      </c>
      <c>
        <v>1</v>
      </c>
      <c>
        <is>
          <t>MANİSA</t>
        </is>
      </c>
      <c>
        <v>SARIGÖL</v>
      </c>
      <c>
        <is>
          <t>BAHARLAR TR-1 45-79-M00161_C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04.11.2020 09:44:00</t>
        </is>
      </c>
      <c>
        <is>
          <t>04.11.2020 13:30:28</t>
        </is>
      </c>
      <c>
        <v>3.774444444</v>
      </c>
      <c>
        <v>0</v>
      </c>
      <c>
        <v>0</v>
      </c>
      <c>
        <v>0</v>
      </c>
      <c>
        <v>44</v>
      </c>
      <c>
        <v>0</v>
      </c>
      <c>
        <v>0</v>
      </c>
      <c>
        <v>0</v>
      </c>
      <c>
        <v>166.075556</v>
      </c>
    </row>
    <row>
      <c>
        <is>
          <t>1596082</t>
        </is>
      </c>
      <c>
        <v>1</v>
      </c>
      <c>
        <is>
          <t>MANİSA</t>
        </is>
      </c>
      <c>
        <v>ALAŞEHİR</v>
      </c>
      <c>
        <is>
          <t>ÖRNEKKÖY TR-2 45-73-M00260_A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25.11.2020 09:14:45</t>
        </is>
      </c>
      <c>
        <is>
          <t>25.11.2020 11:43:02</t>
        </is>
      </c>
      <c>
        <v>2.471388888</v>
      </c>
      <c>
        <v>0</v>
      </c>
      <c>
        <v>0</v>
      </c>
      <c>
        <v>0</v>
      </c>
      <c>
        <v>73</v>
      </c>
      <c>
        <v>0</v>
      </c>
      <c>
        <v>0</v>
      </c>
      <c>
        <v>0</v>
      </c>
      <c>
        <v>180.411389</v>
      </c>
    </row>
    <row>
      <c>
        <is>
          <t>1576948</t>
        </is>
      </c>
      <c>
        <v>1</v>
      </c>
      <c>
        <is>
          <t>MANİSA</t>
        </is>
      </c>
      <c>
        <v>ALAŞEHİR</v>
      </c>
      <c>
        <is>
          <t>PİYADELER TR-1 45-73-M00165_945663437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07.11.2020 08:54:17</t>
        </is>
      </c>
      <c>
        <is>
          <t>07.11.2020 10:30:04</t>
        </is>
      </c>
      <c>
        <v>1.596388888</v>
      </c>
      <c>
        <v>0</v>
      </c>
      <c>
        <v>1</v>
      </c>
      <c>
        <v>0</v>
      </c>
      <c>
        <v>0</v>
      </c>
      <c>
        <v>0</v>
      </c>
      <c>
        <v>1.596389</v>
      </c>
      <c>
        <v>0</v>
      </c>
      <c>
        <v>0</v>
      </c>
    </row>
    <row>
      <c>
        <is>
          <t>1598459</t>
        </is>
      </c>
      <c>
        <v>1</v>
      </c>
      <c>
        <is>
          <t>MANİSA</t>
        </is>
      </c>
      <c>
        <v>ALAŞEHİR</v>
      </c>
      <c>
        <is>
          <t>PİYADELER TR-1 45-73-M00165_C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30.11.2020 09:29:00</t>
        </is>
      </c>
      <c>
        <is>
          <t>30.11.2020 11:53:20</t>
        </is>
      </c>
      <c>
        <v>2.405555555</v>
      </c>
      <c>
        <v>0</v>
      </c>
      <c>
        <v>85</v>
      </c>
      <c>
        <v>0</v>
      </c>
      <c>
        <v>2</v>
      </c>
      <c>
        <v>0</v>
      </c>
      <c>
        <v>204.472222</v>
      </c>
      <c>
        <v>0</v>
      </c>
      <c>
        <v>4.811111</v>
      </c>
    </row>
    <row>
      <c>
        <is>
          <t>1576928</t>
        </is>
      </c>
      <c>
        <v>1</v>
      </c>
      <c>
        <is>
          <t>MANİSA</t>
        </is>
      </c>
      <c>
        <v>DEMİRCİ</v>
      </c>
      <c>
        <is>
          <t>ÇATALOLUK DM 45-74-M00227_HIRKALI-KÖYLER-M07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07.11.2020 08:32:18</t>
        </is>
      </c>
      <c>
        <is>
          <t>07.11.2020 08:39:36</t>
        </is>
      </c>
      <c>
        <v>0.121666666</v>
      </c>
      <c>
        <v>0</v>
      </c>
      <c>
        <v>0</v>
      </c>
      <c>
        <v>7</v>
      </c>
      <c>
        <v>441</v>
      </c>
      <c>
        <v>0</v>
      </c>
      <c>
        <v>0</v>
      </c>
      <c>
        <v>0.851667</v>
      </c>
      <c>
        <v>53.655</v>
      </c>
    </row>
    <row>
      <c>
        <is>
          <t>1576941</t>
        </is>
      </c>
      <c>
        <v>1</v>
      </c>
      <c>
        <is>
          <t>MANİSA</t>
        </is>
      </c>
      <c>
        <v>DEMİRCİ</v>
      </c>
      <c>
        <is>
          <t>ÇATALOLUK TR 1 45-74-M00230_Ayırıcı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07.11.2020 08:51:02</t>
        </is>
      </c>
      <c>
        <is>
          <t>07.11.2020 10:24:27</t>
        </is>
      </c>
      <c>
        <v>1.556944444</v>
      </c>
      <c>
        <v>0</v>
      </c>
      <c>
        <v>0</v>
      </c>
      <c>
        <v>2</v>
      </c>
      <c>
        <v>206</v>
      </c>
      <c>
        <v>0</v>
      </c>
      <c>
        <v>0</v>
      </c>
      <c>
        <v>3.113889</v>
      </c>
      <c>
        <v>320.730555</v>
      </c>
    </row>
    <row>
      <c>
        <is>
          <t>1597118</t>
        </is>
      </c>
      <c>
        <v>1</v>
      </c>
      <c>
        <is>
          <t>MANİSA</t>
        </is>
      </c>
      <c>
        <v>DEMİRCİ</v>
      </c>
      <c>
        <is>
          <t>ÇATALOLUK DM 45-74-M00227_GÜVELİ M05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27.11.2020 09:17:44</t>
        </is>
      </c>
      <c>
        <is>
          <t>27.11.2020 16:27:36</t>
        </is>
      </c>
      <c>
        <v>7.164444444</v>
      </c>
      <c>
        <v>5</v>
      </c>
      <c>
        <v>519</v>
      </c>
      <c>
        <v>45</v>
      </c>
      <c>
        <v>1498</v>
      </c>
      <c>
        <v>35.822222</v>
      </c>
      <c>
        <v>3718.346666</v>
      </c>
      <c>
        <v>322.4</v>
      </c>
      <c>
        <v>10732.337777</v>
      </c>
    </row>
    <row>
      <c>
        <is>
          <t>1594683</t>
        </is>
      </c>
      <c>
        <v>1</v>
      </c>
      <c>
        <is>
          <t>MANİSA</t>
        </is>
      </c>
      <c>
        <v>DEMİRCİ</v>
      </c>
      <c>
        <is>
          <t>ÇATALOLUK DM 45-74-M00227_GÜVELİ M05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22.11.2020 09:30:18</t>
        </is>
      </c>
      <c>
        <is>
          <t>22.11.2020 17:10:42</t>
        </is>
      </c>
      <c>
        <v>7.673333333</v>
      </c>
      <c>
        <v>5</v>
      </c>
      <c>
        <v>519</v>
      </c>
      <c>
        <v>45</v>
      </c>
      <c>
        <v>1498</v>
      </c>
      <c>
        <v>38.366667</v>
      </c>
      <c>
        <v>3982.46</v>
      </c>
      <c>
        <v>345.3</v>
      </c>
      <c>
        <v>11494.653333</v>
      </c>
    </row>
    <row>
      <c>
        <is>
          <t>1595076</t>
        </is>
      </c>
      <c>
        <v>1</v>
      </c>
      <c>
        <is>
          <t>MANİSA</t>
        </is>
      </c>
      <c>
        <v>DEMİRCİ</v>
      </c>
      <c>
        <is>
          <t>ÇATALOLUK DM 45-74-M00227_GÜVELİ M05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23.11.2020 09:30:14</t>
        </is>
      </c>
      <c>
        <is>
          <t>23.11.2020 16:59:47</t>
        </is>
      </c>
      <c>
        <v>7.492223888</v>
      </c>
      <c>
        <v>5</v>
      </c>
      <c>
        <v>519</v>
      </c>
      <c>
        <v>45</v>
      </c>
      <c>
        <v>1498</v>
      </c>
      <c>
        <v>37.461119</v>
      </c>
      <c>
        <v>3888.464198</v>
      </c>
      <c>
        <v>337.150075</v>
      </c>
      <c>
        <v>11223.351384</v>
      </c>
    </row>
    <row>
      <c>
        <is>
          <t>1596177</t>
        </is>
      </c>
      <c>
        <v>1</v>
      </c>
      <c>
        <is>
          <t>MANİSA</t>
        </is>
      </c>
      <c>
        <v>DEMİRCİ</v>
      </c>
      <c>
        <is>
          <t>ÇATALOLUK DM 45-74-M00227_GÜVELİ M05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25.11.2020 09:12:38</t>
        </is>
      </c>
      <c>
        <is>
          <t>25.11.2020 17:32:43</t>
        </is>
      </c>
      <c>
        <v>8.334722222</v>
      </c>
      <c>
        <v>5</v>
      </c>
      <c>
        <v>519</v>
      </c>
      <c>
        <v>45</v>
      </c>
      <c>
        <v>1498</v>
      </c>
      <c>
        <v>41.673611</v>
      </c>
      <c>
        <v>4325.720833</v>
      </c>
      <c>
        <v>375.0625</v>
      </c>
      <c>
        <v>12485.413889</v>
      </c>
    </row>
    <row>
      <c>
        <is>
          <t>1583640</t>
        </is>
      </c>
      <c>
        <v>1</v>
      </c>
      <c>
        <is>
          <t>MANİSA</t>
        </is>
      </c>
      <c>
        <v>DEMİRCİ</v>
      </c>
      <c>
        <is>
          <t>ÇATALOLUK DM 45-74-M00227_GÜVELİ M05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Bildirimli</v>
      </c>
      <c>
        <is>
          <t>20.11.2020 09:12:52</t>
        </is>
      </c>
      <c>
        <is>
          <t>20.11.2020 09:16:00</t>
        </is>
      </c>
      <c>
        <v>0.052222222</v>
      </c>
      <c>
        <v>5</v>
      </c>
      <c>
        <v>519</v>
      </c>
      <c>
        <v>45</v>
      </c>
      <c>
        <v>1498</v>
      </c>
      <c>
        <v>0.261111</v>
      </c>
      <c>
        <v>27.103333</v>
      </c>
      <c>
        <v>2.35</v>
      </c>
      <c>
        <v>78.228889</v>
      </c>
    </row>
    <row>
      <c>
        <is>
          <t>1584203</t>
        </is>
      </c>
      <c>
        <v>1</v>
      </c>
      <c>
        <is>
          <t>MANİSA</t>
        </is>
      </c>
      <c>
        <v>DEMİRCİ</v>
      </c>
      <c>
        <is>
          <t>ÇATALOLUK DM 45-74-M00227_GÜVELİ M05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21.11.2020 09:04:13</t>
        </is>
      </c>
      <c>
        <is>
          <t>21.11.2020 16:59:39</t>
        </is>
      </c>
      <c>
        <v>7.923888888</v>
      </c>
      <c>
        <v>5</v>
      </c>
      <c>
        <v>519</v>
      </c>
      <c>
        <v>45</v>
      </c>
      <c>
        <v>1498</v>
      </c>
      <c>
        <v>39.619444</v>
      </c>
      <c>
        <v>4112.498333</v>
      </c>
      <c>
        <v>356.575</v>
      </c>
      <c>
        <v>11869.985554</v>
      </c>
    </row>
    <row>
      <c>
        <is>
          <t>1584212</t>
        </is>
      </c>
      <c>
        <v>1</v>
      </c>
      <c>
        <is>
          <t>MANİSA</t>
        </is>
      </c>
      <c>
        <v>DEMİRCİ</v>
      </c>
      <c>
        <is>
          <t>AYVAALAN TR-1 45-74-M00267_45-74-M00267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21.11.2020 09:08:54</t>
        </is>
      </c>
      <c>
        <is>
          <t>21.11.2020 15:56:03</t>
        </is>
      </c>
      <c>
        <v>6.785833333</v>
      </c>
      <c>
        <v>0</v>
      </c>
      <c>
        <v>0</v>
      </c>
      <c>
        <v>2</v>
      </c>
      <c>
        <v>145</v>
      </c>
      <c>
        <v>0</v>
      </c>
      <c>
        <v>0</v>
      </c>
      <c>
        <v>13.571667</v>
      </c>
      <c>
        <v>983.945833</v>
      </c>
    </row>
    <row>
      <c>
        <is>
          <t>1582215</t>
        </is>
      </c>
      <c>
        <v>1</v>
      </c>
      <c>
        <is>
          <t>MANİSA</t>
        </is>
      </c>
      <c>
        <v>DEMİRCİ</v>
      </c>
      <c>
        <is>
          <t>EGECAN AKARYAKIT ÖZEL TR 45-74-M00297Ö_Ayırıcı H01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17.11.2020 19:12:00</t>
        </is>
      </c>
      <c>
        <is>
          <t>17.11.2020 20:55:14</t>
        </is>
      </c>
      <c>
        <v>1.720555555</v>
      </c>
      <c>
        <v>0</v>
      </c>
      <c>
        <v>0</v>
      </c>
      <c>
        <v>1</v>
      </c>
      <c>
        <v>0</v>
      </c>
      <c>
        <v>0</v>
      </c>
      <c>
        <v>0</v>
      </c>
      <c>
        <v>1.720556</v>
      </c>
      <c>
        <v>0</v>
      </c>
    </row>
    <row>
      <c>
        <is>
          <t>1573714</t>
        </is>
      </c>
      <c>
        <v>1</v>
      </c>
      <c>
        <is>
          <t>MANİSA</t>
        </is>
      </c>
      <c>
        <v>GÖRDES</v>
      </c>
      <c>
        <is>
          <t>EFENDİLİ ESENYURT TR-1 45-75-M00184_D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01.11.2020 16:01:00</t>
        </is>
      </c>
      <c>
        <is>
          <t>01.11.2020 17:23:09</t>
        </is>
      </c>
      <c>
        <v>1.369166666</v>
      </c>
      <c>
        <v>0</v>
      </c>
      <c>
        <v>0</v>
      </c>
      <c>
        <v>0</v>
      </c>
      <c>
        <v>21</v>
      </c>
      <c>
        <v>0</v>
      </c>
      <c>
        <v>0</v>
      </c>
      <c>
        <v>0</v>
      </c>
      <c>
        <v>28.7525</v>
      </c>
    </row>
    <row>
      <c>
        <is>
          <t>1595141</t>
        </is>
      </c>
      <c>
        <v>1</v>
      </c>
      <c>
        <is>
          <t>MANİSA</t>
        </is>
      </c>
      <c>
        <v>GÖRDES</v>
      </c>
      <c>
        <is>
          <t>YAKAKÖY KÖK 45-75-M00067_HatBaşıAyırıcı_53135535 M02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23.11.2020 11:01:37</t>
        </is>
      </c>
      <c>
        <is>
          <t>23.11.2020 12:29:51</t>
        </is>
      </c>
      <c>
        <v>1.470555555</v>
      </c>
      <c>
        <v>0</v>
      </c>
      <c>
        <v>0</v>
      </c>
      <c>
        <v>2</v>
      </c>
      <c>
        <v>108</v>
      </c>
      <c>
        <v>0</v>
      </c>
      <c>
        <v>0</v>
      </c>
      <c>
        <v>2.941111</v>
      </c>
      <c>
        <v>158.82</v>
      </c>
    </row>
    <row>
      <c>
        <is>
          <t>1584381</t>
        </is>
      </c>
      <c>
        <v>1</v>
      </c>
      <c>
        <is>
          <t>MANİSA</t>
        </is>
      </c>
      <c>
        <v>GÖRDES</v>
      </c>
      <c>
        <is>
          <t>GÖRDES TR-17 45-75-M00017_C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21.11.2020 13:36:49</t>
        </is>
      </c>
      <c>
        <is>
          <t>21.11.2020 16:21:58</t>
        </is>
      </c>
      <c>
        <v>2.752380555</v>
      </c>
      <c>
        <v>0</v>
      </c>
      <c>
        <v>38</v>
      </c>
      <c>
        <v>0</v>
      </c>
      <c>
        <v>0</v>
      </c>
      <c>
        <v>0</v>
      </c>
      <c>
        <v>104.590461</v>
      </c>
      <c>
        <v>0</v>
      </c>
      <c>
        <v>0</v>
      </c>
    </row>
    <row>
      <c>
        <is>
          <t>1584271</t>
        </is>
      </c>
      <c>
        <v>1</v>
      </c>
      <c>
        <is>
          <t>MANİSA</t>
        </is>
      </c>
      <c>
        <v>GÖRDES</v>
      </c>
      <c>
        <is>
          <t>GÖRDES TR-22 45-75-M00022_C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21.11.2020 10:22:15</t>
        </is>
      </c>
      <c>
        <is>
          <t>21.11.2020 13:23:44</t>
        </is>
      </c>
      <c>
        <v>3.024526666</v>
      </c>
      <c>
        <v>0</v>
      </c>
      <c>
        <v>20</v>
      </c>
      <c>
        <v>0</v>
      </c>
      <c>
        <v>0</v>
      </c>
      <c>
        <v>0</v>
      </c>
      <c>
        <v>60.490533</v>
      </c>
      <c>
        <v>0</v>
      </c>
      <c>
        <v>0</v>
      </c>
    </row>
    <row>
      <c>
        <is>
          <t>1596393</t>
        </is>
      </c>
      <c>
        <v>1</v>
      </c>
      <c>
        <is>
          <t>MANİSA</t>
        </is>
      </c>
      <c>
        <v>GÖRDES</v>
      </c>
      <c>
        <is>
          <t>GÖRDES TR-17 45-75-M00017_945604932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25.11.2020 15:25:16</t>
        </is>
      </c>
      <c>
        <is>
          <t>25.11.2020 17:00:25</t>
        </is>
      </c>
      <c>
        <v>1.585833333</v>
      </c>
      <c>
        <v>0</v>
      </c>
      <c>
        <v>4</v>
      </c>
      <c>
        <v>0</v>
      </c>
      <c>
        <v>0</v>
      </c>
      <c>
        <v>0</v>
      </c>
      <c>
        <v>6.343333</v>
      </c>
      <c>
        <v>0</v>
      </c>
      <c>
        <v>0</v>
      </c>
    </row>
    <row>
      <c>
        <is>
          <t>1594867</t>
        </is>
      </c>
      <c>
        <v>1</v>
      </c>
      <c>
        <is>
          <t>MANİSA</t>
        </is>
      </c>
      <c>
        <v>GÖRDES</v>
      </c>
      <c>
        <is>
          <t>GÖRDES TR-17 45-75-M00017_945604928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22.11.2020 16:50:18</t>
        </is>
      </c>
      <c>
        <is>
          <t>22.11.2020 17:36:42</t>
        </is>
      </c>
      <c>
        <v>0.773333333</v>
      </c>
      <c>
        <v>0</v>
      </c>
      <c>
        <v>1</v>
      </c>
      <c>
        <v>0</v>
      </c>
      <c>
        <v>0</v>
      </c>
      <c>
        <v>0</v>
      </c>
      <c>
        <v>0.773333</v>
      </c>
      <c>
        <v>0</v>
      </c>
      <c>
        <v>0</v>
      </c>
    </row>
    <row>
      <c>
        <is>
          <t>1581092</t>
        </is>
      </c>
      <c>
        <v>1</v>
      </c>
      <c>
        <is>
          <t>MANİSA</t>
        </is>
      </c>
      <c>
        <v>GÖRDES</v>
      </c>
      <c>
        <is>
          <t>GÖRDES TR-17 45-75-M00017_Ayırıcı H01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15.11.2020 14:23:38</t>
        </is>
      </c>
      <c>
        <is>
          <t>15.11.2020 15:52:59</t>
        </is>
      </c>
      <c>
        <v>1.489118333</v>
      </c>
      <c>
        <v>1</v>
      </c>
      <c>
        <v>175</v>
      </c>
      <c>
        <v>0</v>
      </c>
      <c>
        <v>0</v>
      </c>
      <c>
        <v>1.489118</v>
      </c>
      <c>
        <v>260.595708</v>
      </c>
      <c>
        <v>0</v>
      </c>
      <c>
        <v>0</v>
      </c>
    </row>
    <row>
      <c>
        <is>
          <t>1581169</t>
        </is>
      </c>
      <c>
        <v>1</v>
      </c>
      <c>
        <is>
          <t>MANİSA</t>
        </is>
      </c>
      <c>
        <v>GÖRDES</v>
      </c>
      <c>
        <is>
          <t>GÖRDES TR-16 45-75-M00016_C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15.11.2020 18:04:48</t>
        </is>
      </c>
      <c>
        <is>
          <t>15.11.2020 18:45:43</t>
        </is>
      </c>
      <c>
        <v>0.681944444</v>
      </c>
      <c>
        <v>0</v>
      </c>
      <c>
        <v>149</v>
      </c>
      <c>
        <v>0</v>
      </c>
      <c>
        <v>0</v>
      </c>
      <c>
        <v>0</v>
      </c>
      <c>
        <v>101.609722</v>
      </c>
      <c>
        <v>0</v>
      </c>
      <c>
        <v>0</v>
      </c>
    </row>
    <row>
      <c>
        <is>
          <t>1595523</t>
        </is>
      </c>
      <c>
        <v>1</v>
      </c>
      <c>
        <is>
          <t>MANİSA</t>
        </is>
      </c>
      <c>
        <v>GÖRDES</v>
      </c>
      <c>
        <is>
          <t>GÖRDES TR-17 45-75-M00017_B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24.11.2020 08:59:21</t>
        </is>
      </c>
      <c>
        <is>
          <t>24.11.2020 16:14:13</t>
        </is>
      </c>
      <c>
        <v>7.247777777</v>
      </c>
      <c>
        <v>0</v>
      </c>
      <c>
        <v>33</v>
      </c>
      <c>
        <v>0</v>
      </c>
      <c>
        <v>0</v>
      </c>
      <c>
        <v>0</v>
      </c>
      <c>
        <v>239.176667</v>
      </c>
      <c>
        <v>0</v>
      </c>
      <c>
        <v>0</v>
      </c>
    </row>
    <row>
      <c>
        <is>
          <t>1582390</t>
        </is>
      </c>
      <c>
        <v>1</v>
      </c>
      <c>
        <is>
          <t>MANİSA</t>
        </is>
      </c>
      <c>
        <v>GÖRDES</v>
      </c>
      <c>
        <is>
          <t>GÖRDES TR-16 45-75-M00016_45-75-M00016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18.11.2020 10:07:29</t>
        </is>
      </c>
      <c>
        <is>
          <t>18.11.2020 17:19:26</t>
        </is>
      </c>
      <c>
        <v>7.199143333</v>
      </c>
      <c>
        <v>1</v>
      </c>
      <c>
        <v>261</v>
      </c>
      <c>
        <v>0</v>
      </c>
      <c>
        <v>0</v>
      </c>
      <c>
        <v>7.199143</v>
      </c>
      <c>
        <v>1878.97641</v>
      </c>
      <c>
        <v>0</v>
      </c>
      <c>
        <v>0</v>
      </c>
    </row>
    <row>
      <c>
        <is>
          <t>1595800</t>
        </is>
      </c>
      <c>
        <v>1</v>
      </c>
      <c>
        <is>
          <t>MANİSA</t>
        </is>
      </c>
      <c>
        <v>SARIGÖL</v>
      </c>
      <c>
        <is>
          <t>ÖZPINAR TR-1 45-79-M00224_A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24.11.2020 14:28:12</t>
        </is>
      </c>
      <c>
        <is>
          <t>24.11.2020 15:37:20</t>
        </is>
      </c>
      <c>
        <v>1.152222222</v>
      </c>
      <c>
        <v>0</v>
      </c>
      <c>
        <v>0</v>
      </c>
      <c>
        <v>0</v>
      </c>
      <c>
        <v>51</v>
      </c>
      <c>
        <v>0</v>
      </c>
      <c>
        <v>0</v>
      </c>
      <c>
        <v>0</v>
      </c>
      <c>
        <v>58.763333</v>
      </c>
    </row>
    <row>
      <c>
        <is>
          <t>1596955</t>
        </is>
      </c>
      <c>
        <v>1</v>
      </c>
      <c>
        <is>
          <t>MANİSA</t>
        </is>
      </c>
      <c>
        <v>SARIGÖL</v>
      </c>
      <c>
        <is>
          <t>SARIGÖL DM 45-79-M00069_HatBaşıAyırıcı_53134427 M16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26.11.2020 17:18:30</t>
        </is>
      </c>
      <c>
        <is>
          <t>26.11.2020 19:03:26</t>
        </is>
      </c>
      <c>
        <v>1.748888888</v>
      </c>
      <c>
        <v>0</v>
      </c>
      <c>
        <v>0</v>
      </c>
      <c>
        <v>8</v>
      </c>
      <c>
        <v>49</v>
      </c>
      <c>
        <v>0</v>
      </c>
      <c>
        <v>0</v>
      </c>
      <c>
        <v>13.991111</v>
      </c>
      <c>
        <v>85.695556</v>
      </c>
    </row>
    <row>
      <c>
        <is>
          <t>1598167</t>
        </is>
      </c>
      <c>
        <v>1</v>
      </c>
      <c>
        <is>
          <t>MANİSA</t>
        </is>
      </c>
      <c>
        <v>SARIGÖL</v>
      </c>
      <c>
        <is>
          <t>SELİMİYE TR-1 45-79-M00315_45-79-M00315</t>
        </is>
      </c>
      <c>
        <v>AG Direk Değişimi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29.11.2020 13:57:00</t>
        </is>
      </c>
      <c>
        <is>
          <t>29.11.2020 15:42:22</t>
        </is>
      </c>
      <c>
        <v>1.756111111</v>
      </c>
      <c>
        <v>0</v>
      </c>
      <c>
        <v>0</v>
      </c>
      <c>
        <v>1</v>
      </c>
      <c>
        <v>137</v>
      </c>
      <c>
        <v>0</v>
      </c>
      <c>
        <v>0</v>
      </c>
      <c>
        <v>1.756111</v>
      </c>
      <c>
        <v>240.587222</v>
      </c>
    </row>
    <row>
      <c>
        <is>
          <t>1581415</t>
        </is>
      </c>
      <c>
        <v>1</v>
      </c>
      <c>
        <is>
          <t>MANİSA</t>
        </is>
      </c>
      <c>
        <v>SARIGÖL</v>
      </c>
      <c>
        <is>
          <t>DİNDARLI KÖK TR-3 KAKLIK 45-79-M00395_YEŞİLOVA M01</t>
        </is>
      </c>
      <c>
        <v>OG Atlama(Jumper)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16.11.2020 11:25:11</t>
        </is>
      </c>
      <c>
        <is>
          <t>16.11.2020 12:01:54</t>
        </is>
      </c>
      <c>
        <v>0.611944444</v>
      </c>
      <c>
        <v>0</v>
      </c>
      <c>
        <v>0</v>
      </c>
      <c>
        <v>48</v>
      </c>
      <c>
        <v>330</v>
      </c>
      <c>
        <v>0</v>
      </c>
      <c>
        <v>0</v>
      </c>
      <c>
        <v>29.373333</v>
      </c>
      <c>
        <v>201.941667</v>
      </c>
    </row>
    <row>
      <c>
        <is>
          <t>1578403</t>
        </is>
      </c>
      <c>
        <v>1</v>
      </c>
      <c>
        <is>
          <t>MANİSA</t>
        </is>
      </c>
      <c>
        <v>SARIGÖL</v>
      </c>
      <c>
        <is>
          <t>DİNDARLI TR-2 YEŞİLOVA 45-79-M00427_B</t>
        </is>
      </c>
      <c>
        <v>AG Direk Değişimi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10.11.2020 10:12:00</t>
        </is>
      </c>
      <c>
        <is>
          <t>10.11.2020 12:14:24</t>
        </is>
      </c>
      <c>
        <v>2.04</v>
      </c>
      <c>
        <v>0</v>
      </c>
      <c>
        <v>0</v>
      </c>
      <c>
        <v>0</v>
      </c>
      <c>
        <v>10</v>
      </c>
      <c>
        <v>0</v>
      </c>
      <c>
        <v>0</v>
      </c>
      <c>
        <v>0</v>
      </c>
      <c>
        <v>20.4</v>
      </c>
    </row>
    <row>
      <c>
        <is>
          <t>1579076</t>
        </is>
      </c>
      <c>
        <v>1</v>
      </c>
      <c>
        <is>
          <t>MANİSA</t>
        </is>
      </c>
      <c>
        <v>SARIGÖL</v>
      </c>
      <c>
        <is>
          <t>GÜNEYDAMLARI TR-3 45-79-M00119_Ayırıcı H01</t>
        </is>
      </c>
      <c>
        <v>Manevra</v>
      </c>
      <c>
        <is>
          <t>Dağıtım-OG</t>
        </is>
      </c>
      <c>
        <v>Kısa</v>
      </c>
      <c>
        <v>Şebeke işletmecisi</v>
      </c>
      <c>
        <v>Bildirimsiz</v>
      </c>
      <c>
        <is>
          <t>11.11.2020 12:50:05</t>
        </is>
      </c>
      <c>
        <is>
          <t>11.11.2020 12:52:00</t>
        </is>
      </c>
      <c>
        <v>0.031944444</v>
      </c>
      <c>
        <v>0</v>
      </c>
      <c>
        <v>0</v>
      </c>
      <c>
        <v>2</v>
      </c>
      <c>
        <v>87</v>
      </c>
      <c>
        <v>0</v>
      </c>
      <c>
        <v>0</v>
      </c>
      <c>
        <v>0.063889</v>
      </c>
      <c>
        <v>2.779167</v>
      </c>
    </row>
    <row>
      <c>
        <is>
          <t>1598789</t>
        </is>
      </c>
      <c>
        <v>1</v>
      </c>
      <c>
        <is>
          <t>MANİSA</t>
        </is>
      </c>
      <c>
        <v>SARIGÖL</v>
      </c>
      <c>
        <is>
          <t>GÜNEYDAMLARI TR-5 KILLILAR 45-79-M00220_C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30.11.2020 17:18:33</t>
        </is>
      </c>
      <c>
        <is>
          <t>30.11.2020 19:03:09</t>
        </is>
      </c>
      <c>
        <v>1.743333333</v>
      </c>
      <c>
        <v>0</v>
      </c>
      <c>
        <v>0</v>
      </c>
      <c>
        <v>0</v>
      </c>
      <c>
        <v>16</v>
      </c>
      <c>
        <v>0</v>
      </c>
      <c>
        <v>0</v>
      </c>
      <c>
        <v>0</v>
      </c>
      <c>
        <v>27.893333</v>
      </c>
    </row>
    <row>
      <c>
        <is>
          <t>1594673</t>
        </is>
      </c>
      <c>
        <v>1</v>
      </c>
      <c>
        <is>
          <t>MANİSA</t>
        </is>
      </c>
      <c>
        <v>SARIGÖL</v>
      </c>
      <c>
        <is>
          <t>GÜNEYDAMLARI TR-3 45-79-M00119_45-79-M00119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22.11.2020 09:35:25</t>
        </is>
      </c>
      <c>
        <is>
          <t>22.11.2020 10:07:24</t>
        </is>
      </c>
      <c>
        <v>0.533055555</v>
      </c>
      <c>
        <v>0</v>
      </c>
      <c>
        <v>0</v>
      </c>
      <c>
        <v>1</v>
      </c>
      <c>
        <v>87</v>
      </c>
      <c>
        <v>0</v>
      </c>
      <c>
        <v>0</v>
      </c>
      <c>
        <v>0.533056</v>
      </c>
      <c>
        <v>46.375833</v>
      </c>
    </row>
    <row>
      <c>
        <is>
          <t>1595876</t>
        </is>
      </c>
      <c>
        <v>1</v>
      </c>
      <c>
        <is>
          <t>MANİSA</t>
        </is>
      </c>
      <c>
        <v>ALAŞEHİR</v>
      </c>
      <c>
        <is>
          <t>BADINCA TR-1 45-73-M00371_A</t>
        </is>
      </c>
      <c>
        <v>AG Nötr İletken Kopması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24.11.2020 16:46:31</t>
        </is>
      </c>
      <c>
        <is>
          <t>24.11.2020 17:33:57</t>
        </is>
      </c>
      <c>
        <v>0.790555555</v>
      </c>
      <c>
        <v>0</v>
      </c>
      <c>
        <v>0</v>
      </c>
      <c>
        <v>0</v>
      </c>
      <c>
        <v>9</v>
      </c>
      <c>
        <v>0</v>
      </c>
      <c>
        <v>0</v>
      </c>
      <c>
        <v>0</v>
      </c>
      <c>
        <v>7.115</v>
      </c>
    </row>
    <row>
      <c>
        <is>
          <t>1597680</t>
        </is>
      </c>
      <c>
        <v>1</v>
      </c>
      <c>
        <is>
          <t>MANİSA</t>
        </is>
      </c>
      <c>
        <v>ALAŞEHİR</v>
      </c>
      <c>
        <is>
          <t>BADINCA KÖK 45-73-M00341_AS STAR-M01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28.11.2020 10:07:02</t>
        </is>
      </c>
      <c>
        <is>
          <t>28.11.2020 10:17:00</t>
        </is>
      </c>
      <c>
        <v>0.166111111</v>
      </c>
      <c>
        <v>0</v>
      </c>
      <c>
        <v>14</v>
      </c>
      <c>
        <v>88</v>
      </c>
      <c>
        <v>1610</v>
      </c>
      <c>
        <v>0</v>
      </c>
      <c>
        <v>2.325556</v>
      </c>
      <c>
        <v>14.617778</v>
      </c>
      <c>
        <v>267.438889</v>
      </c>
    </row>
    <row>
      <c>
        <is>
          <t>1581551</t>
        </is>
      </c>
      <c>
        <v>1</v>
      </c>
      <c>
        <is>
          <t>MANİSA</t>
        </is>
      </c>
      <c>
        <v>ALAŞEHİR</v>
      </c>
      <c>
        <is>
          <t>ALAŞEHİR DM-13/1 45-73-M01121_TRAFO KORUMA-M07 M07</t>
        </is>
      </c>
      <c>
        <v>OG Trafo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16.11.2020 15:00:12</t>
        </is>
      </c>
      <c>
        <is>
          <t>16.11.2020 18:25:00</t>
        </is>
      </c>
      <c>
        <v>3.413333333</v>
      </c>
      <c>
        <v>1</v>
      </c>
      <c>
        <v>209</v>
      </c>
      <c>
        <v>0</v>
      </c>
      <c>
        <v>0</v>
      </c>
      <c>
        <v>3.413333</v>
      </c>
      <c>
        <v>713.386667</v>
      </c>
      <c>
        <v>0</v>
      </c>
      <c>
        <v>0</v>
      </c>
    </row>
    <row>
      <c>
        <is>
          <t>1596818</t>
        </is>
      </c>
      <c>
        <v>1</v>
      </c>
      <c>
        <is>
          <t>MANİSA</t>
        </is>
      </c>
      <c>
        <v>ALAŞEHİR</v>
      </c>
      <c>
        <is>
          <t>BAKLACI TR-2 45-73-M00525_Ayırıcı H01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26.11.2020 13:55:21</t>
        </is>
      </c>
      <c>
        <is>
          <t>26.11.2020 14:32:54</t>
        </is>
      </c>
      <c>
        <v>0.625833333</v>
      </c>
      <c>
        <v>0</v>
      </c>
      <c>
        <v>0</v>
      </c>
      <c>
        <v>1</v>
      </c>
      <c>
        <v>204</v>
      </c>
      <c>
        <v>0</v>
      </c>
      <c>
        <v>0</v>
      </c>
      <c>
        <v>0.625833</v>
      </c>
      <c>
        <v>127.67</v>
      </c>
    </row>
    <row>
      <c>
        <is>
          <t>1596090</t>
        </is>
      </c>
      <c>
        <v>1</v>
      </c>
      <c>
        <is>
          <t>İZMİR</t>
        </is>
      </c>
      <c>
        <v>ALİAĞA</v>
      </c>
      <c>
        <is>
          <t>YENİ ŞAKRAN TR-12 35-17-M00212_950308169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25.11.2020 09:18:38</t>
        </is>
      </c>
      <c>
        <is>
          <t>25.11.2020 10:33:27</t>
        </is>
      </c>
      <c>
        <v>1.246944444</v>
      </c>
      <c>
        <v>0</v>
      </c>
      <c>
        <v>2</v>
      </c>
      <c>
        <v>0</v>
      </c>
      <c>
        <v>0</v>
      </c>
      <c>
        <v>0</v>
      </c>
      <c>
        <v>2.493889</v>
      </c>
      <c>
        <v>0</v>
      </c>
      <c>
        <v>0</v>
      </c>
    </row>
    <row>
      <c>
        <is>
          <t>1595403</t>
        </is>
      </c>
      <c>
        <v>1</v>
      </c>
      <c>
        <is>
          <t>İZMİR</t>
        </is>
      </c>
      <c>
        <v>KARABURUN</v>
      </c>
      <c>
        <is>
          <t>ÇATALKAYA KÖYÜ TR-2 35-21-L00172_A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23.11.2020 17:56:49</t>
        </is>
      </c>
      <c>
        <is>
          <t>23.11.2020 20:48:41</t>
        </is>
      </c>
      <c>
        <v>2.864444444</v>
      </c>
      <c>
        <v>0</v>
      </c>
      <c>
        <v>0</v>
      </c>
      <c>
        <v>0</v>
      </c>
      <c>
        <v>18</v>
      </c>
      <c>
        <v>0</v>
      </c>
      <c>
        <v>0</v>
      </c>
      <c>
        <v>0</v>
      </c>
      <c>
        <v>51.56</v>
      </c>
    </row>
    <row>
      <c>
        <is>
          <t>1596535</t>
        </is>
      </c>
      <c>
        <v>1</v>
      </c>
      <c>
        <is>
          <t>İZMİR</t>
        </is>
      </c>
      <c>
        <v>KARABURUN</v>
      </c>
      <c>
        <is>
          <t>ÇATALKAYA KÖYÜ TR-1 35-21-L00171_B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25.11.2020 22:21:04</t>
        </is>
      </c>
      <c>
        <is>
          <t>25.11.2020 23:22:04</t>
        </is>
      </c>
      <c>
        <v>1.016666666</v>
      </c>
      <c>
        <v>0</v>
      </c>
      <c>
        <v>0</v>
      </c>
      <c>
        <v>0</v>
      </c>
      <c>
        <v>46</v>
      </c>
      <c>
        <v>0</v>
      </c>
      <c>
        <v>0</v>
      </c>
      <c>
        <v>0</v>
      </c>
      <c>
        <v>46.766667</v>
      </c>
    </row>
    <row>
      <c>
        <is>
          <t>1579075</t>
        </is>
      </c>
      <c>
        <v>1</v>
      </c>
      <c>
        <is>
          <t>İZMİR</t>
        </is>
      </c>
      <c>
        <v>KARABURUN</v>
      </c>
      <c>
        <is>
          <t>ÇATALKAYA KÖYÜ TR-1 35-21-L00171_A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11.11.2020 12:37:46</t>
        </is>
      </c>
      <c>
        <is>
          <t>11.11.2020 13:50:23</t>
        </is>
      </c>
      <c>
        <v>1.210277777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2.420556</v>
      </c>
    </row>
    <row>
      <c>
        <is>
          <t>1579359</t>
        </is>
      </c>
      <c>
        <v>1</v>
      </c>
      <c>
        <is>
          <t>İZMİR</t>
        </is>
      </c>
      <c>
        <v>KARABURUN</v>
      </c>
      <c>
        <is>
          <t>ÇATALKAYA KÖYÜ TR-1 35-21-L00171_35-21-L00171</t>
        </is>
      </c>
      <c>
        <v>AG Atlama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11.11.2020 23:02:20</t>
        </is>
      </c>
      <c>
        <is>
          <t>12.11.2020 00:05:52</t>
        </is>
      </c>
      <c>
        <v>1.058888888</v>
      </c>
      <c>
        <v>0</v>
      </c>
      <c>
        <v>0</v>
      </c>
      <c>
        <v>1</v>
      </c>
      <c>
        <v>63</v>
      </c>
      <c>
        <v>0</v>
      </c>
      <c>
        <v>0</v>
      </c>
      <c>
        <v>1.058889</v>
      </c>
      <c>
        <v>66.71</v>
      </c>
    </row>
    <row>
      <c>
        <is>
          <t>1578564</t>
        </is>
      </c>
      <c>
        <v>1</v>
      </c>
      <c>
        <is>
          <t>İZMİR</t>
        </is>
      </c>
      <c>
        <v>KARABURUN</v>
      </c>
      <c>
        <is>
          <t>ÇATALKAYA KÖYÜ TR-1 35-21-L00171_35-21-L00171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10.11.2020 13:54:56</t>
        </is>
      </c>
      <c>
        <is>
          <t>10.11.2020 19:11:00</t>
        </is>
      </c>
      <c>
        <v>5.267777777</v>
      </c>
      <c>
        <v>0</v>
      </c>
      <c>
        <v>0</v>
      </c>
      <c>
        <v>1</v>
      </c>
      <c>
        <v>63</v>
      </c>
      <c>
        <v>0</v>
      </c>
      <c>
        <v>0</v>
      </c>
      <c>
        <v>5.267778</v>
      </c>
      <c>
        <v>331.87</v>
      </c>
    </row>
    <row>
      <c>
        <is>
          <t>1596636</t>
        </is>
      </c>
      <c>
        <v>1</v>
      </c>
      <c>
        <is>
          <t>İZMİR</t>
        </is>
      </c>
      <c>
        <v>SELÇUK</v>
      </c>
      <c>
        <is>
          <t>TR 12 35-13-L00012_946424876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26.11.2020 09:36:14</t>
        </is>
      </c>
      <c>
        <is>
          <t>26.11.2020 11:43:39</t>
        </is>
      </c>
      <c>
        <v>2.123611111</v>
      </c>
      <c>
        <v>0</v>
      </c>
      <c>
        <v>7</v>
      </c>
      <c>
        <v>0</v>
      </c>
      <c>
        <v>0</v>
      </c>
      <c>
        <v>0</v>
      </c>
      <c>
        <v>14.865278</v>
      </c>
      <c>
        <v>0</v>
      </c>
      <c>
        <v>0</v>
      </c>
    </row>
    <row>
      <c>
        <is>
          <t>1575986</t>
        </is>
      </c>
      <c>
        <v>1</v>
      </c>
      <c>
        <is>
          <t>İZMİR</t>
        </is>
      </c>
      <c>
        <v>ÖDEMİŞ</v>
      </c>
      <c>
        <is>
          <t>İLKKURŞUN MERKEZ TR-1 35-15-L00489_B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05.11.2020 18:27:30</t>
        </is>
      </c>
      <c>
        <is>
          <t>05.11.2020 21:19:56</t>
        </is>
      </c>
      <c>
        <v>2.873888888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11.495556</v>
      </c>
    </row>
    <row>
      <c>
        <is>
          <t>1577269</t>
        </is>
      </c>
      <c>
        <v>1</v>
      </c>
      <c>
        <is>
          <t>İZMİR</t>
        </is>
      </c>
      <c>
        <v>FOÇA</v>
      </c>
      <c>
        <is>
          <t>KOZBEYLİ TR-2 35-23-M00071_950420554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07.11.2020 16:57:36</t>
        </is>
      </c>
      <c>
        <is>
          <t>07.11.2020 18:35:40</t>
        </is>
      </c>
      <c>
        <v>1.634444444</v>
      </c>
      <c>
        <v>0</v>
      </c>
      <c>
        <v>1</v>
      </c>
      <c>
        <v>0</v>
      </c>
      <c>
        <v>0</v>
      </c>
      <c>
        <v>0</v>
      </c>
      <c>
        <v>1.634444</v>
      </c>
      <c>
        <v>0</v>
      </c>
      <c>
        <v>0</v>
      </c>
    </row>
    <row>
      <c>
        <is>
          <t>1583018</t>
        </is>
      </c>
      <c>
        <v>1</v>
      </c>
      <c>
        <is>
          <t>İZMİR</t>
        </is>
      </c>
      <c>
        <v>FOÇA</v>
      </c>
      <c>
        <is>
          <t>KOZBEYLİ TR-1 35-23-M00070_950424344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19.11.2020 10:41:29</t>
        </is>
      </c>
      <c>
        <is>
          <t>19.11.2020 12:11:50</t>
        </is>
      </c>
      <c>
        <v>1.505833333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1.505833</v>
      </c>
    </row>
    <row>
      <c>
        <is>
          <t>1584255</t>
        </is>
      </c>
      <c>
        <v>1</v>
      </c>
      <c>
        <is>
          <t>İZMİR</t>
        </is>
      </c>
      <c>
        <v>NARLIDERE</v>
      </c>
      <c>
        <is>
          <t>K-1154 35-07-K01154_DAĞITIM TRAFO K-1154-K03 K03</t>
        </is>
      </c>
      <c>
        <v>Üçüncü Şahısların Vermiş Olduğu Hasarlar</v>
      </c>
      <c>
        <is>
          <t>Dağıtım-OG</t>
        </is>
      </c>
      <c>
        <v>Uzun</v>
      </c>
      <c>
        <v>Dışsal</v>
      </c>
      <c>
        <v>Bildirimsiz</v>
      </c>
      <c>
        <is>
          <t>21.11.2020 09:50:19</t>
        </is>
      </c>
      <c>
        <is>
          <t>21.11.2020 10:49:47</t>
        </is>
      </c>
      <c>
        <v>0.991111111</v>
      </c>
      <c>
        <v>2</v>
      </c>
      <c>
        <v>580</v>
      </c>
      <c>
        <v>0</v>
      </c>
      <c>
        <v>0</v>
      </c>
      <c>
        <v>1.982222</v>
      </c>
      <c>
        <v>574.844444</v>
      </c>
      <c>
        <v>0</v>
      </c>
      <c>
        <v>0</v>
      </c>
    </row>
    <row>
      <c>
        <is>
          <t>1597305</t>
        </is>
      </c>
      <c>
        <v>1</v>
      </c>
      <c>
        <is>
          <t>MANİSA</t>
        </is>
      </c>
      <c>
        <v>ALAŞEHİR</v>
      </c>
      <c>
        <is>
          <t>KİLLİK TR-11 45-73-M00852_945643080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27.11.2020 13:04:43</t>
        </is>
      </c>
      <c>
        <is>
          <t>27.11.2020 14:16:44</t>
        </is>
      </c>
      <c>
        <v>1.200277777</v>
      </c>
      <c>
        <v>0</v>
      </c>
      <c>
        <v>1</v>
      </c>
      <c>
        <v>0</v>
      </c>
      <c>
        <v>0</v>
      </c>
      <c>
        <v>0</v>
      </c>
      <c>
        <v>1.200278</v>
      </c>
      <c>
        <v>0</v>
      </c>
      <c>
        <v>0</v>
      </c>
    </row>
    <row>
      <c>
        <is>
          <t>1594779</t>
        </is>
      </c>
      <c>
        <v>1</v>
      </c>
      <c>
        <is>
          <t>MANİSA</t>
        </is>
      </c>
      <c>
        <v>KULA</v>
      </c>
      <c>
        <is>
          <t>KALINHARMAN TR-1 45-77-L00303_B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22.11.2020 12:28:39</t>
        </is>
      </c>
      <c>
        <is>
          <t>22.11.2020 13:15:11</t>
        </is>
      </c>
      <c>
        <v>0.775555555</v>
      </c>
      <c>
        <v>0</v>
      </c>
      <c>
        <v>0</v>
      </c>
      <c>
        <v>0</v>
      </c>
      <c>
        <v>41</v>
      </c>
      <c>
        <v>0</v>
      </c>
      <c>
        <v>0</v>
      </c>
      <c>
        <v>0</v>
      </c>
      <c>
        <v>31.797778</v>
      </c>
    </row>
    <row>
      <c>
        <is>
          <t>1598507</t>
        </is>
      </c>
      <c>
        <v>1</v>
      </c>
      <c>
        <is>
          <t>MANİSA</t>
        </is>
      </c>
      <c>
        <v>GÖRDES</v>
      </c>
      <c>
        <is>
          <t>PINARBAŞI ATALAN TR 45-75-M00093_A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30.11.2020 10:07:42</t>
        </is>
      </c>
      <c>
        <is>
          <t>30.11.2020 12:45:53</t>
        </is>
      </c>
      <c>
        <v>2.636169444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7.908508</v>
      </c>
    </row>
    <row>
      <c>
        <is>
          <t>1584046</t>
        </is>
      </c>
      <c>
        <v>1</v>
      </c>
      <c>
        <is>
          <t>MANİSA</t>
        </is>
      </c>
      <c>
        <v>GÖRDES</v>
      </c>
      <c>
        <is>
          <t>FUNDACIK KÖK 45-75-M00068_HatBaşıAyırıcı_53135613 M03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20.11.2020 18:27:25</t>
        </is>
      </c>
      <c>
        <is>
          <t>20.11.2020 19:40:00</t>
        </is>
      </c>
      <c>
        <v>1.209722222</v>
      </c>
      <c>
        <v>0</v>
      </c>
      <c>
        <v>0</v>
      </c>
      <c>
        <v>5</v>
      </c>
      <c>
        <v>58</v>
      </c>
      <c>
        <v>0</v>
      </c>
      <c>
        <v>0</v>
      </c>
      <c>
        <v>6.048611</v>
      </c>
      <c>
        <v>70.163889</v>
      </c>
    </row>
    <row>
      <c>
        <is>
          <t>1575389</t>
        </is>
      </c>
      <c>
        <v>1</v>
      </c>
      <c>
        <is>
          <t>MANİSA</t>
        </is>
      </c>
      <c>
        <v>GÖRDES</v>
      </c>
      <c>
        <is>
          <t>TABAKLAR TR-2 45-75-M00337_945616169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04.11.2020 18:05:30</t>
        </is>
      </c>
      <c>
        <is>
          <t>04.11.2020 20:52:47</t>
        </is>
      </c>
      <c>
        <v>2.788055555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2.788056</v>
      </c>
    </row>
    <row>
      <c>
        <is>
          <t>1598066</t>
        </is>
      </c>
      <c>
        <v>1</v>
      </c>
      <c>
        <is>
          <t>MANİSA</t>
        </is>
      </c>
      <c>
        <v>GÖRDES</v>
      </c>
      <c>
        <is>
          <t>TABAKLAR TR-2 45-75-M00337_Ayırıcı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29.11.2020 09:37:33</t>
        </is>
      </c>
      <c>
        <is>
          <t>29.11.2020 11:14:49</t>
        </is>
      </c>
      <c>
        <v>1.621111111</v>
      </c>
      <c>
        <v>0</v>
      </c>
      <c>
        <v>0</v>
      </c>
      <c>
        <v>1</v>
      </c>
      <c>
        <v>36</v>
      </c>
      <c>
        <v>0</v>
      </c>
      <c>
        <v>0</v>
      </c>
      <c>
        <v>1.621111</v>
      </c>
      <c>
        <v>58.36</v>
      </c>
    </row>
    <row>
      <c>
        <is>
          <t>1575249</t>
        </is>
      </c>
      <c>
        <v>1</v>
      </c>
      <c>
        <is>
          <t>MANİSA</t>
        </is>
      </c>
      <c>
        <v>GÖRDES</v>
      </c>
      <c>
        <is>
          <t>TABAKLAR TR-2 45-75-M00337_A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04.11.2020 13:25:51</t>
        </is>
      </c>
      <c>
        <is>
          <t>04.11.2020 16:23:49</t>
        </is>
      </c>
      <c>
        <v>2.966111111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5.932222</v>
      </c>
    </row>
    <row>
      <c>
        <is>
          <t>1577141</t>
        </is>
      </c>
      <c>
        <v>1</v>
      </c>
      <c>
        <is>
          <t>MANİSA</t>
        </is>
      </c>
      <c>
        <v>KULA</v>
      </c>
      <c>
        <is>
          <t>ERENBAĞ TR-1 45-77-L00139_945510080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07.11.2020 13:40:37</t>
        </is>
      </c>
      <c>
        <is>
          <t>07.11.2020 15:16:12</t>
        </is>
      </c>
      <c>
        <v>1.593055555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1.593056</v>
      </c>
    </row>
    <row>
      <c>
        <is>
          <t>1576473</t>
        </is>
      </c>
      <c>
        <v>1</v>
      </c>
      <c>
        <is>
          <t>MANİSA</t>
        </is>
      </c>
      <c>
        <v>KULA</v>
      </c>
      <c>
        <is>
          <t>ERENBAĞ TR-1 45-77-L00139_945510109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06.11.2020 13:29:32</t>
        </is>
      </c>
      <c>
        <is>
          <t>06.11.2020 14:43:40</t>
        </is>
      </c>
      <c>
        <v>1.235555555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1.235556</v>
      </c>
    </row>
    <row>
      <c>
        <is>
          <t>1574939</t>
        </is>
      </c>
      <c>
        <v>1</v>
      </c>
      <c>
        <is>
          <t>MANİSA</t>
        </is>
      </c>
      <c>
        <v>GÖLMARMARA</v>
      </c>
      <c>
        <is>
          <t>OZANCA TR-2 45-85-L00215_945471194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03.11.2020 20:20:00</t>
        </is>
      </c>
      <c>
        <is>
          <t>03.11.2020 21:13:29</t>
        </is>
      </c>
      <c>
        <v>0.891388888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0.891389</v>
      </c>
    </row>
    <row>
      <c>
        <is>
          <t>1575954</t>
        </is>
      </c>
      <c>
        <v>1</v>
      </c>
      <c>
        <is>
          <t>MANİSA</t>
        </is>
      </c>
      <c>
        <v>GÖRDES</v>
      </c>
      <c>
        <is>
          <t>KABAKOZ TR-1 45-75-M00286_945614855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05.11.2020 17:43:29</t>
        </is>
      </c>
      <c>
        <is>
          <t>05.11.2020 20:14:17</t>
        </is>
      </c>
      <c>
        <v>2.513333333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2.513333</v>
      </c>
    </row>
    <row>
      <c>
        <is>
          <t>1579472</t>
        </is>
      </c>
      <c>
        <v>1</v>
      </c>
      <c>
        <is>
          <t>MANİSA</t>
        </is>
      </c>
      <c>
        <v>GÖRDES</v>
      </c>
      <c>
        <is>
          <t>KABAKOZ TR-1 45-75-M00286_D</t>
        </is>
      </c>
      <c>
        <v>AG İzolatör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12.11.2020 09:11:22</t>
        </is>
      </c>
      <c>
        <is>
          <t>12.11.2020 23:11:28</t>
        </is>
      </c>
      <c>
        <v>14.001666666</v>
      </c>
      <c>
        <v>0</v>
      </c>
      <c>
        <v>0</v>
      </c>
      <c>
        <v>0</v>
      </c>
      <c>
        <v>12</v>
      </c>
      <c>
        <v>0</v>
      </c>
      <c>
        <v>0</v>
      </c>
      <c>
        <v>0</v>
      </c>
      <c>
        <v>168.02</v>
      </c>
    </row>
    <row>
      <c>
        <is>
          <t>1574003</t>
        </is>
      </c>
      <c>
        <v>1</v>
      </c>
      <c>
        <is>
          <t>MANİSA</t>
        </is>
      </c>
      <c>
        <v>GÖLMARMARA</v>
      </c>
      <c>
        <is>
          <t>TARIMSAL SULAMA TR-33 45-85-L00136_45-85-L00136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02.11.2020 09:44:17</t>
        </is>
      </c>
      <c>
        <is>
          <t>02.11.2020 11:03:39</t>
        </is>
      </c>
      <c>
        <v>1.322777777</v>
      </c>
      <c>
        <v>0</v>
      </c>
      <c>
        <v>0</v>
      </c>
      <c>
        <v>0</v>
      </c>
      <c>
        <v>8</v>
      </c>
      <c>
        <v>0</v>
      </c>
      <c>
        <v>0</v>
      </c>
      <c>
        <v>0</v>
      </c>
      <c>
        <v>10.582222</v>
      </c>
    </row>
    <row>
      <c>
        <is>
          <t>1574227</t>
        </is>
      </c>
      <c>
        <v>1</v>
      </c>
      <c>
        <is>
          <t>MANİSA</t>
        </is>
      </c>
      <c>
        <v>GÖLMARMARA</v>
      </c>
      <c>
        <is>
          <t>ÇAMKÖY TR-1 45-85-L00177_945464395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02.11.2020 15:08:43</t>
        </is>
      </c>
      <c>
        <is>
          <t>02.11.2020 16:15:27</t>
        </is>
      </c>
      <c>
        <v>1.112222222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1.112222</v>
      </c>
    </row>
    <row>
      <c>
        <is>
          <t>1596729</t>
        </is>
      </c>
      <c>
        <v>1</v>
      </c>
      <c>
        <is>
          <t>MANİSA</t>
        </is>
      </c>
      <c>
        <v>GÖLMARMARA</v>
      </c>
      <c>
        <is>
          <t>TAŞKUYUCAK TR-1 45-85-L00171_945463944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26.11.2020 10:51:00</t>
        </is>
      </c>
      <c>
        <is>
          <t>26.11.2020 12:43:45</t>
        </is>
      </c>
      <c>
        <v>1.879166666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1.879167</v>
      </c>
    </row>
    <row>
      <c>
        <is>
          <t>1575341</t>
        </is>
      </c>
      <c>
        <v>1</v>
      </c>
      <c>
        <is>
          <t>MANİSA</t>
        </is>
      </c>
      <c>
        <v>GÖLMARMARA</v>
      </c>
      <c>
        <is>
          <t>TİYENLİ KÖK 45-85-M00004_TİYENLİ -  KAPASİTÖR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04.11.2020 16:47:56</t>
        </is>
      </c>
      <c>
        <is>
          <t>04.11.2020 17:19:59</t>
        </is>
      </c>
      <c>
        <v>0.534166666</v>
      </c>
      <c>
        <v>0</v>
      </c>
      <c>
        <v>0</v>
      </c>
      <c>
        <v>47</v>
      </c>
      <c>
        <v>28</v>
      </c>
      <c>
        <v>0</v>
      </c>
      <c>
        <v>0</v>
      </c>
      <c>
        <v>25.105833</v>
      </c>
      <c>
        <v>14.956667</v>
      </c>
    </row>
    <row>
      <c>
        <is>
          <t>1577320</t>
        </is>
      </c>
      <c>
        <v>1</v>
      </c>
      <c>
        <is>
          <t>MANİSA</t>
        </is>
      </c>
      <c>
        <v>GÖLMARMARA</v>
      </c>
      <c>
        <is>
          <t>TİYENLİ TR-2 45-85-M00011_945473163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07.11.2020 18:49:04</t>
        </is>
      </c>
      <c>
        <is>
          <t>07.11.2020 19:20:49</t>
        </is>
      </c>
      <c>
        <v>0.529166666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0.529167</v>
      </c>
    </row>
    <row>
      <c>
        <is>
          <t>1579907</t>
        </is>
      </c>
      <c>
        <v>1</v>
      </c>
      <c>
        <is>
          <t>MANİSA</t>
        </is>
      </c>
      <c>
        <v>ALAŞEHİR</v>
      </c>
      <c>
        <is>
          <t>DM02/TR07 45-73-M00063_945675130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13.11.2020 00:51:54</t>
        </is>
      </c>
      <c>
        <is>
          <t>13.11.2020 02:16:48</t>
        </is>
      </c>
      <c>
        <v>1.415</v>
      </c>
      <c>
        <v>0</v>
      </c>
      <c>
        <v>3</v>
      </c>
      <c>
        <v>0</v>
      </c>
      <c>
        <v>0</v>
      </c>
      <c>
        <v>0</v>
      </c>
      <c>
        <v>4.245</v>
      </c>
      <c>
        <v>0</v>
      </c>
      <c>
        <v>0</v>
      </c>
    </row>
    <row>
      <c>
        <is>
          <t>1583750</t>
        </is>
      </c>
      <c>
        <v>1</v>
      </c>
      <c>
        <is>
          <t>MANİSA</t>
        </is>
      </c>
      <c>
        <v>KULA</v>
      </c>
      <c>
        <is>
          <t>ÇARIKBALLI DÖRTYOL TR-1 45-77-L00185_72372176</t>
        </is>
      </c>
      <c>
        <v>AG İzolatör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20.11.2020 10:56:39</t>
        </is>
      </c>
      <c>
        <is>
          <t>20.11.2020 11:58:57</t>
        </is>
      </c>
      <c>
        <v>1.038333333</v>
      </c>
      <c>
        <v>0</v>
      </c>
      <c>
        <v>0</v>
      </c>
      <c>
        <v>0</v>
      </c>
      <c>
        <v>23</v>
      </c>
      <c>
        <v>0</v>
      </c>
      <c>
        <v>0</v>
      </c>
      <c>
        <v>0</v>
      </c>
      <c>
        <v>23.881667</v>
      </c>
    </row>
    <row>
      <c>
        <is>
          <t>1583611</t>
        </is>
      </c>
      <c>
        <v>1</v>
      </c>
      <c>
        <is>
          <t>MANİSA</t>
        </is>
      </c>
      <c>
        <v>KULA</v>
      </c>
      <c>
        <is>
          <t>ÇARIKBALLI KÖSELER TR 45-77-L00187_B</t>
        </is>
      </c>
      <c>
        <v>AG Klemens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20.11.2020 08:36:44</t>
        </is>
      </c>
      <c>
        <is>
          <t>20.11.2020 10:42:41</t>
        </is>
      </c>
      <c>
        <v>2.099166666</v>
      </c>
      <c>
        <v>0</v>
      </c>
      <c>
        <v>0</v>
      </c>
      <c>
        <v>0</v>
      </c>
      <c>
        <v>19</v>
      </c>
      <c>
        <v>0</v>
      </c>
      <c>
        <v>0</v>
      </c>
      <c>
        <v>0</v>
      </c>
      <c>
        <v>39.884167</v>
      </c>
    </row>
    <row>
      <c>
        <is>
          <t>1597953</t>
        </is>
      </c>
      <c>
        <v>1</v>
      </c>
      <c>
        <is>
          <t>MANİSA</t>
        </is>
      </c>
      <c>
        <v>KULA</v>
      </c>
      <c>
        <is>
          <t>KAVACIK TR-1 45-77-M00001_945507011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28.11.2020 19:50:09</t>
        </is>
      </c>
      <c>
        <is>
          <t>28.11.2020 21:41:55</t>
        </is>
      </c>
      <c>
        <v>1.862777777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1.862778</v>
      </c>
    </row>
    <row>
      <c>
        <is>
          <t>1582153</t>
        </is>
      </c>
      <c>
        <v>1</v>
      </c>
      <c>
        <is>
          <t>MANİSA</t>
        </is>
      </c>
      <c>
        <v>SARIGÖL</v>
      </c>
      <c>
        <is>
          <t>KARACAALİ TR-7 ALİ RIZA ORUÇ 45-79-M00482_45-79-M00482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17.11.2020 17:00:00</t>
        </is>
      </c>
      <c>
        <is>
          <t>17.11.2020 17:11:48</t>
        </is>
      </c>
      <c>
        <v>0.196666666</v>
      </c>
      <c>
        <v>0</v>
      </c>
      <c>
        <v>0</v>
      </c>
      <c>
        <v>12</v>
      </c>
      <c>
        <v>2</v>
      </c>
      <c>
        <v>0</v>
      </c>
      <c>
        <v>0</v>
      </c>
      <c>
        <v>2.36</v>
      </c>
      <c>
        <v>0.393333</v>
      </c>
    </row>
    <row>
      <c>
        <is>
          <t>1597151</t>
        </is>
      </c>
      <c>
        <v>1</v>
      </c>
      <c>
        <is>
          <t>MANİSA</t>
        </is>
      </c>
      <c>
        <v>SARIGÖL</v>
      </c>
      <c>
        <is>
          <t>KIZILÇUKUR TR-5 KESKİN 45-79-M00469_Ayırıcı H01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27.11.2020 09:43:13</t>
        </is>
      </c>
      <c>
        <is>
          <t>27.11.2020 11:21:39</t>
        </is>
      </c>
      <c>
        <v>1.640307222</v>
      </c>
      <c>
        <v>0</v>
      </c>
      <c>
        <v>0</v>
      </c>
      <c>
        <v>0</v>
      </c>
      <c>
        <v>62</v>
      </c>
      <c>
        <v>0</v>
      </c>
      <c>
        <v>0</v>
      </c>
      <c>
        <v>0</v>
      </c>
      <c>
        <v>101.699048</v>
      </c>
    </row>
    <row>
      <c>
        <is>
          <t>1575975</t>
        </is>
      </c>
      <c>
        <v>1</v>
      </c>
      <c>
        <is>
          <t>MANİSA</t>
        </is>
      </c>
      <c>
        <v>SELENDİ</v>
      </c>
      <c>
        <is>
          <t>AVLAŞA TR-1 45-81-M00162_72374343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05.11.2020 18:14:26</t>
        </is>
      </c>
      <c>
        <is>
          <t>05.11.2020 19:33:09</t>
        </is>
      </c>
      <c>
        <v>1.311944444</v>
      </c>
      <c>
        <v>0</v>
      </c>
      <c>
        <v>0</v>
      </c>
      <c>
        <v>0</v>
      </c>
      <c>
        <v>15</v>
      </c>
      <c>
        <v>0</v>
      </c>
      <c>
        <v>0</v>
      </c>
      <c>
        <v>0</v>
      </c>
      <c>
        <v>19.679167</v>
      </c>
    </row>
    <row>
      <c>
        <is>
          <t>1581377</t>
        </is>
      </c>
      <c>
        <v>1</v>
      </c>
      <c>
        <is>
          <t>MANİSA</t>
        </is>
      </c>
      <c>
        <v>SARIGÖL</v>
      </c>
      <c>
        <is>
          <t>SARIGÖL TR-58 45-79-M00058_Ayırıcı H01</t>
        </is>
      </c>
      <c>
        <v>OG Trafo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16.11.2020 10:19:00</t>
        </is>
      </c>
      <c>
        <is>
          <t>16.11.2020 11:12:43</t>
        </is>
      </c>
      <c>
        <v>0.895277777</v>
      </c>
      <c>
        <v>1</v>
      </c>
      <c>
        <v>17</v>
      </c>
      <c>
        <v>0</v>
      </c>
      <c>
        <v>7</v>
      </c>
      <c>
        <v>0.895278</v>
      </c>
      <c>
        <v>15.219722</v>
      </c>
      <c>
        <v>0</v>
      </c>
      <c>
        <v>6.266944</v>
      </c>
    </row>
    <row>
      <c>
        <is>
          <t>1597303</t>
        </is>
      </c>
      <c>
        <v>1</v>
      </c>
      <c>
        <is>
          <t>MANİSA</t>
        </is>
      </c>
      <c>
        <v>SARIGÖL</v>
      </c>
      <c>
        <is>
          <t>ÇAVUŞLAR TR-1 45-79-M00270_945564142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27.11.2020 13:09:05</t>
        </is>
      </c>
      <c>
        <is>
          <t>27.11.2020 14:26:00</t>
        </is>
      </c>
      <c>
        <v>1.281944444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1.281944</v>
      </c>
    </row>
    <row>
      <c>
        <is>
          <t>1598305</t>
        </is>
      </c>
      <c>
        <v>1</v>
      </c>
      <c>
        <is>
          <t>MANİSA</t>
        </is>
      </c>
      <c>
        <v>SARIGÖL</v>
      </c>
      <c>
        <is>
          <t>ÇAVUŞLAR TR-1 45-79-M00270_945563965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29.11.2020 18:42:35</t>
        </is>
      </c>
      <c>
        <is>
          <t>29.11.2020 21:02:40</t>
        </is>
      </c>
      <c>
        <v>2.334722222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2.334722</v>
      </c>
    </row>
    <row>
      <c>
        <is>
          <t>1575677</t>
        </is>
      </c>
      <c>
        <v>1</v>
      </c>
      <c>
        <is>
          <t>MANİSA</t>
        </is>
      </c>
      <c>
        <v>SARIGÖL</v>
      </c>
      <c>
        <is>
          <t>SARIGÖL TR-32 45-79-M00032_A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05.11.2020 10:41:00</t>
        </is>
      </c>
      <c>
        <is>
          <t>05.11.2020 11:46:35</t>
        </is>
      </c>
      <c>
        <v>1.093055555</v>
      </c>
      <c>
        <v>0</v>
      </c>
      <c>
        <v>119</v>
      </c>
      <c>
        <v>0</v>
      </c>
      <c>
        <v>0</v>
      </c>
      <c>
        <v>0</v>
      </c>
      <c>
        <v>130.073611</v>
      </c>
      <c>
        <v>0</v>
      </c>
      <c>
        <v>0</v>
      </c>
    </row>
    <row>
      <c>
        <is>
          <t>1574890</t>
        </is>
      </c>
      <c>
        <v>1</v>
      </c>
      <c>
        <is>
          <t>MANİSA</t>
        </is>
      </c>
      <c>
        <v>GÖRDES</v>
      </c>
      <c>
        <is>
          <t>GÖRDES TR-6 45-75-M00006_945606527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03.11.2020 18:09:32</t>
        </is>
      </c>
      <c>
        <is>
          <t>03.11.2020 19:00:28</t>
        </is>
      </c>
      <c>
        <v>0.848888888</v>
      </c>
      <c>
        <v>0</v>
      </c>
      <c>
        <v>1</v>
      </c>
      <c>
        <v>0</v>
      </c>
      <c>
        <v>0</v>
      </c>
      <c>
        <v>0</v>
      </c>
      <c>
        <v>0.848889</v>
      </c>
      <c>
        <v>0</v>
      </c>
      <c>
        <v>0</v>
      </c>
    </row>
    <row>
      <c>
        <is>
          <t>1575878</t>
        </is>
      </c>
      <c>
        <v>1</v>
      </c>
      <c>
        <is>
          <t>MANİSA</t>
        </is>
      </c>
      <c>
        <v>DEMİRCİ</v>
      </c>
      <c>
        <is>
          <t>YİĞENLER TR-1 45-74-M00141_A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05.11.2020 15:37:59</t>
        </is>
      </c>
      <c>
        <is>
          <t>05.11.2020 17:42:12</t>
        </is>
      </c>
      <c>
        <v>2.070277777</v>
      </c>
      <c>
        <v>0</v>
      </c>
      <c>
        <v>0</v>
      </c>
      <c>
        <v>0</v>
      </c>
      <c>
        <v>26</v>
      </c>
      <c>
        <v>0</v>
      </c>
      <c>
        <v>0</v>
      </c>
      <c>
        <v>0</v>
      </c>
      <c>
        <v>53.827222</v>
      </c>
    </row>
    <row>
      <c>
        <is>
          <t>1582180</t>
        </is>
      </c>
      <c>
        <v>1</v>
      </c>
      <c>
        <is>
          <t>MANİSA</t>
        </is>
      </c>
      <c>
        <v>SALİHLİ</v>
      </c>
      <c>
        <is>
          <t>BALCIOĞLU MAHALLESİ TR-1 45-78-M00211_49352312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17.11.2020 17:52:43</t>
        </is>
      </c>
      <c>
        <is>
          <t>17.11.2020 18:31:13</t>
        </is>
      </c>
      <c>
        <v>0.641666666</v>
      </c>
      <c>
        <v>0</v>
      </c>
      <c>
        <v>52</v>
      </c>
      <c>
        <v>0</v>
      </c>
      <c>
        <v>0</v>
      </c>
      <c>
        <v>0</v>
      </c>
      <c>
        <v>33.366667</v>
      </c>
      <c>
        <v>0</v>
      </c>
      <c>
        <v>0</v>
      </c>
    </row>
    <row>
      <c>
        <is>
          <t>1584585</t>
        </is>
      </c>
      <c>
        <v>1</v>
      </c>
      <c>
        <is>
          <t>MANİSA</t>
        </is>
      </c>
      <c>
        <v>SALİHLİ</v>
      </c>
      <c>
        <is>
          <t>BALCIOĞLU MAHALLESİ TR-1 45-78-M00211_49352698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21.11.2020 20:58:31</t>
        </is>
      </c>
      <c>
        <is>
          <t>21.11.2020 21:19:14</t>
        </is>
      </c>
      <c>
        <v>0.345277777</v>
      </c>
      <c>
        <v>0</v>
      </c>
      <c>
        <v>41</v>
      </c>
      <c>
        <v>0</v>
      </c>
      <c>
        <v>0</v>
      </c>
      <c>
        <v>0</v>
      </c>
      <c>
        <v>14.156389</v>
      </c>
      <c>
        <v>0</v>
      </c>
      <c>
        <v>0</v>
      </c>
    </row>
    <row>
      <c>
        <is>
          <t>1573987</t>
        </is>
      </c>
      <c>
        <v>1</v>
      </c>
      <c>
        <is>
          <t>İZMİR</t>
        </is>
      </c>
      <c>
        <v>TİRE</v>
      </c>
      <c>
        <is>
          <t>SAMİ GÜNGÖR SULAMA GRUBU 35-29-M00185_B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02.11.2020 09:34:58</t>
        </is>
      </c>
      <c>
        <is>
          <t>02.11.2020 11:27:08</t>
        </is>
      </c>
      <c>
        <v>1.869444444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1.869444</v>
      </c>
    </row>
    <row>
      <c>
        <is>
          <t>1584007</t>
        </is>
      </c>
      <c>
        <v>1</v>
      </c>
      <c>
        <is>
          <t>MANİSA</t>
        </is>
      </c>
      <c>
        <v>GÖRDES</v>
      </c>
      <c>
        <is>
          <t>GÖRDES TR-28 45-75-M00028_945604026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20.11.2020 17:34:13</t>
        </is>
      </c>
      <c>
        <is>
          <t>21.11.2020 00:34:01</t>
        </is>
      </c>
      <c>
        <v>6.996666666</v>
      </c>
      <c>
        <v>0</v>
      </c>
      <c>
        <v>1</v>
      </c>
      <c>
        <v>0</v>
      </c>
      <c>
        <v>0</v>
      </c>
      <c>
        <v>0</v>
      </c>
      <c>
        <v>6.996667</v>
      </c>
      <c>
        <v>0</v>
      </c>
      <c>
        <v>0</v>
      </c>
    </row>
    <row>
      <c>
        <is>
          <t>1597244</t>
        </is>
      </c>
      <c>
        <v>1</v>
      </c>
      <c>
        <is>
          <t>MANİSA</t>
        </is>
      </c>
      <c>
        <v>GÖRDES</v>
      </c>
      <c>
        <is>
          <t>MERKEZ BODAMAS TR-4 45-75-M00141_45-75-M00141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27.11.2020 10:57:00</t>
        </is>
      </c>
      <c>
        <is>
          <t>27.11.2020 11:39:27</t>
        </is>
      </c>
      <c>
        <v>0.7075</v>
      </c>
      <c>
        <v>0</v>
      </c>
      <c>
        <v>0</v>
      </c>
      <c>
        <v>0</v>
      </c>
      <c>
        <v>38</v>
      </c>
      <c>
        <v>0</v>
      </c>
      <c>
        <v>0</v>
      </c>
      <c>
        <v>0</v>
      </c>
      <c>
        <v>26.885</v>
      </c>
    </row>
    <row>
      <c>
        <is>
          <t>1596418</t>
        </is>
      </c>
      <c>
        <v>1</v>
      </c>
      <c>
        <is>
          <t>MANİSA</t>
        </is>
      </c>
      <c>
        <v>GÖRDES</v>
      </c>
      <c>
        <is>
          <t>UMMANDERESİ TR-1 45-75-M00075_45-75-M00075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25.11.2020 16:45:52</t>
        </is>
      </c>
      <c>
        <is>
          <t>25.11.2020 17:47:15</t>
        </is>
      </c>
      <c>
        <v>1.023055555</v>
      </c>
      <c>
        <v>0</v>
      </c>
      <c>
        <v>0</v>
      </c>
      <c>
        <v>0</v>
      </c>
      <c>
        <v>40</v>
      </c>
      <c>
        <v>0</v>
      </c>
      <c>
        <v>0</v>
      </c>
      <c>
        <v>0</v>
      </c>
      <c>
        <v>40.922222</v>
      </c>
    </row>
    <row>
      <c>
        <is>
          <t>1577913</t>
        </is>
      </c>
      <c>
        <v>1</v>
      </c>
      <c>
        <is>
          <t>MANİSA</t>
        </is>
      </c>
      <c>
        <v>ŞEHZADELER</v>
      </c>
      <c>
        <is>
          <t>KARAYENİCE TR-2 45-71-M01507_C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09.11.2020 10:06:09</t>
        </is>
      </c>
      <c>
        <is>
          <t>09.11.2020 17:00:39</t>
        </is>
      </c>
      <c>
        <v>6.908298055</v>
      </c>
      <c>
        <v>0</v>
      </c>
      <c>
        <v>0</v>
      </c>
      <c>
        <v>0</v>
      </c>
      <c>
        <v>22</v>
      </c>
      <c>
        <v>0</v>
      </c>
      <c>
        <v>0</v>
      </c>
      <c>
        <v>0</v>
      </c>
      <c>
        <v>151.982557</v>
      </c>
    </row>
    <row>
      <c>
        <is>
          <t>1583110</t>
        </is>
      </c>
      <c>
        <v>1</v>
      </c>
      <c>
        <is>
          <t>MANİSA</t>
        </is>
      </c>
      <c>
        <v>GÖLMARMARA</v>
      </c>
      <c>
        <is>
          <t>BEYLER KÖK 45-85-L00034_YENİKÖY L02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19.11.2020 12:18:51</t>
        </is>
      </c>
      <c>
        <is>
          <t>19.11.2020 12:41:00</t>
        </is>
      </c>
      <c>
        <v>0.369166666</v>
      </c>
      <c>
        <v>0</v>
      </c>
      <c>
        <v>0</v>
      </c>
      <c>
        <v>38</v>
      </c>
      <c>
        <v>355</v>
      </c>
      <c>
        <v>0</v>
      </c>
      <c>
        <v>0</v>
      </c>
      <c>
        <v>14.028333</v>
      </c>
      <c>
        <v>131.054166</v>
      </c>
    </row>
    <row>
      <c>
        <is>
          <t>1576429</t>
        </is>
      </c>
      <c>
        <v>1</v>
      </c>
      <c>
        <is>
          <t>MANİSA</t>
        </is>
      </c>
      <c>
        <v>SELENDİ</v>
      </c>
      <c>
        <is>
          <t>İKİZLER TR-1 45-81-M00226_A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06.11.2020 12:47:36</t>
        </is>
      </c>
      <c>
        <is>
          <t>06.11.2020 15:58:45</t>
        </is>
      </c>
      <c>
        <v>3.185833333</v>
      </c>
      <c>
        <v>0</v>
      </c>
      <c>
        <v>0</v>
      </c>
      <c>
        <v>0</v>
      </c>
      <c>
        <v>12</v>
      </c>
      <c>
        <v>0</v>
      </c>
      <c>
        <v>0</v>
      </c>
      <c>
        <v>0</v>
      </c>
      <c>
        <v>38.23</v>
      </c>
    </row>
    <row>
      <c>
        <is>
          <t>1583535</t>
        </is>
      </c>
      <c>
        <v>1</v>
      </c>
      <c>
        <is>
          <t>MANİSA</t>
        </is>
      </c>
      <c>
        <v>SELENDİ</v>
      </c>
      <c>
        <is>
          <t>KARAİMAMLAR TR-1 45-81-M00127_B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19.11.2020 21:08:36</t>
        </is>
      </c>
      <c>
        <is>
          <t>19.11.2020 22:18:45</t>
        </is>
      </c>
      <c>
        <v>1.169166666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2.338333</v>
      </c>
    </row>
    <row>
      <c>
        <is>
          <t>1579703</t>
        </is>
      </c>
      <c>
        <v>1</v>
      </c>
      <c>
        <is>
          <t>MANİSA</t>
        </is>
      </c>
      <c>
        <v>SELENDİ</v>
      </c>
      <c>
        <is>
          <t>AKILLAR DAĞDİBİ TR-1 45-81-M00104_45-81-M00104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12.11.2020 14:47:54</t>
        </is>
      </c>
      <c>
        <is>
          <t>12.11.2020 17:43:41</t>
        </is>
      </c>
      <c>
        <v>2.929722222</v>
      </c>
      <c>
        <v>0</v>
      </c>
      <c>
        <v>0</v>
      </c>
      <c>
        <v>1</v>
      </c>
      <c>
        <v>22</v>
      </c>
      <c>
        <v>0</v>
      </c>
      <c>
        <v>0</v>
      </c>
      <c>
        <v>2.929722</v>
      </c>
      <c>
        <v>64.453889</v>
      </c>
    </row>
    <row>
      <c>
        <is>
          <t>1581229</t>
        </is>
      </c>
      <c>
        <v>1</v>
      </c>
      <c>
        <is>
          <t>MANİSA</t>
        </is>
      </c>
      <c>
        <v>ALAŞEHİR</v>
      </c>
      <c>
        <is>
          <t>KOZLUCA TR-1 45-73-M00500_72372290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15.11.2020 21:54:00</t>
        </is>
      </c>
      <c>
        <is>
          <t>15.11.2020 22:53:39</t>
        </is>
      </c>
      <c>
        <v>0.994166666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3.976667</v>
      </c>
    </row>
    <row>
      <c>
        <is>
          <t>1578203</t>
        </is>
      </c>
      <c>
        <v>1</v>
      </c>
      <c>
        <is>
          <t>MANİSA</t>
        </is>
      </c>
      <c>
        <v>ALAŞEHİR</v>
      </c>
      <c>
        <is>
          <t>SERİNYAYLA ALABAŞLI TR-1 45-73-M00879_A</t>
        </is>
      </c>
      <c>
        <v>AG Nötr İletken Kopması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09.11.2020 14:31:30</t>
        </is>
      </c>
      <c>
        <is>
          <t>09.11.2020 19:48:27</t>
        </is>
      </c>
      <c>
        <v>5.2825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10.565</v>
      </c>
    </row>
    <row>
      <c>
        <is>
          <t>1595941</t>
        </is>
      </c>
      <c>
        <v>1</v>
      </c>
      <c>
        <is>
          <t>MANİSA</t>
        </is>
      </c>
      <c>
        <v>ALAŞEHİR</v>
      </c>
      <c>
        <is>
          <t>SOĞANLI TR-1 45-73-M01034_B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24.11.2020 18:22:38</t>
        </is>
      </c>
      <c>
        <is>
          <t>24.11.2020 19:31:13</t>
        </is>
      </c>
      <c>
        <v>1.143055555</v>
      </c>
      <c>
        <v>0</v>
      </c>
      <c>
        <v>0</v>
      </c>
      <c>
        <v>0</v>
      </c>
      <c>
        <v>122</v>
      </c>
      <c>
        <v>0</v>
      </c>
      <c>
        <v>0</v>
      </c>
      <c>
        <v>0</v>
      </c>
      <c>
        <v>139.452778</v>
      </c>
    </row>
    <row>
      <c>
        <is>
          <t>1597979</t>
        </is>
      </c>
      <c>
        <v>1</v>
      </c>
      <c>
        <is>
          <t>MANİSA</t>
        </is>
      </c>
      <c>
        <v>ALAŞEHİR</v>
      </c>
      <c>
        <is>
          <t>SOĞANLI TR-1 45-73-M01034_A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28.11.2020 21:33:27</t>
        </is>
      </c>
      <c>
        <is>
          <t>28.11.2020 22:36:28</t>
        </is>
      </c>
      <c>
        <v>1.050277777</v>
      </c>
      <c>
        <v>0</v>
      </c>
      <c>
        <v>0</v>
      </c>
      <c>
        <v>0</v>
      </c>
      <c>
        <v>44</v>
      </c>
      <c>
        <v>0</v>
      </c>
      <c>
        <v>0</v>
      </c>
      <c>
        <v>0</v>
      </c>
      <c>
        <v>46.212222</v>
      </c>
    </row>
    <row>
      <c>
        <is>
          <t>1581403</t>
        </is>
      </c>
      <c>
        <v>1</v>
      </c>
      <c>
        <is>
          <t>MANİSA</t>
        </is>
      </c>
      <c>
        <v>ALAŞEHİR</v>
      </c>
      <c>
        <is>
          <t>SOĞANLI TR-1 45-73-M01034_945655382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16.11.2020 10:44:56</t>
        </is>
      </c>
      <c>
        <is>
          <t>16.11.2020 12:01:31</t>
        </is>
      </c>
      <c>
        <v>1.276388888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1.276389</v>
      </c>
    </row>
    <row>
      <c>
        <is>
          <t>1594951</t>
        </is>
      </c>
      <c>
        <v>1</v>
      </c>
      <c>
        <is>
          <t>MANİSA</t>
        </is>
      </c>
      <c>
        <v>ALAŞEHİR</v>
      </c>
      <c>
        <is>
          <t>TOYGAR TR-2 45-73-M00237_962021855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22.11.2020 20:52:20</t>
        </is>
      </c>
      <c>
        <is>
          <t>22.11.2020 21:42:34</t>
        </is>
      </c>
      <c>
        <v>0.837222222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0.837222</v>
      </c>
    </row>
    <row>
      <c>
        <is>
          <t>1595308</t>
        </is>
      </c>
      <c>
        <v>1</v>
      </c>
      <c>
        <is>
          <t>MANİSA</t>
        </is>
      </c>
      <c>
        <v>ALAŞEHİR</v>
      </c>
      <c>
        <is>
          <t>IŞIKLAR KÖK 45-73-M00467_BAKLACI 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23.11.2020 15:22:15</t>
        </is>
      </c>
      <c>
        <is>
          <t>23.11.2020 15:56:00</t>
        </is>
      </c>
      <c>
        <v>0.5625</v>
      </c>
      <c>
        <v>0</v>
      </c>
      <c>
        <v>0</v>
      </c>
      <c>
        <v>115</v>
      </c>
      <c>
        <v>443</v>
      </c>
      <c>
        <v>0</v>
      </c>
      <c>
        <v>0</v>
      </c>
      <c>
        <v>64.6875</v>
      </c>
      <c>
        <v>249.1875</v>
      </c>
    </row>
    <row>
      <c>
        <is>
          <t>1596725</t>
        </is>
      </c>
      <c>
        <v>1</v>
      </c>
      <c>
        <is>
          <t>MANİSA</t>
        </is>
      </c>
      <c>
        <v>ALAŞEHİR</v>
      </c>
      <c>
        <is>
          <t>TEPEKÖY TR-3 45-73-M00784_Ayırıcı H01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26.11.2020 09:01:39</t>
        </is>
      </c>
      <c>
        <is>
          <t>26.11.2020 12:16:15</t>
        </is>
      </c>
      <c>
        <v>3.243333333</v>
      </c>
      <c>
        <v>0</v>
      </c>
      <c>
        <v>0</v>
      </c>
      <c>
        <v>2</v>
      </c>
      <c>
        <v>34</v>
      </c>
      <c>
        <v>0</v>
      </c>
      <c>
        <v>0</v>
      </c>
      <c>
        <v>6.486667</v>
      </c>
      <c>
        <v>110.273333</v>
      </c>
    </row>
    <row>
      <c>
        <is>
          <t>1578981</t>
        </is>
      </c>
      <c>
        <v>1</v>
      </c>
      <c>
        <is>
          <t>İZMİR</t>
        </is>
      </c>
      <c>
        <v>MENDERES</v>
      </c>
      <c>
        <is>
          <t>ÖZDERE ORTA MAHALLE DM (M-1) 35-25-M00120_955259198</t>
        </is>
      </c>
      <c>
        <v>AG Direkten Kesme Açma</v>
      </c>
      <c>
        <is>
          <t>Dağıtım-AG</t>
        </is>
      </c>
      <c>
        <v>Uzun</v>
      </c>
      <c>
        <v>Güvenlik</v>
      </c>
      <c>
        <v>Bildirimsiz</v>
      </c>
      <c>
        <is>
          <t>11.11.2020 10:33:00</t>
        </is>
      </c>
      <c>
        <is>
          <t>11.11.2020 17:01:00</t>
        </is>
      </c>
      <c>
        <v>6.466666666</v>
      </c>
      <c>
        <v>0</v>
      </c>
      <c>
        <v>1</v>
      </c>
      <c>
        <v>0</v>
      </c>
      <c>
        <v>0</v>
      </c>
      <c>
        <v>0</v>
      </c>
      <c>
        <v>6.466667</v>
      </c>
      <c>
        <v>0</v>
      </c>
      <c>
        <v>0</v>
      </c>
    </row>
    <row>
      <c>
        <is>
          <t>1580212</t>
        </is>
      </c>
      <c>
        <v>1</v>
      </c>
      <c>
        <is>
          <t>MANİSA</t>
        </is>
      </c>
      <c>
        <v>KIRKAĞAÇ</v>
      </c>
      <c>
        <is>
          <t>ÖVEÇLİ KÖK 45-76-L00002_JANDARMA ALAYI-İSMAİL TÜZEL VERİCİLER L02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13.11.2020 13:48:04</t>
        </is>
      </c>
      <c>
        <is>
          <t>13.11.2020 14:38:21</t>
        </is>
      </c>
      <c>
        <v>0.838055555</v>
      </c>
      <c>
        <v>7</v>
      </c>
      <c>
        <v>6</v>
      </c>
      <c>
        <v>9</v>
      </c>
      <c>
        <v>0</v>
      </c>
      <c>
        <v>5.866389</v>
      </c>
      <c>
        <v>5.028333</v>
      </c>
      <c>
        <v>7.5425</v>
      </c>
      <c>
        <v>0</v>
      </c>
    </row>
    <row>
      <c>
        <is>
          <t>1596880</t>
        </is>
      </c>
      <c>
        <v>1</v>
      </c>
      <c>
        <is>
          <t>MANİSA</t>
        </is>
      </c>
      <c>
        <v>ALAŞEHİR</v>
      </c>
      <c>
        <is>
          <t>AKKEÇİLİ TR-3 45-73-M00432_Ayırıcı H01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26.11.2020 09:00:00</t>
        </is>
      </c>
      <c>
        <is>
          <t>26.11.2020 15:36:50</t>
        </is>
      </c>
      <c>
        <v>6.613888888</v>
      </c>
      <c>
        <v>0</v>
      </c>
      <c>
        <v>0</v>
      </c>
      <c>
        <v>0</v>
      </c>
      <c>
        <v>46</v>
      </c>
      <c>
        <v>0</v>
      </c>
      <c>
        <v>0</v>
      </c>
      <c>
        <v>0</v>
      </c>
      <c>
        <v>304.238889</v>
      </c>
    </row>
    <row>
      <c>
        <is>
          <t>1596885</t>
        </is>
      </c>
      <c>
        <v>1</v>
      </c>
      <c>
        <is>
          <t>MANİSA</t>
        </is>
      </c>
      <c>
        <v>ALAŞEHİR</v>
      </c>
      <c>
        <is>
          <t>AKKEÇİLİ TR-4 45-73-M00424_Ayırıcı H01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26.11.2020 15:40:23</t>
        </is>
      </c>
      <c>
        <is>
          <t>26.11.2020 15:54:22</t>
        </is>
      </c>
      <c>
        <v>0.232848888</v>
      </c>
      <c>
        <v>0</v>
      </c>
      <c>
        <v>0</v>
      </c>
      <c>
        <v>1</v>
      </c>
      <c>
        <v>51</v>
      </c>
      <c>
        <v>0</v>
      </c>
      <c>
        <v>0</v>
      </c>
      <c>
        <v>0.232849</v>
      </c>
      <c>
        <v>11.875293</v>
      </c>
    </row>
    <row>
      <c>
        <is>
          <t>1595029</t>
        </is>
      </c>
      <c>
        <v>1</v>
      </c>
      <c>
        <is>
          <t>MANİSA</t>
        </is>
      </c>
      <c>
        <v>ALAŞEHİR</v>
      </c>
      <c>
        <is>
          <t>AKKEÇİLİ KÖK 45-73-M00239_AKKEÇİLİ-M03 M03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23.11.2020 08:49:06</t>
        </is>
      </c>
      <c>
        <is>
          <t>23.11.2020 09:05:22</t>
        </is>
      </c>
      <c>
        <v>0.271111111</v>
      </c>
      <c>
        <v>0</v>
      </c>
      <c>
        <v>0</v>
      </c>
      <c>
        <v>69</v>
      </c>
      <c>
        <v>1098</v>
      </c>
      <c>
        <v>0</v>
      </c>
      <c>
        <v>0</v>
      </c>
      <c>
        <v>18.706667</v>
      </c>
      <c>
        <v>297.68</v>
      </c>
    </row>
    <row>
      <c>
        <is>
          <t>1597327</t>
        </is>
      </c>
      <c>
        <v>1</v>
      </c>
      <c>
        <is>
          <t>MANİSA</t>
        </is>
      </c>
      <c>
        <v>ALAŞEHİR</v>
      </c>
      <c>
        <is>
          <t>ALKAN KÖYÜ TR-1 45-73-M00204_945673078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27.11.2020 13:57:42</t>
        </is>
      </c>
      <c>
        <is>
          <t>27.11.2020 15:41:07</t>
        </is>
      </c>
      <c>
        <v>1.723611111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1.723611</v>
      </c>
    </row>
    <row>
      <c>
        <is>
          <t>1579190</t>
        </is>
      </c>
      <c>
        <v>1</v>
      </c>
      <c>
        <is>
          <t>MANİSA</t>
        </is>
      </c>
      <c>
        <v>KULA</v>
      </c>
      <c>
        <is>
          <t>SARAÇLAR TR-1 45-77-L00105_E</t>
        </is>
      </c>
      <c>
        <v>AG Hatta Yabancı Cisim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11.11.2020 15:53:57</t>
        </is>
      </c>
      <c>
        <is>
          <t>11.11.2020 16:40:13</t>
        </is>
      </c>
      <c>
        <v>0.771111111</v>
      </c>
      <c>
        <v>0</v>
      </c>
      <c>
        <v>0</v>
      </c>
      <c>
        <v>0</v>
      </c>
      <c>
        <v>21</v>
      </c>
      <c>
        <v>0</v>
      </c>
      <c>
        <v>0</v>
      </c>
      <c>
        <v>0</v>
      </c>
      <c>
        <v>16.193333</v>
      </c>
    </row>
    <row>
      <c>
        <is>
          <t>1596920</t>
        </is>
      </c>
      <c>
        <v>1</v>
      </c>
      <c>
        <is>
          <t>MANİSA</t>
        </is>
      </c>
      <c>
        <v>ALAŞEHİR</v>
      </c>
      <c>
        <is>
          <t>TOYGAR TR-1 45-73-M00236_A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26.11.2020 16:45:58</t>
        </is>
      </c>
      <c>
        <is>
          <t>26.11.2020 16:59:04</t>
        </is>
      </c>
      <c>
        <v>0.218333333</v>
      </c>
      <c>
        <v>0</v>
      </c>
      <c>
        <v>0</v>
      </c>
      <c>
        <v>0</v>
      </c>
      <c>
        <v>9</v>
      </c>
      <c>
        <v>0</v>
      </c>
      <c>
        <v>0</v>
      </c>
      <c>
        <v>0</v>
      </c>
      <c>
        <v>1.965</v>
      </c>
    </row>
    <row>
      <c>
        <is>
          <t>1583442</t>
        </is>
      </c>
      <c>
        <v>1</v>
      </c>
      <c>
        <is>
          <t>MANİSA</t>
        </is>
      </c>
      <c>
        <v>ALAŞEHİR</v>
      </c>
      <c>
        <is>
          <t>ŞAHYAR TR-2 45-73-M00192_945665483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19.11.2020 18:25:30</t>
        </is>
      </c>
      <c>
        <is>
          <t>19.11.2020 21:29:00</t>
        </is>
      </c>
      <c>
        <v>3.058333333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3.058333</v>
      </c>
    </row>
    <row>
      <c>
        <is>
          <t>1577982</t>
        </is>
      </c>
      <c>
        <v>1</v>
      </c>
      <c>
        <is>
          <t>MANİSA</t>
        </is>
      </c>
      <c>
        <v>ALAŞEHİR</v>
      </c>
      <c>
        <is>
          <t>PİYADELER KÖK 45-73-M00136_ÖRNEKKÖY-M04 M04</t>
        </is>
      </c>
      <c>
        <v>Üçüncü Şahısların Vermiş Olduğu Hasarlar</v>
      </c>
      <c>
        <is>
          <t>Dağıtım-OG</t>
        </is>
      </c>
      <c>
        <v>Uzun</v>
      </c>
      <c>
        <v>Dışsal</v>
      </c>
      <c>
        <v>Bildirimsiz</v>
      </c>
      <c>
        <is>
          <t>09.11.2020 11:37:06</t>
        </is>
      </c>
      <c>
        <is>
          <t>09.11.2020 12:59:00</t>
        </is>
      </c>
      <c>
        <v>1.365</v>
      </c>
      <c>
        <v>0</v>
      </c>
      <c>
        <v>0</v>
      </c>
      <c>
        <v>37</v>
      </c>
      <c>
        <v>734</v>
      </c>
      <c>
        <v>0</v>
      </c>
      <c>
        <v>0</v>
      </c>
      <c>
        <v>50.505</v>
      </c>
      <c>
        <v>1001.91</v>
      </c>
    </row>
    <row>
      <c>
        <is>
          <t>1597348</t>
        </is>
      </c>
      <c>
        <v>1</v>
      </c>
      <c>
        <is>
          <t>MANİSA</t>
        </is>
      </c>
      <c>
        <v>ALAŞEHİR</v>
      </c>
      <c>
        <is>
          <t>DAĞHACIYUSUF TR-5 45-73-M00527_45-73-M00527</t>
        </is>
      </c>
      <c>
        <v>AG Pano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27.11.2020 14:33:00</t>
        </is>
      </c>
      <c>
        <is>
          <t>27.11.2020 14:53:43</t>
        </is>
      </c>
      <c>
        <v>0.345277777</v>
      </c>
      <c>
        <v>0</v>
      </c>
      <c>
        <v>0</v>
      </c>
      <c>
        <v>1</v>
      </c>
      <c>
        <v>23</v>
      </c>
      <c>
        <v>0</v>
      </c>
      <c>
        <v>0</v>
      </c>
      <c>
        <v>0.345278</v>
      </c>
      <c>
        <v>7.941389</v>
      </c>
    </row>
    <row>
      <c>
        <is>
          <t>1584023</t>
        </is>
      </c>
      <c>
        <v>1</v>
      </c>
      <c>
        <is>
          <t>MANİSA</t>
        </is>
      </c>
      <c>
        <v>GÖRDES</v>
      </c>
      <c>
        <is>
          <t>ŞEYHYAYLA TR-1 45-75-M00151_45-75-M00151</t>
        </is>
      </c>
      <c>
        <v>AG Atlama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20.11.2020 17:59:50</t>
        </is>
      </c>
      <c>
        <is>
          <t>20.11.2020 18:31:34</t>
        </is>
      </c>
      <c>
        <v>0.528888888</v>
      </c>
      <c>
        <v>0</v>
      </c>
      <c>
        <v>0</v>
      </c>
      <c>
        <v>1</v>
      </c>
      <c>
        <v>237</v>
      </c>
      <c>
        <v>0</v>
      </c>
      <c>
        <v>0</v>
      </c>
      <c>
        <v>0.528889</v>
      </c>
      <c>
        <v>125.346666</v>
      </c>
    </row>
    <row>
      <c>
        <is>
          <t>1582927</t>
        </is>
      </c>
      <c>
        <v>1</v>
      </c>
      <c>
        <is>
          <t>MANİSA</t>
        </is>
      </c>
      <c>
        <v>GÖRDES</v>
      </c>
      <c>
        <is>
          <t>KURTOĞLU (ŞEYHYAYLA KÖYÜ) TR-1 45-75-M00155_45-75-M00155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19.11.2020 09:17:00</t>
        </is>
      </c>
      <c>
        <is>
          <t>19.11.2020 16:02:51</t>
        </is>
      </c>
      <c>
        <v>6.764166666</v>
      </c>
      <c>
        <v>0</v>
      </c>
      <c>
        <v>0</v>
      </c>
      <c>
        <v>1</v>
      </c>
      <c>
        <v>54</v>
      </c>
      <c>
        <v>0</v>
      </c>
      <c>
        <v>0</v>
      </c>
      <c>
        <v>6.764167</v>
      </c>
      <c>
        <v>365.265</v>
      </c>
    </row>
    <row>
      <c>
        <is>
          <t>1579245</t>
        </is>
      </c>
      <c>
        <v>1</v>
      </c>
      <c>
        <is>
          <t>MANİSA</t>
        </is>
      </c>
      <c>
        <v>KULA</v>
      </c>
      <c>
        <is>
          <t>ÇARIKMAHMUTLU TR 45-77-L00172_C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11.11.2020 16:55:41</t>
        </is>
      </c>
      <c>
        <is>
          <t>11.11.2020 20:04:42</t>
        </is>
      </c>
      <c>
        <v>3.150277777</v>
      </c>
      <c>
        <v>0</v>
      </c>
      <c>
        <v>0</v>
      </c>
      <c>
        <v>0</v>
      </c>
      <c>
        <v>14</v>
      </c>
      <c>
        <v>0</v>
      </c>
      <c>
        <v>0</v>
      </c>
      <c>
        <v>0</v>
      </c>
      <c>
        <v>44.103889</v>
      </c>
    </row>
    <row>
      <c>
        <is>
          <t>1597873</t>
        </is>
      </c>
      <c>
        <v>1</v>
      </c>
      <c>
        <is>
          <t>MANİSA</t>
        </is>
      </c>
      <c>
        <v>ALAŞEHİR</v>
      </c>
      <c>
        <is>
          <t>IŞIKLAR KÖK 45-73-M00467_HatBaşıAyırıcı_53136527 M02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28.11.2020 16:48:06</t>
        </is>
      </c>
      <c>
        <is>
          <t>28.11.2020 18:39:00</t>
        </is>
      </c>
      <c>
        <v>1.848333333</v>
      </c>
      <c>
        <v>0</v>
      </c>
      <c>
        <v>0</v>
      </c>
      <c>
        <v>5</v>
      </c>
      <c>
        <v>0</v>
      </c>
      <c>
        <v>0</v>
      </c>
      <c>
        <v>0</v>
      </c>
      <c>
        <v>9.241667</v>
      </c>
      <c>
        <v>0</v>
      </c>
    </row>
    <row>
      <c>
        <is>
          <t>1596887</t>
        </is>
      </c>
      <c>
        <v>1</v>
      </c>
      <c>
        <is>
          <t>MANİSA</t>
        </is>
      </c>
      <c>
        <v>KULA</v>
      </c>
      <c>
        <is>
          <t>KÖREZ TR-4 45-77-L00369_93562516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26.11.2020 15:28:44</t>
        </is>
      </c>
      <c>
        <is>
          <t>26.11.2020 18:17:25</t>
        </is>
      </c>
      <c>
        <v>2.811388888</v>
      </c>
      <c>
        <v>0</v>
      </c>
      <c>
        <v>0</v>
      </c>
      <c>
        <v>2</v>
      </c>
      <c>
        <v>0</v>
      </c>
      <c>
        <v>0</v>
      </c>
      <c>
        <v>0</v>
      </c>
      <c>
        <v>5.622778</v>
      </c>
      <c>
        <v>0</v>
      </c>
    </row>
    <row>
      <c>
        <is>
          <t>1584150</t>
        </is>
      </c>
      <c>
        <v>1</v>
      </c>
      <c>
        <is>
          <t>MANİSA</t>
        </is>
      </c>
      <c>
        <v>GÖRDES</v>
      </c>
      <c>
        <is>
          <t>KURTOĞLU (ŞEYHYAYLA KÖYÜ) TR-1 45-75-M00155_945600884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21.11.2020 03:11:00</t>
        </is>
      </c>
      <c>
        <is>
          <t>21.11.2020 03:49:44</t>
        </is>
      </c>
      <c>
        <v>0.645555555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0.645556</v>
      </c>
    </row>
    <row>
      <c>
        <is>
          <t>1575705</t>
        </is>
      </c>
      <c>
        <v>1</v>
      </c>
      <c>
        <is>
          <t>MANİSA</t>
        </is>
      </c>
      <c>
        <v>SARIGÖL</v>
      </c>
      <c>
        <is>
          <t>KIZILÇUKUR TR-2 45-79-M00472_945570882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05.11.2020 11:08:03</t>
        </is>
      </c>
      <c>
        <is>
          <t>05.11.2020 12:25:03</t>
        </is>
      </c>
      <c>
        <v>1.283333333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1.283333</v>
      </c>
    </row>
    <row>
      <c>
        <is>
          <t>1582884</t>
        </is>
      </c>
      <c>
        <v>1</v>
      </c>
      <c>
        <is>
          <t>MANİSA</t>
        </is>
      </c>
      <c>
        <v>DEMİRCİ</v>
      </c>
      <c>
        <is>
          <t>KILAVUZLAR KÖK 45-74-M00198_KILAVUZLAR M03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19.11.2020 08:59:45</t>
        </is>
      </c>
      <c>
        <is>
          <t>19.11.2020 17:13:33</t>
        </is>
      </c>
      <c>
        <v>8.229825</v>
      </c>
      <c>
        <v>0</v>
      </c>
      <c>
        <v>0</v>
      </c>
      <c>
        <v>23</v>
      </c>
      <c>
        <v>1067</v>
      </c>
      <c>
        <v>0</v>
      </c>
      <c>
        <v>0</v>
      </c>
      <c>
        <v>189.285975</v>
      </c>
      <c>
        <v>8781.223275</v>
      </c>
    </row>
    <row>
      <c>
        <is>
          <t>1582311</t>
        </is>
      </c>
      <c>
        <v>1</v>
      </c>
      <c>
        <is>
          <t>MANİSA</t>
        </is>
      </c>
      <c>
        <v>DEMİRCİ</v>
      </c>
      <c>
        <is>
          <t>KILAVUZLAR KÖK 45-74-M00198_KILAVUZLAR M03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18.11.2020 09:01:41</t>
        </is>
      </c>
      <c>
        <is>
          <t>18.11.2020 16:50:04</t>
        </is>
      </c>
      <c>
        <v>7.806388888</v>
      </c>
      <c>
        <v>0</v>
      </c>
      <c>
        <v>0</v>
      </c>
      <c>
        <v>23</v>
      </c>
      <c>
        <v>1067</v>
      </c>
      <c>
        <v>0</v>
      </c>
      <c>
        <v>0</v>
      </c>
      <c>
        <v>179.546944</v>
      </c>
      <c>
        <v>8329.416943</v>
      </c>
    </row>
    <row>
      <c>
        <is>
          <t>1581369</t>
        </is>
      </c>
      <c>
        <v>1</v>
      </c>
      <c>
        <is>
          <t>MANİSA</t>
        </is>
      </c>
      <c>
        <v>DEMİRCİ</v>
      </c>
      <c>
        <is>
          <t>KILAVUZLAR TR-2 45-74-M00200_945593377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16.11.2020 10:06:44</t>
        </is>
      </c>
      <c>
        <is>
          <t>16.11.2020 12:34:07</t>
        </is>
      </c>
      <c>
        <v>2.456388888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2.456389</v>
      </c>
    </row>
    <row>
      <c>
        <is>
          <t>1583430</t>
        </is>
      </c>
      <c>
        <v>1</v>
      </c>
      <c>
        <is>
          <t>MANİSA</t>
        </is>
      </c>
      <c>
        <v>DEMİRCİ</v>
      </c>
      <c>
        <is>
          <t>KILAVUZLAR TR-4 45-74-M00197_945592999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19.11.2020 17:55:56</t>
        </is>
      </c>
      <c>
        <is>
          <t>19.11.2020 19:19:07</t>
        </is>
      </c>
      <c>
        <v>1.386388888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1.386389</v>
      </c>
    </row>
    <row>
      <c>
        <is>
          <t>1574966</t>
        </is>
      </c>
      <c>
        <v>1</v>
      </c>
      <c>
        <is>
          <t>MANİSA</t>
        </is>
      </c>
      <c>
        <v>GÖRDES</v>
      </c>
      <c>
        <is>
          <t>CABARLAR TR-2 45-75-M00113_A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03.11.2020 21:33:02</t>
        </is>
      </c>
      <c>
        <is>
          <t>03.11.2020 22:13:07</t>
        </is>
      </c>
      <c>
        <v>0.668055555</v>
      </c>
      <c>
        <v>0</v>
      </c>
      <c>
        <v>0</v>
      </c>
      <c>
        <v>0</v>
      </c>
      <c>
        <v>8</v>
      </c>
      <c>
        <v>0</v>
      </c>
      <c>
        <v>0</v>
      </c>
      <c>
        <v>0</v>
      </c>
      <c>
        <v>5.344444</v>
      </c>
    </row>
    <row>
      <c>
        <is>
          <t>1574861</t>
        </is>
      </c>
      <c>
        <v>1</v>
      </c>
      <c>
        <is>
          <t>MANİSA</t>
        </is>
      </c>
      <c>
        <v>GÖRDES</v>
      </c>
      <c>
        <is>
          <t>GÖRDES TR-6 45-75-M00006_C c1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03.11.2020 17:30:13</t>
        </is>
      </c>
      <c>
        <is>
          <t>03.11.2020 18:02:31</t>
        </is>
      </c>
      <c>
        <v>0.538333333</v>
      </c>
      <c>
        <v>0</v>
      </c>
      <c>
        <v>86</v>
      </c>
      <c>
        <v>0</v>
      </c>
      <c>
        <v>0</v>
      </c>
      <c>
        <v>0</v>
      </c>
      <c>
        <v>46.296667</v>
      </c>
      <c>
        <v>0</v>
      </c>
      <c>
        <v>0</v>
      </c>
    </row>
    <row>
      <c>
        <is>
          <t>1574795</t>
        </is>
      </c>
      <c>
        <v>1</v>
      </c>
      <c>
        <is>
          <t>MANİSA</t>
        </is>
      </c>
      <c>
        <v>ŞEHZADELER</v>
      </c>
      <c>
        <is>
          <t>HACIHALİLLER TR-1 KÖK 45-71-M00066_953189945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03.11.2020 15:45:01</t>
        </is>
      </c>
      <c>
        <is>
          <t>03.11.2020 17:16:56</t>
        </is>
      </c>
      <c>
        <v>1.531944444</v>
      </c>
      <c>
        <v>0</v>
      </c>
      <c>
        <v>1</v>
      </c>
      <c>
        <v>0</v>
      </c>
      <c>
        <v>0</v>
      </c>
      <c>
        <v>0</v>
      </c>
      <c>
        <v>1.531944</v>
      </c>
      <c>
        <v>0</v>
      </c>
      <c>
        <v>0</v>
      </c>
    </row>
    <row>
      <c>
        <is>
          <t>1573472</t>
        </is>
      </c>
      <c>
        <v>1</v>
      </c>
      <c>
        <is>
          <t>MANİSA</t>
        </is>
      </c>
      <c>
        <v>ŞEHZADELER</v>
      </c>
      <c>
        <is>
          <t>HACI HALİLLER DM 45-71-M00065_HatBaşıAyırıcı_53135150 M06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01.11.2020 02:38:00</t>
        </is>
      </c>
      <c>
        <is>
          <t>01.11.2020 03:55:52</t>
        </is>
      </c>
      <c>
        <v>1.297777777</v>
      </c>
      <c>
        <v>0</v>
      </c>
      <c>
        <v>0</v>
      </c>
      <c>
        <v>36</v>
      </c>
      <c>
        <v>0</v>
      </c>
      <c>
        <v>0</v>
      </c>
      <c>
        <v>0</v>
      </c>
      <c>
        <v>46.72</v>
      </c>
      <c>
        <v>0</v>
      </c>
    </row>
    <row>
      <c>
        <is>
          <t>1573478</t>
        </is>
      </c>
      <c>
        <v>1</v>
      </c>
      <c>
        <is>
          <t>MANİSA</t>
        </is>
      </c>
      <c>
        <v>ŞEHZADELER</v>
      </c>
      <c>
        <is>
          <t>HACI HALİLLER DM 45-71-M00065_ŞENAY TARIM-M06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01.11.2020 03:33:00</t>
        </is>
      </c>
      <c>
        <is>
          <t>01.11.2020 03:58:17</t>
        </is>
      </c>
      <c>
        <v>0.421388888</v>
      </c>
      <c>
        <v>0</v>
      </c>
      <c>
        <v>0</v>
      </c>
      <c>
        <v>36</v>
      </c>
      <c>
        <v>0</v>
      </c>
      <c>
        <v>0</v>
      </c>
      <c>
        <v>0</v>
      </c>
      <c>
        <v>15.17</v>
      </c>
      <c>
        <v>0</v>
      </c>
    </row>
    <row>
      <c>
        <is>
          <t>1580954</t>
        </is>
      </c>
      <c>
        <v>1</v>
      </c>
      <c>
        <is>
          <t>MANİSA</t>
        </is>
      </c>
      <c>
        <v>ŞEHZADELER</v>
      </c>
      <c>
        <is>
          <t>HACI HALİLLER DM 45-71-M00065_MANİSA-2 M08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15.11.2020 08:10:26</t>
        </is>
      </c>
      <c>
        <is>
          <t>15.11.2020 08:59:50</t>
        </is>
      </c>
      <c>
        <v>0.823333333</v>
      </c>
      <c>
        <v>15</v>
      </c>
      <c>
        <v>316</v>
      </c>
      <c>
        <v>1</v>
      </c>
      <c>
        <v>15</v>
      </c>
      <c>
        <v>12.35</v>
      </c>
      <c>
        <v>260.173333</v>
      </c>
      <c>
        <v>0.823333</v>
      </c>
      <c>
        <v>12.35</v>
      </c>
    </row>
    <row>
      <c>
        <is>
          <t>1581994</t>
        </is>
      </c>
      <c>
        <v>1</v>
      </c>
      <c>
        <is>
          <t>MANİSA</t>
        </is>
      </c>
      <c>
        <v>ŞEHZADELER</v>
      </c>
      <c>
        <is>
          <t>HACI HALİLLER DM 45-71-M00065_MANİSA-1 DERBENT TM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17.11.2020 13:05:00</t>
        </is>
      </c>
      <c>
        <is>
          <t>17.11.2020 14:28:46</t>
        </is>
      </c>
      <c>
        <v>1.396111111</v>
      </c>
      <c>
        <v>0</v>
      </c>
      <c>
        <v>0</v>
      </c>
      <c>
        <v>1</v>
      </c>
      <c>
        <v>0</v>
      </c>
      <c>
        <v>0</v>
      </c>
      <c>
        <v>0</v>
      </c>
      <c>
        <v>1.396111</v>
      </c>
      <c>
        <v>0</v>
      </c>
    </row>
    <row>
      <c>
        <is>
          <t>1595346</t>
        </is>
      </c>
      <c>
        <v>1</v>
      </c>
      <c>
        <is>
          <t>MANİSA</t>
        </is>
      </c>
      <c>
        <v>ŞEHZADELER</v>
      </c>
      <c>
        <is>
          <t>HACI HALİLLER DM 45-71-M00065_MANİSA-2 M08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23.11.2020 16:26:46</t>
        </is>
      </c>
      <c>
        <is>
          <t>23.11.2020 17:27:00</t>
        </is>
      </c>
      <c>
        <v>1.003888888</v>
      </c>
      <c>
        <v>15</v>
      </c>
      <c>
        <v>316</v>
      </c>
      <c>
        <v>1</v>
      </c>
      <c>
        <v>15</v>
      </c>
      <c>
        <v>15.058333</v>
      </c>
      <c>
        <v>317.228889</v>
      </c>
      <c>
        <v>1.003889</v>
      </c>
      <c>
        <v>15.058333</v>
      </c>
    </row>
    <row>
      <c>
        <is>
          <t>1595631</t>
        </is>
      </c>
      <c>
        <v>1</v>
      </c>
      <c>
        <is>
          <t>MANİSA</t>
        </is>
      </c>
      <c>
        <v>ŞEHZADELER</v>
      </c>
      <c>
        <is>
          <t>HACI HALİLLER DM 45-71-M00065_MANİSA-1 DERBENT TM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24.11.2020 10:34:00</t>
        </is>
      </c>
      <c>
        <is>
          <t>24.11.2020 10:57:22</t>
        </is>
      </c>
      <c>
        <v>0.389444444</v>
      </c>
      <c>
        <v>0</v>
      </c>
      <c>
        <v>0</v>
      </c>
      <c>
        <v>1</v>
      </c>
      <c>
        <v>0</v>
      </c>
      <c>
        <v>0</v>
      </c>
      <c>
        <v>0</v>
      </c>
      <c>
        <v>0.389444</v>
      </c>
      <c>
        <v>0</v>
      </c>
    </row>
    <row>
      <c>
        <is>
          <t>1597408</t>
        </is>
      </c>
      <c>
        <v>1</v>
      </c>
      <c>
        <is>
          <t>MANİSA</t>
        </is>
      </c>
      <c>
        <v>ŞEHZADELER</v>
      </c>
      <c>
        <is>
          <t>HACI HALİLLER DM 45-71-M00065_MANİSA-2 M08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27.11.2020 16:04:54</t>
        </is>
      </c>
      <c>
        <is>
          <t>27.11.2020 17:53:52</t>
        </is>
      </c>
      <c>
        <v>1.816111111</v>
      </c>
      <c>
        <v>15</v>
      </c>
      <c>
        <v>316</v>
      </c>
      <c>
        <v>1</v>
      </c>
      <c>
        <v>15</v>
      </c>
      <c>
        <v>27.241667</v>
      </c>
      <c>
        <v>573.891111</v>
      </c>
      <c>
        <v>1.816111</v>
      </c>
      <c>
        <v>27.241667</v>
      </c>
    </row>
    <row>
      <c>
        <is>
          <t>1582635</t>
        </is>
      </c>
      <c>
        <v>1</v>
      </c>
      <c>
        <is>
          <t>MANİSA</t>
        </is>
      </c>
      <c>
        <v>ŞEHZADELER</v>
      </c>
      <c>
        <is>
          <t>DM-8/10 45-71-M00287_953220228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18.11.2020 15:29:35</t>
        </is>
      </c>
      <c>
        <is>
          <t>18.11.2020 17:37:32</t>
        </is>
      </c>
      <c>
        <v>2.1325</v>
      </c>
      <c>
        <v>0</v>
      </c>
      <c>
        <v>2</v>
      </c>
      <c>
        <v>0</v>
      </c>
      <c>
        <v>0</v>
      </c>
      <c>
        <v>0</v>
      </c>
      <c>
        <v>4.265</v>
      </c>
      <c>
        <v>0</v>
      </c>
      <c>
        <v>0</v>
      </c>
    </row>
    <row>
      <c>
        <is>
          <t>1573656</t>
        </is>
      </c>
      <c>
        <v>1</v>
      </c>
      <c>
        <is>
          <t>MANİSA</t>
        </is>
      </c>
      <c>
        <v>GÖRDES</v>
      </c>
      <c>
        <is>
          <t>KALEMOĞLU KÖK 45-75-M00069_ÇİÇEKLİ KÖK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01.11.2020 13:18:37</t>
        </is>
      </c>
      <c>
        <is>
          <t>01.11.2020 14:53:41</t>
        </is>
      </c>
      <c>
        <v>1.584444444</v>
      </c>
      <c>
        <v>1</v>
      </c>
      <c>
        <v>348</v>
      </c>
      <c>
        <v>12</v>
      </c>
      <c>
        <v>171</v>
      </c>
      <c>
        <v>1.584444</v>
      </c>
      <c>
        <v>551.386667</v>
      </c>
      <c>
        <v>19.013333</v>
      </c>
      <c>
        <v>270.94</v>
      </c>
    </row>
    <row>
      <c>
        <is>
          <t>1596460</t>
        </is>
      </c>
      <c>
        <v>1</v>
      </c>
      <c>
        <is>
          <t>MANİSA</t>
        </is>
      </c>
      <c>
        <v>GÖRDES</v>
      </c>
      <c>
        <is>
          <t>KOBAKLAR TR-1 45-75-M00154_C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25.11.2020 18:05:43</t>
        </is>
      </c>
      <c>
        <is>
          <t>25.11.2020 20:07:50</t>
        </is>
      </c>
      <c>
        <v>2.035277777</v>
      </c>
      <c>
        <v>0</v>
      </c>
      <c>
        <v>0</v>
      </c>
      <c>
        <v>0</v>
      </c>
      <c>
        <v>73</v>
      </c>
      <c>
        <v>0</v>
      </c>
      <c>
        <v>0</v>
      </c>
      <c>
        <v>0</v>
      </c>
      <c>
        <v>148.575278</v>
      </c>
    </row>
    <row>
      <c>
        <is>
          <t>1574656</t>
        </is>
      </c>
      <c>
        <v>1</v>
      </c>
      <c>
        <is>
          <t>MANİSA</t>
        </is>
      </c>
      <c>
        <v>YUNUSEMRE</v>
      </c>
      <c>
        <is>
          <t>MURADİYE TR 2/A 45-71-M00201_953207578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03.11.2020 12:20:00</t>
        </is>
      </c>
      <c>
        <is>
          <t>03.11.2020 12:46:34</t>
        </is>
      </c>
      <c>
        <v>0.442777777</v>
      </c>
      <c>
        <v>0</v>
      </c>
      <c>
        <v>11</v>
      </c>
      <c>
        <v>0</v>
      </c>
      <c>
        <v>0</v>
      </c>
      <c>
        <v>0</v>
      </c>
      <c>
        <v>4.870556</v>
      </c>
      <c>
        <v>0</v>
      </c>
      <c>
        <v>0</v>
      </c>
    </row>
    <row>
      <c>
        <is>
          <t>1583696</t>
        </is>
      </c>
      <c>
        <v>1</v>
      </c>
      <c>
        <is>
          <t>MANİSA</t>
        </is>
      </c>
      <c>
        <v>YUNUSEMRE</v>
      </c>
      <c>
        <is>
          <t>MURADİYE TR-5 (ESKİ MEZARLIK YANI) 45-71-M00204_HatBaşıAyırıcı_53134666 M02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20.11.2020 09:47:00</t>
        </is>
      </c>
      <c>
        <is>
          <t>20.11.2020 11:26:42</t>
        </is>
      </c>
      <c>
        <v>1.661666666</v>
      </c>
      <c>
        <v>1</v>
      </c>
      <c>
        <v>0</v>
      </c>
      <c>
        <v>0</v>
      </c>
      <c>
        <v>0</v>
      </c>
      <c>
        <v>1.661667</v>
      </c>
      <c>
        <v>0</v>
      </c>
      <c>
        <v>0</v>
      </c>
      <c>
        <v>0</v>
      </c>
    </row>
    <row>
      <c>
        <is>
          <t>1574391</t>
        </is>
      </c>
      <c>
        <v>1</v>
      </c>
      <c>
        <is>
          <t>İZMİR</t>
        </is>
      </c>
      <c>
        <v>BEYDAĞ</v>
      </c>
      <c>
        <is>
          <t>TR-20 (SANAYİ KABİN) 35-32-L00020_946411071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02.11.2020 19:24:26</t>
        </is>
      </c>
      <c>
        <is>
          <t>02.11.2020 20:01:43</t>
        </is>
      </c>
      <c>
        <v>0.621388888</v>
      </c>
      <c>
        <v>0</v>
      </c>
      <c>
        <v>1</v>
      </c>
      <c>
        <v>0</v>
      </c>
      <c>
        <v>0</v>
      </c>
      <c>
        <v>0</v>
      </c>
      <c>
        <v>0.621389</v>
      </c>
      <c>
        <v>0</v>
      </c>
      <c>
        <v>0</v>
      </c>
    </row>
    <row>
      <c>
        <is>
          <t>1573503</t>
        </is>
      </c>
      <c>
        <v>1</v>
      </c>
      <c>
        <is>
          <t>MANİSA</t>
        </is>
      </c>
      <c>
        <v>SELENDİ</v>
      </c>
      <c>
        <is>
          <t>DUMANLAR KÖK 45-81-M00044_HatBaşıAyırıcı_53135186 M02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01.11.2020 08:24:43</t>
        </is>
      </c>
      <c>
        <is>
          <t>01.11.2020 09:37:03</t>
        </is>
      </c>
      <c>
        <v>1.205555555</v>
      </c>
      <c>
        <v>0</v>
      </c>
      <c>
        <v>0</v>
      </c>
      <c>
        <v>5</v>
      </c>
      <c>
        <v>161</v>
      </c>
      <c>
        <v>0</v>
      </c>
      <c>
        <v>0</v>
      </c>
      <c>
        <v>6.027778</v>
      </c>
      <c>
        <v>194.094444</v>
      </c>
    </row>
    <row>
      <c>
        <is>
          <t>1575372</t>
        </is>
      </c>
      <c>
        <v>1</v>
      </c>
      <c>
        <is>
          <t>MANİSA</t>
        </is>
      </c>
      <c>
        <v>SELENDİ</v>
      </c>
      <c>
        <is>
          <t>ÇANŞA KÖK 45-81-M00047_-M01 M01</t>
        </is>
      </c>
      <c>
        <v>Manevra</v>
      </c>
      <c>
        <is>
          <t>Dağıtım-OG</t>
        </is>
      </c>
      <c>
        <v>Kısa</v>
      </c>
      <c>
        <v>Şebeke işletmecisi</v>
      </c>
      <c>
        <v>Bildirimli</v>
      </c>
      <c>
        <is>
          <t>04.11.2020 17:36:51</t>
        </is>
      </c>
      <c>
        <is>
          <t>04.11.2020 17:39:11</t>
        </is>
      </c>
      <c>
        <v>0.038888888</v>
      </c>
      <c>
        <v>0</v>
      </c>
      <c>
        <v>0</v>
      </c>
      <c>
        <v>5</v>
      </c>
      <c>
        <v>42</v>
      </c>
      <c>
        <v>0</v>
      </c>
      <c>
        <v>0</v>
      </c>
      <c>
        <v>0.194444</v>
      </c>
      <c>
        <v>1.633333</v>
      </c>
    </row>
    <row>
      <c>
        <is>
          <t>1576284</t>
        </is>
      </c>
      <c>
        <v>1</v>
      </c>
      <c>
        <is>
          <t>MANİSA</t>
        </is>
      </c>
      <c>
        <v>SELENDİ</v>
      </c>
      <c>
        <is>
          <t>ÇALIKLI TR-1 45-81-M00174_Ayırıcı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06.11.2020 10:19:15</t>
        </is>
      </c>
      <c>
        <is>
          <t>06.11.2020 11:24:57</t>
        </is>
      </c>
      <c>
        <v>1.095</v>
      </c>
      <c>
        <v>0</v>
      </c>
      <c>
        <v>0</v>
      </c>
      <c>
        <v>2</v>
      </c>
      <c>
        <v>59</v>
      </c>
      <c>
        <v>0</v>
      </c>
      <c>
        <v>0</v>
      </c>
      <c>
        <v>2.19</v>
      </c>
      <c>
        <v>64.605</v>
      </c>
    </row>
    <row>
      <c>
        <is>
          <t>1573951</t>
        </is>
      </c>
      <c>
        <v>1</v>
      </c>
      <c>
        <is>
          <t>MANİSA</t>
        </is>
      </c>
      <c>
        <v>SELENDİ</v>
      </c>
      <c>
        <is>
          <t>ÇANŞA KÖK 45-81-M00047_ M03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02.11.2020 08:46:07</t>
        </is>
      </c>
      <c>
        <is>
          <t>02.11.2020 09:17:00</t>
        </is>
      </c>
      <c>
        <v>0.514722222</v>
      </c>
      <c>
        <v>0</v>
      </c>
      <c>
        <v>0</v>
      </c>
      <c>
        <v>48</v>
      </c>
      <c>
        <v>1139</v>
      </c>
      <c>
        <v>0</v>
      </c>
      <c>
        <v>0</v>
      </c>
      <c>
        <v>24.706667</v>
      </c>
      <c>
        <v>586.268611</v>
      </c>
    </row>
    <row>
      <c>
        <is>
          <t>1597234</t>
        </is>
      </c>
      <c>
        <v>1</v>
      </c>
      <c>
        <is>
          <t>MANİSA</t>
        </is>
      </c>
      <c>
        <v>SELENDİ</v>
      </c>
      <c>
        <is>
          <t>ÇANŞA KÖK 45-81-M00047_ M01</t>
        </is>
      </c>
      <c>
        <v>Manevra</v>
      </c>
      <c>
        <is>
          <t>Dağıtım-OG</t>
        </is>
      </c>
      <c>
        <v>Kısa</v>
      </c>
      <c>
        <v>Şebeke işletmecisi</v>
      </c>
      <c>
        <v>Bildirimli</v>
      </c>
      <c>
        <is>
          <t>27.11.2020 09:37:00</t>
        </is>
      </c>
      <c>
        <is>
          <t>27.11.2020 09:38:00</t>
        </is>
      </c>
      <c>
        <v>0.016666666</v>
      </c>
      <c>
        <v>0</v>
      </c>
      <c>
        <v>0</v>
      </c>
      <c>
        <v>5</v>
      </c>
      <c>
        <v>42</v>
      </c>
      <c>
        <v>0</v>
      </c>
      <c>
        <v>0</v>
      </c>
      <c>
        <v>0.083333</v>
      </c>
      <c>
        <v>0.7</v>
      </c>
    </row>
    <row>
      <c>
        <is>
          <t>1579323</t>
        </is>
      </c>
      <c>
        <v>1</v>
      </c>
      <c>
        <is>
          <t>MANİSA</t>
        </is>
      </c>
      <c>
        <v>SELENDİ</v>
      </c>
      <c>
        <is>
          <t>ÇAMKÖY TR-1 45-81-M00096_A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11.11.2020 20:21:22</t>
        </is>
      </c>
      <c>
        <is>
          <t>11.11.2020 21:09:05</t>
        </is>
      </c>
      <c>
        <v>0.795277777</v>
      </c>
      <c>
        <v>0</v>
      </c>
      <c>
        <v>0</v>
      </c>
      <c>
        <v>0</v>
      </c>
      <c>
        <v>16</v>
      </c>
      <c>
        <v>0</v>
      </c>
      <c>
        <v>0</v>
      </c>
      <c>
        <v>0</v>
      </c>
      <c>
        <v>12.724444</v>
      </c>
    </row>
    <row>
      <c>
        <is>
          <t>1576146</t>
        </is>
      </c>
      <c>
        <v>1</v>
      </c>
      <c>
        <is>
          <t>MANİSA</t>
        </is>
      </c>
      <c>
        <v>SELENDİ</v>
      </c>
      <c>
        <is>
          <t>ÇAMLICA KÖK 45-81-M00048_ÇANŞA ÇIKIŞ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06.11.2020 08:08:13</t>
        </is>
      </c>
      <c>
        <is>
          <t>06.11.2020 08:49:53</t>
        </is>
      </c>
      <c>
        <v>0.694444444</v>
      </c>
      <c>
        <v>0</v>
      </c>
      <c>
        <v>0</v>
      </c>
      <c>
        <v>16</v>
      </c>
      <c>
        <v>547</v>
      </c>
      <c>
        <v>0</v>
      </c>
      <c>
        <v>0</v>
      </c>
      <c>
        <v>11.111111</v>
      </c>
      <c>
        <v>379.861111</v>
      </c>
    </row>
    <row>
      <c>
        <is>
          <t>1579318</t>
        </is>
      </c>
      <c>
        <v>1</v>
      </c>
      <c>
        <is>
          <t>MANİSA</t>
        </is>
      </c>
      <c>
        <v>SOMA</v>
      </c>
      <c>
        <is>
          <t>EYNEZ KÖK 45-82-M00158_EYNEZ M04</t>
        </is>
      </c>
      <c>
        <v>Üçüncü Şahısların Vermiş Olduğu Hasarlar</v>
      </c>
      <c>
        <is>
          <t>Dağıtım-OG</t>
        </is>
      </c>
      <c>
        <v>Uzun</v>
      </c>
      <c>
        <v>Dışsal</v>
      </c>
      <c>
        <v>Bildirimsiz</v>
      </c>
      <c>
        <is>
          <t>11.11.2020 19:54:02</t>
        </is>
      </c>
      <c>
        <is>
          <t>12.11.2020 11:38:20</t>
        </is>
      </c>
      <c>
        <v>15.738333333</v>
      </c>
      <c>
        <v>0</v>
      </c>
      <c>
        <v>0</v>
      </c>
      <c>
        <v>2</v>
      </c>
      <c>
        <v>131</v>
      </c>
      <c>
        <v>0</v>
      </c>
      <c>
        <v>0</v>
      </c>
      <c>
        <v>31.476667</v>
      </c>
      <c>
        <v>2061.721667</v>
      </c>
    </row>
    <row>
      <c>
        <is>
          <t>1582598</t>
        </is>
      </c>
      <c>
        <v>1</v>
      </c>
      <c>
        <is>
          <t>MANİSA</t>
        </is>
      </c>
      <c>
        <v>SOMA</v>
      </c>
      <c>
        <is>
          <t>EYNEZ KÖK 45-82-M00158_EYNEZ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18.11.2020 14:13:14</t>
        </is>
      </c>
      <c>
        <is>
          <t>18.11.2020 14:52:00</t>
        </is>
      </c>
      <c>
        <v>0.646111111</v>
      </c>
      <c>
        <v>0</v>
      </c>
      <c>
        <v>0</v>
      </c>
      <c>
        <v>2</v>
      </c>
      <c>
        <v>131</v>
      </c>
      <c>
        <v>0</v>
      </c>
      <c>
        <v>0</v>
      </c>
      <c>
        <v>1.292222</v>
      </c>
      <c>
        <v>84.640556</v>
      </c>
    </row>
    <row>
      <c>
        <is>
          <t>1596247</t>
        </is>
      </c>
      <c>
        <v>1</v>
      </c>
      <c>
        <is>
          <t>MANİSA</t>
        </is>
      </c>
      <c>
        <v>SOMA</v>
      </c>
      <c>
        <is>
          <t>EVCİLER TR-1 45-82-M00339_C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25.11.2020 11:50:00</t>
        </is>
      </c>
      <c>
        <is>
          <t>25.11.2020 12:42:38</t>
        </is>
      </c>
      <c>
        <v>0.877222222</v>
      </c>
      <c>
        <v>0</v>
      </c>
      <c>
        <v>0</v>
      </c>
      <c>
        <v>0</v>
      </c>
      <c>
        <v>70</v>
      </c>
      <c>
        <v>0</v>
      </c>
      <c>
        <v>0</v>
      </c>
      <c>
        <v>0</v>
      </c>
      <c>
        <v>61.405556</v>
      </c>
    </row>
    <row>
      <c>
        <is>
          <t>1583935</t>
        </is>
      </c>
      <c>
        <v>1</v>
      </c>
      <c>
        <is>
          <t>MANİSA</t>
        </is>
      </c>
      <c>
        <v>SOMA</v>
      </c>
      <c>
        <is>
          <t>GÖKTAŞ TR-1 45-82-M00330_945517704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20.11.2020 15:34:21</t>
        </is>
      </c>
      <c>
        <is>
          <t>20.11.2020 17:43:43</t>
        </is>
      </c>
      <c>
        <v>2.156111111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2.156111</v>
      </c>
    </row>
    <row>
      <c>
        <is>
          <t>1574349</t>
        </is>
      </c>
      <c>
        <v>1</v>
      </c>
      <c>
        <is>
          <t>MANİSA</t>
        </is>
      </c>
      <c>
        <v>SARIGÖL</v>
      </c>
      <c>
        <is>
          <t>SARIGÖL TR-44 45-79-M00044_945555001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02.11.2020 18:22:29</t>
        </is>
      </c>
      <c>
        <is>
          <t>02.11.2020 18:51:25</t>
        </is>
      </c>
      <c>
        <v>0.482222222</v>
      </c>
      <c>
        <v>0</v>
      </c>
      <c>
        <v>1</v>
      </c>
      <c>
        <v>0</v>
      </c>
      <c>
        <v>0</v>
      </c>
      <c>
        <v>0</v>
      </c>
      <c>
        <v>0.482222</v>
      </c>
      <c>
        <v>0</v>
      </c>
      <c>
        <v>0</v>
      </c>
    </row>
    <row>
      <c>
        <is>
          <t>1574507</t>
        </is>
      </c>
      <c>
        <v>1</v>
      </c>
      <c>
        <is>
          <t>MANİSA</t>
        </is>
      </c>
      <c>
        <v>SARIGÖL</v>
      </c>
      <c>
        <is>
          <t>SARIGÖL TR-44 45-79-M00044_945555031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03.11.2020 08:48:14</t>
        </is>
      </c>
      <c>
        <is>
          <t>03.11.2020 09:41:31</t>
        </is>
      </c>
      <c>
        <v>0.888055555</v>
      </c>
      <c>
        <v>0</v>
      </c>
      <c>
        <v>4</v>
      </c>
      <c>
        <v>0</v>
      </c>
      <c>
        <v>0</v>
      </c>
      <c>
        <v>0</v>
      </c>
      <c>
        <v>3.552222</v>
      </c>
      <c>
        <v>0</v>
      </c>
      <c>
        <v>0</v>
      </c>
    </row>
    <row>
      <c>
        <is>
          <t>1581418</t>
        </is>
      </c>
      <c>
        <v>1</v>
      </c>
      <c>
        <is>
          <t>MANİSA</t>
        </is>
      </c>
      <c>
        <v>SARIGÖL</v>
      </c>
      <c>
        <is>
          <t>SARIGÖL TR-28 45-79-M00028_Ayırıcı H01</t>
        </is>
      </c>
      <c>
        <v>OG Trafo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16.11.2020 11:35:21</t>
        </is>
      </c>
      <c>
        <is>
          <t>16.11.2020 12:12:00</t>
        </is>
      </c>
      <c>
        <v>0.610833333</v>
      </c>
      <c>
        <v>0</v>
      </c>
      <c>
        <v>0</v>
      </c>
      <c>
        <v>1</v>
      </c>
      <c>
        <v>32</v>
      </c>
      <c>
        <v>0</v>
      </c>
      <c>
        <v>0</v>
      </c>
      <c>
        <v>0.610833</v>
      </c>
      <c>
        <v>19.546667</v>
      </c>
    </row>
    <row>
      <c>
        <is>
          <t>1577939</t>
        </is>
      </c>
      <c>
        <v>1</v>
      </c>
      <c>
        <is>
          <t>MANİSA</t>
        </is>
      </c>
      <c>
        <v>SARIGÖL</v>
      </c>
      <c>
        <is>
          <t>SARIGÖL TR-44 45-79-M00044_TR-45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09.11.2020 10:31:00</t>
        </is>
      </c>
      <c>
        <is>
          <t>09.11.2020 10:50:09</t>
        </is>
      </c>
      <c>
        <v>0.319166666</v>
      </c>
      <c>
        <v>1</v>
      </c>
      <c>
        <v>109</v>
      </c>
      <c>
        <v>0</v>
      </c>
      <c>
        <v>0</v>
      </c>
      <c>
        <v>0.319167</v>
      </c>
      <c>
        <v>34.789167</v>
      </c>
      <c>
        <v>0</v>
      </c>
      <c>
        <v>0</v>
      </c>
    </row>
    <row>
      <c>
        <is>
          <t>1574571</t>
        </is>
      </c>
      <c>
        <v>1</v>
      </c>
      <c>
        <is>
          <t>MANİSA</t>
        </is>
      </c>
      <c>
        <v>SELENDİ</v>
      </c>
      <c>
        <is>
          <t>ÇAMLICA KÖK 45-81-M00048_ÇERİPAŞA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03.11.2020 10:10:14</t>
        </is>
      </c>
      <c>
        <is>
          <t>03.11.2020 10:48:20</t>
        </is>
      </c>
      <c>
        <v>0.635</v>
      </c>
      <c>
        <v>0</v>
      </c>
      <c>
        <v>0</v>
      </c>
      <c>
        <v>20</v>
      </c>
      <c>
        <v>441</v>
      </c>
      <c>
        <v>0</v>
      </c>
      <c>
        <v>0</v>
      </c>
      <c>
        <v>12.7</v>
      </c>
      <c>
        <v>280.035</v>
      </c>
    </row>
    <row>
      <c>
        <is>
          <t>1581412</t>
        </is>
      </c>
      <c>
        <v>1</v>
      </c>
      <c>
        <is>
          <t>MANİSA</t>
        </is>
      </c>
      <c>
        <v>SELENDİ</v>
      </c>
      <c>
        <is>
          <t>OKLUİSA KÖK 45-81-M00046_ESKİN GRUP-M03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16.11.2020 11:14:51</t>
        </is>
      </c>
      <c>
        <is>
          <t>16.11.2020 11:40:42</t>
        </is>
      </c>
      <c>
        <v>0.430833333</v>
      </c>
      <c>
        <v>0</v>
      </c>
      <c>
        <v>0</v>
      </c>
      <c>
        <v>25</v>
      </c>
      <c>
        <v>770</v>
      </c>
      <c>
        <v>0</v>
      </c>
      <c>
        <v>0</v>
      </c>
      <c>
        <v>10.770833</v>
      </c>
      <c>
        <v>331.741666</v>
      </c>
    </row>
    <row>
      <c>
        <is>
          <t>1584213</t>
        </is>
      </c>
      <c>
        <v>1</v>
      </c>
      <c>
        <is>
          <t>MANİSA</t>
        </is>
      </c>
      <c>
        <v>SELENDİ</v>
      </c>
      <c>
        <is>
          <t>OKLUİSA KÖK 45-81-M00046_CINAN GRUP M04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21.11.2020 09:19:53</t>
        </is>
      </c>
      <c>
        <is>
          <t>21.11.2020 17:18:13</t>
        </is>
      </c>
      <c>
        <v>7.972222222</v>
      </c>
      <c>
        <v>0</v>
      </c>
      <c>
        <v>0</v>
      </c>
      <c>
        <v>29</v>
      </c>
      <c>
        <v>339</v>
      </c>
      <c>
        <v>0</v>
      </c>
      <c>
        <v>0</v>
      </c>
      <c>
        <v>231.194444</v>
      </c>
      <c>
        <v>2702.583333</v>
      </c>
    </row>
    <row>
      <c>
        <is>
          <t>1596600</t>
        </is>
      </c>
      <c>
        <v>1</v>
      </c>
      <c>
        <is>
          <t>MANİSA</t>
        </is>
      </c>
      <c>
        <v>SELENDİ</v>
      </c>
      <c>
        <is>
          <t>OKLUİSA KÖK 45-81-M00046_ESKİN GRUP-M03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26.11.2020 09:08:09</t>
        </is>
      </c>
      <c>
        <is>
          <t>26.11.2020 09:44:00</t>
        </is>
      </c>
      <c>
        <v>0.5975</v>
      </c>
      <c>
        <v>0</v>
      </c>
      <c>
        <v>0</v>
      </c>
      <c>
        <v>25</v>
      </c>
      <c>
        <v>770</v>
      </c>
      <c>
        <v>0</v>
      </c>
      <c>
        <v>0</v>
      </c>
      <c>
        <v>14.9375</v>
      </c>
      <c>
        <v>460.075</v>
      </c>
    </row>
    <row>
      <c>
        <is>
          <t>1582857</t>
        </is>
      </c>
      <c>
        <v>1</v>
      </c>
      <c>
        <is>
          <t>MANİSA</t>
        </is>
      </c>
      <c>
        <v>SOMA</v>
      </c>
      <c>
        <is>
          <t>AVDAN TR-2 45-82-M00232_D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19.11.2020 08:03:38</t>
        </is>
      </c>
      <c>
        <is>
          <t>19.11.2020 09:06:29</t>
        </is>
      </c>
      <c>
        <v>1.0475</v>
      </c>
      <c>
        <v>0</v>
      </c>
      <c>
        <v>9</v>
      </c>
      <c>
        <v>0</v>
      </c>
      <c>
        <v>0</v>
      </c>
      <c>
        <v>0</v>
      </c>
      <c>
        <v>9.4275</v>
      </c>
      <c>
        <v>0</v>
      </c>
      <c>
        <v>0</v>
      </c>
    </row>
    <row>
      <c>
        <is>
          <t>1598795</t>
        </is>
      </c>
      <c>
        <v>1</v>
      </c>
      <c>
        <is>
          <t>MANİSA</t>
        </is>
      </c>
      <c>
        <v>GÖLMARMARA</v>
      </c>
      <c>
        <is>
          <t>GÖLMARMARA TR-19 45-85-L00019_B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30.11.2020 17:23:48</t>
        </is>
      </c>
      <c>
        <is>
          <t>30.11.2020 18:45:03</t>
        </is>
      </c>
      <c>
        <v>1.354166666</v>
      </c>
      <c>
        <v>0</v>
      </c>
      <c>
        <v>3</v>
      </c>
      <c>
        <v>0</v>
      </c>
      <c>
        <v>2</v>
      </c>
      <c>
        <v>0</v>
      </c>
      <c>
        <v>4.0625</v>
      </c>
      <c>
        <v>0</v>
      </c>
      <c>
        <v>2.708333</v>
      </c>
    </row>
    <row>
      <c>
        <is>
          <t>1584170</t>
        </is>
      </c>
      <c>
        <v>1</v>
      </c>
      <c>
        <is>
          <t>MANİSA</t>
        </is>
      </c>
      <c>
        <v>GÖLMARMARA</v>
      </c>
      <c>
        <is>
          <t>GÖLMARMARA TR-19 45-85-L00019_GÖLMARMARA İM-L02 L02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21.11.2020 08:37:37</t>
        </is>
      </c>
      <c>
        <is>
          <t>21.11.2020 08:40:23</t>
        </is>
      </c>
      <c>
        <v>0.046111111</v>
      </c>
      <c>
        <v>25</v>
      </c>
      <c>
        <v>3482</v>
      </c>
      <c>
        <v>0</v>
      </c>
      <c>
        <v>5</v>
      </c>
      <c>
        <v>1.152778</v>
      </c>
      <c>
        <v>160.558889</v>
      </c>
      <c>
        <v>0</v>
      </c>
      <c>
        <v>0.230556</v>
      </c>
    </row>
    <row>
      <c>
        <is>
          <t>1578351</t>
        </is>
      </c>
      <c>
        <v>1</v>
      </c>
      <c>
        <is>
          <t>MANİSA</t>
        </is>
      </c>
      <c>
        <v>GÖRDES</v>
      </c>
      <c>
        <is>
          <t>GÜNEŞLİ TR-19 45-75-M00059_-M07 M07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10.11.2020 09:13:40</t>
        </is>
      </c>
      <c>
        <is>
          <t>10.11.2020 11:42:05</t>
        </is>
      </c>
      <c>
        <v>2.473611111</v>
      </c>
      <c>
        <v>3</v>
      </c>
      <c>
        <v>421</v>
      </c>
      <c>
        <v>0</v>
      </c>
      <c>
        <v>1</v>
      </c>
      <c>
        <v>7.420833</v>
      </c>
      <c>
        <v>1041.390278</v>
      </c>
      <c>
        <v>0</v>
      </c>
      <c>
        <v>2.473611</v>
      </c>
    </row>
    <row>
      <c>
        <is>
          <t>1575512</t>
        </is>
      </c>
      <c>
        <v>1</v>
      </c>
      <c>
        <is>
          <t>MANİSA</t>
        </is>
      </c>
      <c>
        <v>GÖRDES</v>
      </c>
      <c>
        <is>
          <t>GÜNEŞLİ TR-15 45-75-M00058_TR-11 GİRİŞ-M02 M02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05.11.2020 03:55:34</t>
        </is>
      </c>
      <c>
        <is>
          <t>05.11.2020 05:38:31</t>
        </is>
      </c>
      <c>
        <v>1.715833333</v>
      </c>
      <c>
        <v>2</v>
      </c>
      <c>
        <v>306</v>
      </c>
      <c>
        <v>0</v>
      </c>
      <c>
        <v>0</v>
      </c>
      <c>
        <v>3.431667</v>
      </c>
      <c>
        <v>525.045</v>
      </c>
      <c>
        <v>0</v>
      </c>
      <c>
        <v>0</v>
      </c>
    </row>
    <row>
      <c>
        <is>
          <t>1577197</t>
        </is>
      </c>
      <c>
        <v>1</v>
      </c>
      <c>
        <is>
          <t>MANİSA</t>
        </is>
      </c>
      <c>
        <v>GÖRDES</v>
      </c>
      <c>
        <is>
          <t>GÜNEŞLİ TR-19 45-75-M00059_945597057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07.11.2020 15:23:34</t>
        </is>
      </c>
      <c>
        <is>
          <t>07.11.2020 20:05:40</t>
        </is>
      </c>
      <c>
        <v>4.701666666</v>
      </c>
      <c>
        <v>0</v>
      </c>
      <c>
        <v>3</v>
      </c>
      <c>
        <v>0</v>
      </c>
      <c>
        <v>0</v>
      </c>
      <c>
        <v>0</v>
      </c>
      <c>
        <v>14.105</v>
      </c>
      <c>
        <v>0</v>
      </c>
      <c>
        <v>0</v>
      </c>
    </row>
    <row>
      <c>
        <is>
          <t>1595949</t>
        </is>
      </c>
      <c>
        <v>1</v>
      </c>
      <c>
        <is>
          <t>MANİSA</t>
        </is>
      </c>
      <c>
        <v>ALAŞEHİR</v>
      </c>
      <c>
        <is>
          <t>BAKLACI TR-1 45-73-M00523_C</t>
        </is>
      </c>
      <c>
        <v>AG Klemens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24.11.2020 18:41:56</t>
        </is>
      </c>
      <c>
        <is>
          <t>24.11.2020 20:11:13</t>
        </is>
      </c>
      <c>
        <v>1.488055555</v>
      </c>
      <c>
        <v>0</v>
      </c>
      <c>
        <v>0</v>
      </c>
      <c>
        <v>0</v>
      </c>
      <c>
        <v>176</v>
      </c>
      <c>
        <v>0</v>
      </c>
      <c>
        <v>0</v>
      </c>
      <c>
        <v>0</v>
      </c>
      <c>
        <v>261.897778</v>
      </c>
    </row>
    <row>
      <c>
        <is>
          <t>1576994</t>
        </is>
      </c>
      <c>
        <v>1</v>
      </c>
      <c>
        <is>
          <t>İZMİR</t>
        </is>
      </c>
      <c>
        <v>ALİAĞA</v>
      </c>
      <c>
        <is>
          <t>HELVACI TR-6 35-17-M00366_5663192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07.11.2020 09:23:00</t>
        </is>
      </c>
      <c>
        <is>
          <t>07.11.2020 17:20:00</t>
        </is>
      </c>
      <c>
        <v>7.95</v>
      </c>
      <c>
        <v>0</v>
      </c>
      <c>
        <v>118</v>
      </c>
      <c>
        <v>0</v>
      </c>
      <c>
        <v>0</v>
      </c>
      <c>
        <v>0</v>
      </c>
      <c>
        <v>938.1</v>
      </c>
      <c>
        <v>0</v>
      </c>
      <c>
        <v>0</v>
      </c>
    </row>
    <row>
      <c>
        <is>
          <t>1578449</t>
        </is>
      </c>
      <c>
        <v>1</v>
      </c>
      <c>
        <is>
          <t>İZMİR</t>
        </is>
      </c>
      <c>
        <v>ALİAĞA</v>
      </c>
      <c>
        <is>
          <t>HELVACI TR-9 35-17-M00369_8291072</t>
        </is>
      </c>
      <c>
        <v>AG Klemens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10.11.2020 10:59:00</t>
        </is>
      </c>
      <c>
        <is>
          <t>10.11.2020 11:57:35</t>
        </is>
      </c>
      <c>
        <v>0.976388888</v>
      </c>
      <c>
        <v>0</v>
      </c>
      <c>
        <v>0</v>
      </c>
      <c>
        <v>0</v>
      </c>
      <c>
        <v>11</v>
      </c>
      <c>
        <v>0</v>
      </c>
      <c>
        <v>0</v>
      </c>
      <c>
        <v>0</v>
      </c>
      <c>
        <v>10.740278</v>
      </c>
    </row>
    <row>
      <c>
        <is>
          <t>1575943</t>
        </is>
      </c>
      <c>
        <v>1</v>
      </c>
      <c>
        <is>
          <t>MANİSA</t>
        </is>
      </c>
      <c>
        <v>SOMA</v>
      </c>
      <c>
        <is>
          <t>CENKYERİ TR-5 45-82-M00253_945535225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05.11.2020 17:22:53</t>
        </is>
      </c>
      <c>
        <is>
          <t>05.11.2020 21:33:40</t>
        </is>
      </c>
      <c>
        <v>4.179722222</v>
      </c>
      <c>
        <v>0</v>
      </c>
      <c>
        <v>1</v>
      </c>
      <c>
        <v>0</v>
      </c>
      <c>
        <v>0</v>
      </c>
      <c>
        <v>0</v>
      </c>
      <c>
        <v>4.179722</v>
      </c>
      <c>
        <v>0</v>
      </c>
      <c>
        <v>0</v>
      </c>
    </row>
    <row>
      <c>
        <is>
          <t>1595172</t>
        </is>
      </c>
      <c>
        <v>1</v>
      </c>
      <c>
        <is>
          <t>MANİSA</t>
        </is>
      </c>
      <c>
        <v>SOMA</v>
      </c>
      <c>
        <is>
          <t>CENKYERİ TR-7 45-82-M00255_C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23.11.2020 11:48:00</t>
        </is>
      </c>
      <c>
        <is>
          <t>23.11.2020 12:48:07</t>
        </is>
      </c>
      <c>
        <v>1.001944444</v>
      </c>
      <c>
        <v>0</v>
      </c>
      <c>
        <v>8</v>
      </c>
      <c>
        <v>0</v>
      </c>
      <c>
        <v>20</v>
      </c>
      <c>
        <v>0</v>
      </c>
      <c>
        <v>8.015556</v>
      </c>
      <c>
        <v>0</v>
      </c>
      <c>
        <v>20.038889</v>
      </c>
    </row>
    <row>
      <c>
        <is>
          <t>1580046</t>
        </is>
      </c>
      <c>
        <v>1</v>
      </c>
      <c>
        <is>
          <t>MANİSA</t>
        </is>
      </c>
      <c>
        <v>SOMA</v>
      </c>
      <c>
        <is>
          <t>CENKYERİ TR-5 45-82-M00253_D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13.11.2020 09:55:03</t>
        </is>
      </c>
      <c>
        <is>
          <t>13.11.2020 14:13:10</t>
        </is>
      </c>
      <c>
        <v>4.301916666</v>
      </c>
      <c>
        <v>0</v>
      </c>
      <c>
        <v>123</v>
      </c>
      <c>
        <v>0</v>
      </c>
      <c>
        <v>4</v>
      </c>
      <c>
        <v>0</v>
      </c>
      <c>
        <v>529.13575</v>
      </c>
      <c>
        <v>0</v>
      </c>
      <c>
        <v>17.207667</v>
      </c>
    </row>
    <row>
      <c>
        <is>
          <t>1581190</t>
        </is>
      </c>
      <c>
        <v>1</v>
      </c>
      <c>
        <is>
          <t>MANİSA</t>
        </is>
      </c>
      <c>
        <v>ALAŞEHİR</v>
      </c>
      <c>
        <is>
          <t>ULUDERBENT TR-5 45-73-M00536_945651504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15.11.2020 19:13:48</t>
        </is>
      </c>
      <c>
        <is>
          <t>15.11.2020 21:25:26</t>
        </is>
      </c>
      <c>
        <v>2.193888888</v>
      </c>
      <c>
        <v>0</v>
      </c>
      <c>
        <v>1</v>
      </c>
      <c>
        <v>0</v>
      </c>
      <c>
        <v>0</v>
      </c>
      <c>
        <v>0</v>
      </c>
      <c>
        <v>2.193889</v>
      </c>
      <c>
        <v>0</v>
      </c>
      <c>
        <v>0</v>
      </c>
    </row>
    <row>
      <c>
        <is>
          <t>1579097</t>
        </is>
      </c>
      <c>
        <v>1</v>
      </c>
      <c>
        <is>
          <t>MANİSA</t>
        </is>
      </c>
      <c>
        <v>ALAŞEHİR</v>
      </c>
      <c>
        <is>
          <t>ULUDERBENT TR-4 45-73-M00541_A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11.11.2020 13:27:31</t>
        </is>
      </c>
      <c>
        <is>
          <t>11.11.2020 16:27:24</t>
        </is>
      </c>
      <c>
        <v>2.998055555</v>
      </c>
      <c>
        <v>0</v>
      </c>
      <c>
        <v>23</v>
      </c>
      <c>
        <v>0</v>
      </c>
      <c>
        <v>3</v>
      </c>
      <c>
        <v>0</v>
      </c>
      <c>
        <v>68.955278</v>
      </c>
      <c>
        <v>0</v>
      </c>
      <c>
        <v>8.994167</v>
      </c>
    </row>
    <row>
      <c>
        <is>
          <t>1581357</t>
        </is>
      </c>
      <c>
        <v>1</v>
      </c>
      <c>
        <is>
          <t>MANİSA</t>
        </is>
      </c>
      <c>
        <v>ALAŞEHİR</v>
      </c>
      <c>
        <is>
          <t>YENİKÖY TR-2 45-73-M00250_B</t>
        </is>
      </c>
      <c>
        <v>AG Direk Kırılması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16.11.2020 09:52:30</t>
        </is>
      </c>
      <c>
        <is>
          <t>16.11.2020 13:58:54</t>
        </is>
      </c>
      <c>
        <v>4.106666666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20.533333</v>
      </c>
    </row>
    <row>
      <c>
        <is>
          <t>1576191</t>
        </is>
      </c>
      <c>
        <v>1</v>
      </c>
      <c>
        <is>
          <t>MANİSA</t>
        </is>
      </c>
      <c>
        <v>ALAŞEHİR</v>
      </c>
      <c>
        <is>
          <t>SERİNYAYLA TR-1 45-73-L00004_B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06.11.2020 08:15:36</t>
        </is>
      </c>
      <c>
        <is>
          <t>06.11.2020 10:14:58</t>
        </is>
      </c>
      <c>
        <v>1.989444444</v>
      </c>
      <c>
        <v>0</v>
      </c>
      <c>
        <v>0</v>
      </c>
      <c>
        <v>0</v>
      </c>
      <c>
        <v>9</v>
      </c>
      <c>
        <v>0</v>
      </c>
      <c>
        <v>0</v>
      </c>
      <c>
        <v>0</v>
      </c>
      <c>
        <v>17.905</v>
      </c>
    </row>
    <row>
      <c>
        <is>
          <t>1577061</t>
        </is>
      </c>
      <c>
        <v>1</v>
      </c>
      <c>
        <is>
          <t>MANİSA</t>
        </is>
      </c>
      <c>
        <v>ALAŞEHİR</v>
      </c>
      <c>
        <is>
          <t>SERİNYAYLA KERİMLİ MAH. TR-1 45-73-L00001_B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07.11.2020 11:17:00</t>
        </is>
      </c>
      <c>
        <is>
          <t>07.11.2020 14:06:49</t>
        </is>
      </c>
      <c>
        <v>2.830277777</v>
      </c>
      <c>
        <v>0</v>
      </c>
      <c>
        <v>0</v>
      </c>
      <c>
        <v>0</v>
      </c>
      <c>
        <v>19</v>
      </c>
      <c>
        <v>0</v>
      </c>
      <c>
        <v>0</v>
      </c>
      <c>
        <v>0</v>
      </c>
      <c>
        <v>53.775278</v>
      </c>
    </row>
    <row>
      <c>
        <is>
          <t>1577066</t>
        </is>
      </c>
      <c>
        <v>1</v>
      </c>
      <c>
        <is>
          <t>İZMİR</t>
        </is>
      </c>
      <c>
        <v>ÖDEMİŞ</v>
      </c>
      <c>
        <is>
          <t>KÜÇÜK AVULCUK TR-1 35-15-L00715_950376378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07.11.2020 11:11:27</t>
        </is>
      </c>
      <c>
        <is>
          <t>07.11.2020 13:02:19</t>
        </is>
      </c>
      <c>
        <v>1.847777777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1.847778</v>
      </c>
    </row>
    <row>
      <c>
        <is>
          <t>1579038</t>
        </is>
      </c>
      <c>
        <v>1</v>
      </c>
      <c>
        <is>
          <t>İZMİR</t>
        </is>
      </c>
      <c>
        <v>ÖDEMİŞ</v>
      </c>
      <c>
        <is>
          <t>KÜÇÜKAVULCUK TR-2 35-15-L01096_95000135923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11.11.2020 11:41:00</t>
        </is>
      </c>
      <c>
        <is>
          <t>11.11.2020 15:48:22</t>
        </is>
      </c>
      <c>
        <v>4.122777777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4.122778</v>
      </c>
    </row>
    <row>
      <c>
        <is>
          <t>1581699</t>
        </is>
      </c>
      <c>
        <v>1</v>
      </c>
      <c>
        <is>
          <t>İZMİR</t>
        </is>
      </c>
      <c>
        <v>FOÇA</v>
      </c>
      <c>
        <is>
          <t>BAĞARASI TR-1 35-23-M00170_B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16.11.2020 22:17:39</t>
        </is>
      </c>
      <c>
        <is>
          <t>16.11.2020 23:28:00</t>
        </is>
      </c>
      <c>
        <v>1.1725</v>
      </c>
      <c>
        <v>0</v>
      </c>
      <c>
        <v>167</v>
      </c>
      <c>
        <v>0</v>
      </c>
      <c>
        <v>6</v>
      </c>
      <c>
        <v>0</v>
      </c>
      <c>
        <v>195.8075</v>
      </c>
      <c>
        <v>0</v>
      </c>
      <c>
        <v>7.035</v>
      </c>
    </row>
    <row>
      <c>
        <is>
          <t>1583407</t>
        </is>
      </c>
      <c>
        <v>1</v>
      </c>
      <c>
        <is>
          <t>İZMİR</t>
        </is>
      </c>
      <c>
        <v>FOÇA</v>
      </c>
      <c>
        <is>
          <t>YENİFOÇA TR-3 35-23-M00003_B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19.11.2020 17:32:30</t>
        </is>
      </c>
      <c>
        <is>
          <t>19.11.2020 19:41:06</t>
        </is>
      </c>
      <c>
        <v>2.143333333</v>
      </c>
      <c>
        <v>0</v>
      </c>
      <c>
        <v>120</v>
      </c>
      <c>
        <v>0</v>
      </c>
      <c>
        <v>0</v>
      </c>
      <c>
        <v>0</v>
      </c>
      <c>
        <v>257.2</v>
      </c>
      <c>
        <v>0</v>
      </c>
      <c>
        <v>0</v>
      </c>
    </row>
    <row>
      <c>
        <is>
          <t>1595626</t>
        </is>
      </c>
      <c>
        <v>1</v>
      </c>
      <c>
        <is>
          <t>İZMİR</t>
        </is>
      </c>
      <c>
        <v>SELÇUK</v>
      </c>
      <c>
        <is>
          <t>BELEVİ TR4 35-13-L00063_A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24.11.2020 10:28:00</t>
        </is>
      </c>
      <c>
        <is>
          <t>24.11.2020 17:00:00</t>
        </is>
      </c>
      <c>
        <v>6.533333333</v>
      </c>
      <c>
        <v>0</v>
      </c>
      <c>
        <v>83</v>
      </c>
      <c>
        <v>0</v>
      </c>
      <c>
        <v>0</v>
      </c>
      <c>
        <v>0</v>
      </c>
      <c>
        <v>542.266667</v>
      </c>
      <c>
        <v>0</v>
      </c>
      <c>
        <v>0</v>
      </c>
    </row>
    <row>
      <c>
        <is>
          <t>1583023</t>
        </is>
      </c>
      <c>
        <v>1</v>
      </c>
      <c>
        <is>
          <t>MANİSA</t>
        </is>
      </c>
      <c>
        <v>SALİHLİ</v>
      </c>
      <c>
        <is>
          <t>KABAZLI TR-3 45-78-M00680_953300458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19.11.2020 11:07:14</t>
        </is>
      </c>
      <c>
        <is>
          <t>19.11.2020 21:08:45</t>
        </is>
      </c>
      <c>
        <v>10.025277777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10.025278</v>
      </c>
    </row>
    <row>
      <c>
        <is>
          <t>1581354</t>
        </is>
      </c>
      <c>
        <v>1</v>
      </c>
      <c>
        <is>
          <t>MANİSA</t>
        </is>
      </c>
      <c>
        <v>SALİHLİ</v>
      </c>
      <c>
        <is>
          <t>KABAZLI TR-3 45-78-M00680_49289938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16.11.2020 09:28:16</t>
        </is>
      </c>
      <c>
        <is>
          <t>16.11.2020 10:19:50</t>
        </is>
      </c>
      <c>
        <v>0.859444444</v>
      </c>
      <c>
        <v>0</v>
      </c>
      <c>
        <v>0</v>
      </c>
      <c>
        <v>0</v>
      </c>
      <c>
        <v>65</v>
      </c>
      <c>
        <v>0</v>
      </c>
      <c>
        <v>0</v>
      </c>
      <c>
        <v>0</v>
      </c>
      <c>
        <v>55.863889</v>
      </c>
    </row>
    <row>
      <c>
        <is>
          <t>1573757</t>
        </is>
      </c>
      <c>
        <v>1</v>
      </c>
      <c>
        <is>
          <t>MANİSA</t>
        </is>
      </c>
      <c>
        <v>SALİHLİ</v>
      </c>
      <c>
        <is>
          <t>KABAZLI KÖK 45-78-M00675_KABAZLI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01.11.2020 17:31:22</t>
        </is>
      </c>
      <c>
        <is>
          <t>01.11.2020 18:20:57</t>
        </is>
      </c>
      <c>
        <v>0.826388888</v>
      </c>
      <c>
        <v>9</v>
      </c>
      <c>
        <v>554</v>
      </c>
      <c>
        <v>22</v>
      </c>
      <c>
        <v>796</v>
      </c>
      <c>
        <v>7.4375</v>
      </c>
      <c>
        <v>457.819444</v>
      </c>
      <c>
        <v>18.180556</v>
      </c>
      <c>
        <v>657.805555</v>
      </c>
    </row>
    <row>
      <c>
        <is>
          <t>1595338</t>
        </is>
      </c>
      <c>
        <v>1</v>
      </c>
      <c>
        <is>
          <t>MANİSA</t>
        </is>
      </c>
      <c>
        <v>SALİHLİ</v>
      </c>
      <c>
        <is>
          <t>DURASILLI TR-22 45-78-M01136_953261765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23.11.2020 16:02:12</t>
        </is>
      </c>
      <c>
        <is>
          <t>23.11.2020 19:25:27</t>
        </is>
      </c>
      <c>
        <v>3.3875</v>
      </c>
      <c>
        <v>0</v>
      </c>
      <c>
        <v>1</v>
      </c>
      <c>
        <v>0</v>
      </c>
      <c>
        <v>0</v>
      </c>
      <c>
        <v>0</v>
      </c>
      <c>
        <v>3.3875</v>
      </c>
      <c>
        <v>0</v>
      </c>
      <c>
        <v>0</v>
      </c>
    </row>
    <row>
      <c>
        <is>
          <t>1584428</t>
        </is>
      </c>
      <c>
        <v>1</v>
      </c>
      <c>
        <is>
          <t>MANİSA</t>
        </is>
      </c>
      <c>
        <v>SALİHLİ</v>
      </c>
      <c>
        <is>
          <t>SARICALAR TR-1 45-78-M00493_49422362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21.11.2020 14:59:14</t>
        </is>
      </c>
      <c>
        <is>
          <t>21.11.2020 20:15:58</t>
        </is>
      </c>
      <c>
        <v>5.278888888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5.278889</v>
      </c>
    </row>
    <row>
      <c>
        <is>
          <t>1597997</t>
        </is>
      </c>
      <c>
        <v>1</v>
      </c>
      <c>
        <is>
          <t>İZMİR</t>
        </is>
      </c>
      <c>
        <v>ÇİĞLİ</v>
      </c>
      <c>
        <is>
          <t>M-2756 35-09-M02756_DAĞITIM TRAFOSU-M02 M02</t>
        </is>
      </c>
      <c>
        <v>OG Yeraltı Kablo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28.11.2020 23:48:24</t>
        </is>
      </c>
      <c>
        <is>
          <t>29.11.2020 08:06:40</t>
        </is>
      </c>
      <c>
        <v>8.304444444</v>
      </c>
      <c>
        <v>0</v>
      </c>
      <c>
        <v>101</v>
      </c>
      <c>
        <v>0</v>
      </c>
      <c>
        <v>0</v>
      </c>
      <c>
        <v>0</v>
      </c>
      <c>
        <v>838.748889</v>
      </c>
      <c>
        <v>0</v>
      </c>
      <c>
        <v>0</v>
      </c>
    </row>
    <row>
      <c>
        <is>
          <t>1580666</t>
        </is>
      </c>
      <c>
        <v>1</v>
      </c>
      <c>
        <is>
          <t>MANİSA</t>
        </is>
      </c>
      <c>
        <v>ALAŞEHİR</v>
      </c>
      <c>
        <is>
          <t>CABERBURHAN TR-1 45-73-M00869_A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14.11.2020 11:57:12</t>
        </is>
      </c>
      <c>
        <is>
          <t>14.11.2020 13:33:27</t>
        </is>
      </c>
      <c>
        <v>1.604166666</v>
      </c>
      <c>
        <v>0</v>
      </c>
      <c>
        <v>0</v>
      </c>
      <c>
        <v>0</v>
      </c>
      <c>
        <v>77</v>
      </c>
      <c>
        <v>0</v>
      </c>
      <c>
        <v>0</v>
      </c>
      <c>
        <v>0</v>
      </c>
      <c>
        <v>123.520833</v>
      </c>
    </row>
    <row>
      <c>
        <is>
          <t>1577120</t>
        </is>
      </c>
      <c>
        <v>1</v>
      </c>
      <c>
        <is>
          <t>MANİSA</t>
        </is>
      </c>
      <c>
        <v>ALAŞEHİR</v>
      </c>
      <c>
        <is>
          <t>CABBAR KAMARA TR-2 45-73-M00858_A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07.11.2020 12:50:22</t>
        </is>
      </c>
      <c>
        <is>
          <t>07.11.2020 14:35:22</t>
        </is>
      </c>
      <c>
        <v>1.75</v>
      </c>
      <c>
        <v>0</v>
      </c>
      <c>
        <v>0</v>
      </c>
      <c>
        <v>0</v>
      </c>
      <c>
        <v>23</v>
      </c>
      <c>
        <v>0</v>
      </c>
      <c>
        <v>0</v>
      </c>
      <c>
        <v>0</v>
      </c>
      <c>
        <v>40.25</v>
      </c>
    </row>
    <row>
      <c>
        <is>
          <t>1574991</t>
        </is>
      </c>
      <c>
        <v>1</v>
      </c>
      <c>
        <is>
          <t>MANİSA</t>
        </is>
      </c>
      <c>
        <v>KULA</v>
      </c>
      <c>
        <is>
          <t>KULA İM 45-77-A00001_DEMİRKÖPRÜ-M03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04.11.2020 02:33:52</t>
        </is>
      </c>
      <c>
        <is>
          <t>04.11.2020 02:43:33</t>
        </is>
      </c>
      <c>
        <v>0.161388888</v>
      </c>
      <c>
        <v>18</v>
      </c>
      <c>
        <v>1730</v>
      </c>
      <c>
        <v>91</v>
      </c>
      <c>
        <v>1072</v>
      </c>
      <c>
        <v>2.905</v>
      </c>
      <c>
        <v>279.202776</v>
      </c>
      <c>
        <v>14.686389</v>
      </c>
      <c>
        <v>173.008888</v>
      </c>
    </row>
    <row>
      <c>
        <is>
          <t>1578710</t>
        </is>
      </c>
      <c>
        <v>1</v>
      </c>
      <c>
        <is>
          <t>MANİSA</t>
        </is>
      </c>
      <c>
        <v>KULA</v>
      </c>
      <c>
        <is>
          <t>KULA İM 45-77-A00001_ESKİ SELENDİ-M07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10.11.2020 17:58:52</t>
        </is>
      </c>
      <c>
        <is>
          <t>10.11.2020 18:05:47</t>
        </is>
      </c>
      <c>
        <v>0.115277777</v>
      </c>
      <c>
        <v>8</v>
      </c>
      <c>
        <v>0</v>
      </c>
      <c>
        <v>81</v>
      </c>
      <c>
        <v>534</v>
      </c>
      <c>
        <v>0.922222</v>
      </c>
      <c>
        <v>0</v>
      </c>
      <c>
        <v>9.3375</v>
      </c>
      <c>
        <v>61.558333</v>
      </c>
    </row>
    <row>
      <c>
        <is>
          <t>1597094</t>
        </is>
      </c>
      <c>
        <v>1</v>
      </c>
      <c>
        <is>
          <t>MANİSA</t>
        </is>
      </c>
      <c>
        <v>KULA</v>
      </c>
      <c>
        <is>
          <t>KULA İM 45-77-A00001_ESKİ SELENDİ M07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Bildirimli</v>
      </c>
      <c>
        <is>
          <t>27.11.2020 08:57:31</t>
        </is>
      </c>
      <c>
        <is>
          <t>27.11.2020 09:14:44</t>
        </is>
      </c>
      <c>
        <v>0.2869</v>
      </c>
      <c>
        <v>8</v>
      </c>
      <c>
        <v>0</v>
      </c>
      <c>
        <v>80</v>
      </c>
      <c>
        <v>506</v>
      </c>
      <c>
        <v>2.2952</v>
      </c>
      <c>
        <v>0</v>
      </c>
      <c>
        <v>22.952</v>
      </c>
      <c>
        <v>145.1714</v>
      </c>
    </row>
    <row>
      <c>
        <is>
          <t>1598417</t>
        </is>
      </c>
      <c>
        <v>1</v>
      </c>
      <c>
        <is>
          <t>MANİSA</t>
        </is>
      </c>
      <c>
        <v>KULA</v>
      </c>
      <c>
        <is>
          <t>KULA İM 45-77-A00001_KONURCA-M01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30.11.2020 08:50:03</t>
        </is>
      </c>
      <c>
        <is>
          <t>30.11.2020 09:09:00</t>
        </is>
      </c>
      <c>
        <v>0.315833333</v>
      </c>
      <c>
        <v>0</v>
      </c>
      <c>
        <v>0</v>
      </c>
      <c>
        <v>61</v>
      </c>
      <c>
        <v>618</v>
      </c>
      <c>
        <v>0</v>
      </c>
      <c>
        <v>0</v>
      </c>
      <c>
        <v>19.265833</v>
      </c>
      <c>
        <v>195.185</v>
      </c>
    </row>
    <row>
      <c>
        <is>
          <t>1583417</t>
        </is>
      </c>
      <c>
        <v>1</v>
      </c>
      <c>
        <is>
          <t>MANİSA</t>
        </is>
      </c>
      <c>
        <v>KULA</v>
      </c>
      <c>
        <is>
          <t>KULA İM 45-77-A00001_KONURCA-M01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19.11.2020 18:00:10</t>
        </is>
      </c>
      <c>
        <is>
          <t>19.11.2020 18:03:50</t>
        </is>
      </c>
      <c>
        <v>0.061111111</v>
      </c>
      <c>
        <v>0</v>
      </c>
      <c>
        <v>0</v>
      </c>
      <c>
        <v>61</v>
      </c>
      <c>
        <v>618</v>
      </c>
      <c>
        <v>0</v>
      </c>
      <c>
        <v>0</v>
      </c>
      <c>
        <v>3.727778</v>
      </c>
      <c>
        <v>37.766667</v>
      </c>
    </row>
    <row>
      <c>
        <is>
          <t>1583450</t>
        </is>
      </c>
      <c>
        <v>1</v>
      </c>
      <c>
        <is>
          <t>MANİSA</t>
        </is>
      </c>
      <c>
        <v>KULA</v>
      </c>
      <c>
        <is>
          <t>KULA İM 45-77-A00001_KONURCA-M01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19.11.2020 18:38:22</t>
        </is>
      </c>
      <c>
        <is>
          <t>19.11.2020 19:04:00</t>
        </is>
      </c>
      <c>
        <v>0.427222222</v>
      </c>
      <c>
        <v>0</v>
      </c>
      <c>
        <v>0</v>
      </c>
      <c>
        <v>61</v>
      </c>
      <c>
        <v>618</v>
      </c>
      <c>
        <v>0</v>
      </c>
      <c>
        <v>0</v>
      </c>
      <c>
        <v>26.060556</v>
      </c>
      <c>
        <v>264.023333</v>
      </c>
    </row>
    <row>
      <c>
        <is>
          <t>1581318</t>
        </is>
      </c>
      <c>
        <v>1</v>
      </c>
      <c>
        <is>
          <t>MANİSA</t>
        </is>
      </c>
      <c>
        <v>KULA</v>
      </c>
      <c>
        <is>
          <t>KULA İM 45-77-A00001_ESKİ SELENDİ M07</t>
        </is>
      </c>
      <c>
        <v>Manevra</v>
      </c>
      <c>
        <is>
          <t>Dağıtım-OG</t>
        </is>
      </c>
      <c>
        <v>Kısa</v>
      </c>
      <c>
        <v>Şebeke işletmecisi</v>
      </c>
      <c>
        <v>Bildirimli</v>
      </c>
      <c>
        <is>
          <t>16.11.2020 09:02:08</t>
        </is>
      </c>
      <c>
        <is>
          <t>16.11.2020 09:04:00</t>
        </is>
      </c>
      <c>
        <v>0.031111111</v>
      </c>
      <c>
        <v>8</v>
      </c>
      <c>
        <v>0</v>
      </c>
      <c>
        <v>79</v>
      </c>
      <c>
        <v>471</v>
      </c>
      <c>
        <v>0.248889</v>
      </c>
      <c>
        <v>0</v>
      </c>
      <c>
        <v>2.457778</v>
      </c>
      <c>
        <v>14.653333</v>
      </c>
    </row>
    <row>
      <c>
        <is>
          <t>1581310</t>
        </is>
      </c>
      <c>
        <v>1</v>
      </c>
      <c>
        <is>
          <t>MANİSA</t>
        </is>
      </c>
      <c>
        <v>KULA</v>
      </c>
      <c>
        <is>
          <t>KULA İM 45-77-A00001_ESKİ SELENDİ M07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16.11.2020 09:04:19</t>
        </is>
      </c>
      <c>
        <is>
          <t>16.11.2020 16:56:07</t>
        </is>
      </c>
      <c>
        <v>7.863151666</v>
      </c>
      <c>
        <v>8</v>
      </c>
      <c>
        <v>0</v>
      </c>
      <c>
        <v>80</v>
      </c>
      <c>
        <v>506</v>
      </c>
      <c>
        <v>62.905213</v>
      </c>
      <c>
        <v>0</v>
      </c>
      <c>
        <v>629.052133</v>
      </c>
      <c>
        <v>3978.754743</v>
      </c>
    </row>
    <row>
      <c>
        <is>
          <t>1574653</t>
        </is>
      </c>
      <c>
        <v>1</v>
      </c>
      <c>
        <is>
          <t>MANİSA</t>
        </is>
      </c>
      <c>
        <v>KULA</v>
      </c>
      <c>
        <is>
          <t>KULA İM 45-77-A00001_DEMİRKÖPRÜ-M03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03.11.2020 12:17:11</t>
        </is>
      </c>
      <c>
        <is>
          <t>03.11.2020 12:20:58</t>
        </is>
      </c>
      <c>
        <v>0.063055555</v>
      </c>
      <c>
        <v>18</v>
      </c>
      <c>
        <v>1730</v>
      </c>
      <c>
        <v>91</v>
      </c>
      <c>
        <v>1072</v>
      </c>
      <c>
        <v>1.135</v>
      </c>
      <c>
        <v>109.08611</v>
      </c>
      <c>
        <v>5.738056</v>
      </c>
      <c>
        <v>67.595555</v>
      </c>
    </row>
    <row>
      <c>
        <is>
          <t>1576684</t>
        </is>
      </c>
      <c>
        <v>1</v>
      </c>
      <c>
        <is>
          <t>MANİSA</t>
        </is>
      </c>
      <c>
        <v>KULA</v>
      </c>
      <c>
        <is>
          <t>NARINCALISÜLEYMAN TR 45-77-L00209_C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06.11.2020 17:33:39</t>
        </is>
      </c>
      <c>
        <is>
          <t>06.11.2020 18:06:35</t>
        </is>
      </c>
      <c>
        <v>0.548888888</v>
      </c>
      <c>
        <v>0</v>
      </c>
      <c>
        <v>0</v>
      </c>
      <c>
        <v>0</v>
      </c>
      <c>
        <v>14</v>
      </c>
      <c>
        <v>0</v>
      </c>
      <c>
        <v>0</v>
      </c>
      <c>
        <v>0</v>
      </c>
      <c>
        <v>7.684444</v>
      </c>
    </row>
    <row>
      <c>
        <is>
          <t>1596528</t>
        </is>
      </c>
      <c>
        <v>1</v>
      </c>
      <c>
        <is>
          <t>MANİSA</t>
        </is>
      </c>
      <c>
        <v>KULA</v>
      </c>
      <c>
        <is>
          <t>NARINCALISÜLEYMAN KERİMLİ MAH. TR 45-77-L00211_B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25.11.2020 21:12:49</t>
        </is>
      </c>
      <c>
        <is>
          <t>25.11.2020 23:12:31</t>
        </is>
      </c>
      <c>
        <v>1.995</v>
      </c>
      <c>
        <v>0</v>
      </c>
      <c>
        <v>0</v>
      </c>
      <c>
        <v>0</v>
      </c>
      <c>
        <v>7</v>
      </c>
      <c>
        <v>0</v>
      </c>
      <c>
        <v>0</v>
      </c>
      <c>
        <v>0</v>
      </c>
      <c>
        <v>13.965</v>
      </c>
    </row>
    <row>
      <c>
        <is>
          <t>1598010</t>
        </is>
      </c>
      <c>
        <v>1</v>
      </c>
      <c>
        <is>
          <t>MANİSA</t>
        </is>
      </c>
      <c>
        <v>GÖRDES</v>
      </c>
      <c>
        <is>
          <t>GÜNEŞLİ KÖK 45-75-M00056_HatBaşıAyırıcı_53134966 M01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29.11.2020 07:20:30</t>
        </is>
      </c>
      <c>
        <is>
          <t>29.11.2020 13:03:45</t>
        </is>
      </c>
      <c>
        <v>5.720833333</v>
      </c>
      <c>
        <v>0</v>
      </c>
      <c>
        <v>0</v>
      </c>
      <c>
        <v>0</v>
      </c>
      <c>
        <v>8</v>
      </c>
      <c>
        <v>0</v>
      </c>
      <c>
        <v>0</v>
      </c>
      <c>
        <v>0</v>
      </c>
      <c>
        <v>45.766667</v>
      </c>
    </row>
    <row>
      <c>
        <is>
          <t>1583887</t>
        </is>
      </c>
      <c>
        <v>1</v>
      </c>
      <c>
        <is>
          <t>MANİSA</t>
        </is>
      </c>
      <c>
        <v>DEMİRCİ</v>
      </c>
      <c>
        <is>
          <t>İRİŞLER TR-2 45-74-M00303_D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20.11.2020 14:08:29</t>
        </is>
      </c>
      <c>
        <is>
          <t>20.11.2020 16:27:27</t>
        </is>
      </c>
      <c>
        <v>2.316111111</v>
      </c>
      <c>
        <v>0</v>
      </c>
      <c>
        <v>0</v>
      </c>
      <c>
        <v>0</v>
      </c>
      <c>
        <v>48</v>
      </c>
      <c>
        <v>0</v>
      </c>
      <c>
        <v>0</v>
      </c>
      <c>
        <v>0</v>
      </c>
      <c>
        <v>111.173333</v>
      </c>
    </row>
    <row>
      <c>
        <is>
          <t>1577085</t>
        </is>
      </c>
      <c>
        <v>1</v>
      </c>
      <c>
        <is>
          <t>MANİSA</t>
        </is>
      </c>
      <c>
        <v>YUNUSEMRE</v>
      </c>
      <c>
        <is>
          <t>EVRENOS TR-3 45-71-M01411_953191895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07.11.2020 11:43:47</t>
        </is>
      </c>
      <c>
        <is>
          <t>07.11.2020 14:32:55</t>
        </is>
      </c>
      <c>
        <v>2.818888888</v>
      </c>
      <c>
        <v>0</v>
      </c>
      <c>
        <v>1</v>
      </c>
      <c>
        <v>0</v>
      </c>
      <c>
        <v>0</v>
      </c>
      <c>
        <v>0</v>
      </c>
      <c>
        <v>2.818889</v>
      </c>
      <c>
        <v>0</v>
      </c>
      <c>
        <v>0</v>
      </c>
    </row>
    <row>
      <c>
        <is>
          <t>1576968</t>
        </is>
      </c>
      <c>
        <v>1</v>
      </c>
      <c>
        <is>
          <t>MANİSA</t>
        </is>
      </c>
      <c>
        <v>TURGUTLU</v>
      </c>
      <c>
        <is>
          <t>KUŞLAR TR-1 45-83-L00283_Ayırıcı H01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07.11.2020 09:21:00</t>
        </is>
      </c>
      <c>
        <is>
          <t>07.11.2020 16:54:28</t>
        </is>
      </c>
      <c>
        <v>7.557714722</v>
      </c>
      <c>
        <v>0</v>
      </c>
      <c>
        <v>169</v>
      </c>
      <c>
        <v>1</v>
      </c>
      <c>
        <v>4</v>
      </c>
      <c>
        <v>0</v>
      </c>
      <c>
        <v>1277.253788</v>
      </c>
      <c>
        <v>7.557715</v>
      </c>
      <c>
        <v>30.230859</v>
      </c>
    </row>
    <row>
      <c>
        <is>
          <t>1576016</t>
        </is>
      </c>
      <c>
        <v>1</v>
      </c>
      <c>
        <is>
          <t>MANİSA</t>
        </is>
      </c>
      <c>
        <v>TURGUTLU</v>
      </c>
      <c>
        <is>
          <t>KUŞLAR TR-1 45-83-L00283_955156779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05.11.2020 19:42:00</t>
        </is>
      </c>
      <c>
        <is>
          <t>05.11.2020 21:19:17</t>
        </is>
      </c>
      <c>
        <v>1.621388888</v>
      </c>
      <c>
        <v>0</v>
      </c>
      <c>
        <v>1</v>
      </c>
      <c>
        <v>0</v>
      </c>
      <c>
        <v>0</v>
      </c>
      <c>
        <v>0</v>
      </c>
      <c>
        <v>1.621389</v>
      </c>
      <c>
        <v>0</v>
      </c>
      <c>
        <v>0</v>
      </c>
    </row>
    <row>
      <c>
        <is>
          <t>1574567</t>
        </is>
      </c>
      <c>
        <v>1</v>
      </c>
      <c>
        <is>
          <t>MANİSA</t>
        </is>
      </c>
      <c>
        <v>TURGUTLU</v>
      </c>
      <c>
        <is>
          <t>KUŞLAR TR-1 45-83-L00283_45-83-L00283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03.11.2020 10:00:51</t>
        </is>
      </c>
      <c>
        <is>
          <t>03.11.2020 10:26:32</t>
        </is>
      </c>
      <c>
        <v>0.428055555</v>
      </c>
      <c>
        <v>0</v>
      </c>
      <c>
        <v>169</v>
      </c>
      <c>
        <v>1</v>
      </c>
      <c>
        <v>4</v>
      </c>
      <c>
        <v>0</v>
      </c>
      <c>
        <v>72.341389</v>
      </c>
      <c>
        <v>0.428056</v>
      </c>
      <c>
        <v>1.712222</v>
      </c>
    </row>
    <row>
      <c>
        <is>
          <t>1578172</t>
        </is>
      </c>
      <c>
        <v>1</v>
      </c>
      <c>
        <is>
          <t>MANİSA</t>
        </is>
      </c>
      <c>
        <v>DEMİRCİ</v>
      </c>
      <c>
        <is>
          <t>ESKİHİSAR TR-1 45-74-M00104_945576859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09.11.2020 17:20:08</t>
        </is>
      </c>
      <c>
        <is>
          <t>09.11.2020 19:04:53</t>
        </is>
      </c>
      <c>
        <v>1.745833333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1.745833</v>
      </c>
    </row>
    <row>
      <c>
        <is>
          <t>1582370</t>
        </is>
      </c>
      <c>
        <v>1</v>
      </c>
      <c>
        <is>
          <t>MANİSA</t>
        </is>
      </c>
      <c>
        <v>DEMİRCİ</v>
      </c>
      <c>
        <is>
          <t>GÜVELİ TR-1 45-74-M00233_45-74-M00233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18.11.2020 09:44:20</t>
        </is>
      </c>
      <c>
        <is>
          <t>18.11.2020 17:42:09</t>
        </is>
      </c>
      <c>
        <v>7.963377777</v>
      </c>
      <c>
        <v>0</v>
      </c>
      <c>
        <v>0</v>
      </c>
      <c>
        <v>2</v>
      </c>
      <c>
        <v>50</v>
      </c>
      <c>
        <v>0</v>
      </c>
      <c>
        <v>0</v>
      </c>
      <c>
        <v>15.926756</v>
      </c>
      <c>
        <v>398.168889</v>
      </c>
    </row>
    <row>
      <c>
        <is>
          <t>1578481</t>
        </is>
      </c>
      <c>
        <v>1</v>
      </c>
      <c>
        <is>
          <t>MANİSA</t>
        </is>
      </c>
      <c>
        <v>DEMİRCİ</v>
      </c>
      <c>
        <is>
          <t>HOŞCALAR TR-1 45-74-M00106_945575432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10.11.2020 11:38:22</t>
        </is>
      </c>
      <c>
        <is>
          <t>10.11.2020 12:44:58</t>
        </is>
      </c>
      <c>
        <v>1.11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1.11</v>
      </c>
    </row>
    <row>
      <c>
        <is>
          <t>1581595</t>
        </is>
      </c>
      <c>
        <v>1</v>
      </c>
      <c>
        <is>
          <t>MANİSA</t>
        </is>
      </c>
      <c>
        <v>DEMİRCİ</v>
      </c>
      <c>
        <is>
          <t>MAHMUTLAR TR-1 45-74-M00163_945590097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16.11.2020 16:19:56</t>
        </is>
      </c>
      <c>
        <is>
          <t>16.11.2020 17:32:00</t>
        </is>
      </c>
      <c>
        <v>1.201111111</v>
      </c>
      <c>
        <v>0</v>
      </c>
      <c>
        <v>1</v>
      </c>
      <c>
        <v>0</v>
      </c>
      <c>
        <v>0</v>
      </c>
      <c>
        <v>0</v>
      </c>
      <c>
        <v>1.201111</v>
      </c>
      <c>
        <v>0</v>
      </c>
      <c>
        <v>0</v>
      </c>
    </row>
    <row>
      <c>
        <is>
          <t>1575503</t>
        </is>
      </c>
      <c>
        <v>1</v>
      </c>
      <c>
        <is>
          <t>MANİSA</t>
        </is>
      </c>
      <c>
        <v>DEMİRCİ</v>
      </c>
      <c>
        <is>
          <t>MAHMUTLAR TR-1 45-74-M00163_45-74-M00163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05.11.2020 01:03:51</t>
        </is>
      </c>
      <c>
        <is>
          <t>05.11.2020 05:37:00</t>
        </is>
      </c>
      <c>
        <v>4.5525</v>
      </c>
      <c>
        <v>1</v>
      </c>
      <c>
        <v>136</v>
      </c>
      <c>
        <v>0</v>
      </c>
      <c>
        <v>2</v>
      </c>
      <c>
        <v>4.5525</v>
      </c>
      <c>
        <v>619.14</v>
      </c>
      <c>
        <v>0</v>
      </c>
      <c>
        <v>9.105</v>
      </c>
    </row>
    <row>
      <c>
        <is>
          <t>1573661</t>
        </is>
      </c>
      <c>
        <v>1</v>
      </c>
      <c>
        <is>
          <t>MANİSA</t>
        </is>
      </c>
      <c>
        <v>ŞEHZADELER</v>
      </c>
      <c>
        <is>
          <t>KARAAĞAÇLI TR-13 45-71-M01075_KARAAĞAÇLI TR-2-M06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01.11.2020 13:28:01</t>
        </is>
      </c>
      <c>
        <is>
          <t>01.11.2020 14:28:29</t>
        </is>
      </c>
      <c>
        <v>1.007777777</v>
      </c>
      <c>
        <v>9</v>
      </c>
      <c>
        <v>1045</v>
      </c>
      <c>
        <v>14</v>
      </c>
      <c>
        <v>12</v>
      </c>
      <c>
        <v>9.07</v>
      </c>
      <c>
        <v>1053.127777</v>
      </c>
      <c>
        <v>14.108889</v>
      </c>
      <c>
        <v>12.093333</v>
      </c>
    </row>
    <row>
      <c>
        <is>
          <t>1597179</t>
        </is>
      </c>
      <c>
        <v>1</v>
      </c>
      <c>
        <is>
          <t>MANİSA</t>
        </is>
      </c>
      <c>
        <v>YUNUSEMRE</v>
      </c>
      <c>
        <is>
          <t>MÜSLİH TR-1 45-71-M01562_Ayırıcı H01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27.11.2020 10:05:14</t>
        </is>
      </c>
      <c>
        <is>
          <t>27.11.2020 17:11:23</t>
        </is>
      </c>
      <c>
        <v>7.102387777</v>
      </c>
      <c>
        <v>0</v>
      </c>
      <c>
        <v>0</v>
      </c>
      <c>
        <v>1</v>
      </c>
      <c>
        <v>87</v>
      </c>
      <c>
        <v>0</v>
      </c>
      <c>
        <v>0</v>
      </c>
      <c>
        <v>7.102388</v>
      </c>
      <c>
        <v>617.907737</v>
      </c>
    </row>
    <row>
      <c>
        <is>
          <t>1579091</t>
        </is>
      </c>
      <c>
        <v>1</v>
      </c>
      <c>
        <is>
          <t>MANİSA</t>
        </is>
      </c>
      <c>
        <v>YUNUSEMRE</v>
      </c>
      <c>
        <is>
          <t>OTMANLAR KÖYÜ TR-1 45-71-M01743_45-71-M01743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11.11.2020 13:12:22</t>
        </is>
      </c>
      <c>
        <is>
          <t>11.11.2020 15:31:37</t>
        </is>
      </c>
      <c>
        <v>2.320833333</v>
      </c>
      <c>
        <v>0</v>
      </c>
      <c>
        <v>0</v>
      </c>
      <c>
        <v>1</v>
      </c>
      <c>
        <v>90</v>
      </c>
      <c>
        <v>0</v>
      </c>
      <c>
        <v>0</v>
      </c>
      <c>
        <v>2.320833</v>
      </c>
      <c>
        <v>208.875</v>
      </c>
    </row>
    <row>
      <c>
        <is>
          <t>1575350</t>
        </is>
      </c>
      <c>
        <v>1</v>
      </c>
      <c>
        <is>
          <t>İZMİR</t>
        </is>
      </c>
      <c>
        <v>SELÇUK</v>
      </c>
      <c>
        <is>
          <t>GÖKÇEALAN TR-4 35-13-L00088_949969894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04.11.2020 17:07:00</t>
        </is>
      </c>
      <c>
        <is>
          <t>04.11.2020 18:04:10</t>
        </is>
      </c>
      <c>
        <v>0.952777777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1.905556</v>
      </c>
    </row>
    <row>
      <c>
        <is>
          <t>1575816</t>
        </is>
      </c>
      <c>
        <v>1</v>
      </c>
      <c>
        <is>
          <t>MANİSA</t>
        </is>
      </c>
      <c>
        <v>SELENDİ</v>
      </c>
      <c>
        <is>
          <t>RAMAZAN HOCALAR TR-1 45-81-M00134_C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05.11.2020 13:52:28</t>
        </is>
      </c>
      <c>
        <is>
          <t>05.11.2020 15:00:48</t>
        </is>
      </c>
      <c>
        <v>1.138888888</v>
      </c>
      <c>
        <v>0</v>
      </c>
      <c>
        <v>0</v>
      </c>
      <c>
        <v>0</v>
      </c>
      <c>
        <v>12</v>
      </c>
      <c>
        <v>0</v>
      </c>
      <c>
        <v>0</v>
      </c>
      <c>
        <v>0</v>
      </c>
      <c>
        <v>13.666667</v>
      </c>
    </row>
    <row>
      <c>
        <is>
          <t>1582067</t>
        </is>
      </c>
      <c>
        <v>1</v>
      </c>
      <c>
        <is>
          <t>MANİSA</t>
        </is>
      </c>
      <c>
        <v>SELENDİ</v>
      </c>
      <c>
        <is>
          <t>MIDIKLI KÖK 45-81-M00043_KINIK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17.11.2020 14:32:14</t>
        </is>
      </c>
      <c>
        <is>
          <t>17.11.2020 14:53:58</t>
        </is>
      </c>
      <c>
        <v>0.362222222</v>
      </c>
      <c>
        <v>0</v>
      </c>
      <c>
        <v>0</v>
      </c>
      <c>
        <v>28</v>
      </c>
      <c>
        <v>345</v>
      </c>
      <c>
        <v>0</v>
      </c>
      <c>
        <v>0</v>
      </c>
      <c>
        <v>10.142222</v>
      </c>
      <c>
        <v>124.966667</v>
      </c>
    </row>
    <row>
      <c>
        <is>
          <t>1577672</t>
        </is>
      </c>
      <c>
        <v>1</v>
      </c>
      <c>
        <is>
          <t>MANİSA</t>
        </is>
      </c>
      <c>
        <v>SELENDİ</v>
      </c>
      <c>
        <is>
          <t>MIDIKLI KÖK 45-81-M00043_KINIK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08.11.2020 15:43:33</t>
        </is>
      </c>
      <c>
        <is>
          <t>08.11.2020 16:34:13</t>
        </is>
      </c>
      <c>
        <v>0.844444444</v>
      </c>
      <c>
        <v>0</v>
      </c>
      <c>
        <v>0</v>
      </c>
      <c>
        <v>28</v>
      </c>
      <c>
        <v>345</v>
      </c>
      <c>
        <v>0</v>
      </c>
      <c>
        <v>0</v>
      </c>
      <c>
        <v>23.644444</v>
      </c>
      <c>
        <v>291.333333</v>
      </c>
    </row>
    <row>
      <c>
        <is>
          <t>1598065</t>
        </is>
      </c>
      <c>
        <v>1</v>
      </c>
      <c>
        <is>
          <t>MANİSA</t>
        </is>
      </c>
      <c>
        <v>SOMA</v>
      </c>
      <c>
        <is>
          <t>DUALAR TR-1 45-82-M00163_45-82-M00163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29.11.2020 09:26:23</t>
        </is>
      </c>
      <c>
        <is>
          <t>29.11.2020 09:58:55</t>
        </is>
      </c>
      <c>
        <v>0.542222222</v>
      </c>
      <c>
        <v>0</v>
      </c>
      <c>
        <v>0</v>
      </c>
      <c>
        <v>2</v>
      </c>
      <c>
        <v>116</v>
      </c>
      <c>
        <v>0</v>
      </c>
      <c>
        <v>0</v>
      </c>
      <c>
        <v>1.084444</v>
      </c>
      <c>
        <v>62.897778</v>
      </c>
    </row>
    <row>
      <c>
        <is>
          <t>1598532</t>
        </is>
      </c>
      <c>
        <v>1</v>
      </c>
      <c>
        <is>
          <t>MANİSA</t>
        </is>
      </c>
      <c>
        <v>GÖRDES</v>
      </c>
      <c>
        <is>
          <t>GÖRDES DM 45-75-M00050_KÜREKÇİ-M09 M09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30.11.2020 10:42:45</t>
        </is>
      </c>
      <c>
        <is>
          <t>30.11.2020 10:55:44</t>
        </is>
      </c>
      <c>
        <v>0.216388888</v>
      </c>
      <c>
        <v>0</v>
      </c>
      <c>
        <v>0</v>
      </c>
      <c>
        <v>68</v>
      </c>
      <c>
        <v>940</v>
      </c>
      <c>
        <v>0</v>
      </c>
      <c>
        <v>0</v>
      </c>
      <c>
        <v>14.714444</v>
      </c>
      <c>
        <v>203.405555</v>
      </c>
    </row>
    <row>
      <c>
        <is>
          <t>1582451</t>
        </is>
      </c>
      <c>
        <v>1</v>
      </c>
      <c>
        <is>
          <t>MANİSA</t>
        </is>
      </c>
      <c>
        <v>GÖRDES</v>
      </c>
      <c>
        <is>
          <t>GÖRDES TR-27 45-75-M00042_HatBaşıAyırıcı_53135103 M01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18.11.2020 10:55:59</t>
        </is>
      </c>
      <c>
        <is>
          <t>18.11.2020 13:06:29</t>
        </is>
      </c>
      <c>
        <v>2.175</v>
      </c>
      <c>
        <v>0</v>
      </c>
      <c>
        <v>0</v>
      </c>
      <c>
        <v>5</v>
      </c>
      <c>
        <v>90</v>
      </c>
      <c>
        <v>0</v>
      </c>
      <c>
        <v>0</v>
      </c>
      <c>
        <v>10.875</v>
      </c>
      <c>
        <v>195.75</v>
      </c>
    </row>
    <row>
      <c>
        <is>
          <t>1582357</t>
        </is>
      </c>
      <c>
        <v>1</v>
      </c>
      <c>
        <is>
          <t>MANİSA</t>
        </is>
      </c>
      <c>
        <v>GÖRDES</v>
      </c>
      <c>
        <is>
          <t>GÖRDES DM 45-75-M00050_GÖRDES ŞEHİR-2-M03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18.11.2020 09:35:14</t>
        </is>
      </c>
      <c>
        <is>
          <t>18.11.2020 09:46:31</t>
        </is>
      </c>
      <c>
        <v>0.188055555</v>
      </c>
      <c>
        <v>30</v>
      </c>
      <c>
        <v>3821</v>
      </c>
      <c>
        <v>15</v>
      </c>
      <c>
        <v>200</v>
      </c>
      <c>
        <v>5.641667</v>
      </c>
      <c>
        <v>718.560276</v>
      </c>
      <c>
        <v>2.820833</v>
      </c>
      <c>
        <v>37.611111</v>
      </c>
    </row>
    <row>
      <c>
        <is>
          <t>1582538</t>
        </is>
      </c>
      <c>
        <v>1</v>
      </c>
      <c>
        <is>
          <t>MANİSA</t>
        </is>
      </c>
      <c>
        <v>GÖRDES</v>
      </c>
      <c>
        <is>
          <t>GÖRDES TR-27 45-75-M00042_GÖRDES TR-28-M01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18.11.2020 13:10:40</t>
        </is>
      </c>
      <c>
        <is>
          <t>18.11.2020 13:21:00</t>
        </is>
      </c>
      <c>
        <v>0.172222222</v>
      </c>
      <c>
        <v>4</v>
      </c>
      <c>
        <v>151</v>
      </c>
      <c>
        <v>13</v>
      </c>
      <c>
        <v>178</v>
      </c>
      <c>
        <v>0.688889</v>
      </c>
      <c>
        <v>26.005556</v>
      </c>
      <c>
        <v>2.238889</v>
      </c>
      <c>
        <v>30.655556</v>
      </c>
    </row>
    <row>
      <c>
        <is>
          <t>1582578</t>
        </is>
      </c>
      <c>
        <v>1</v>
      </c>
      <c>
        <is>
          <t>MANİSA</t>
        </is>
      </c>
      <c>
        <v>GÖRDES</v>
      </c>
      <c>
        <is>
          <t>GÖRDES TR-27 45-75-M00042_HatBaşıAyırıcı_53135103 M01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18.11.2020 13:56:00</t>
        </is>
      </c>
      <c>
        <is>
          <t>18.11.2020 15:23:59</t>
        </is>
      </c>
      <c>
        <v>1.466388888</v>
      </c>
      <c>
        <v>0</v>
      </c>
      <c>
        <v>0</v>
      </c>
      <c>
        <v>5</v>
      </c>
      <c>
        <v>90</v>
      </c>
      <c>
        <v>0</v>
      </c>
      <c>
        <v>0</v>
      </c>
      <c>
        <v>7.331944</v>
      </c>
      <c>
        <v>131.975</v>
      </c>
    </row>
    <row>
      <c>
        <is>
          <t>1579376</t>
        </is>
      </c>
      <c>
        <v>1</v>
      </c>
      <c>
        <is>
          <t>MANİSA</t>
        </is>
      </c>
      <c>
        <v>GÖRDES</v>
      </c>
      <c>
        <is>
          <t>GÖRDES DM 45-75-M00050_KAYACIK-M06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12.11.2020 04:39:09</t>
        </is>
      </c>
      <c>
        <is>
          <t>12.11.2020 04:45:53</t>
        </is>
      </c>
      <c>
        <v>0.112222222</v>
      </c>
      <c>
        <v>6</v>
      </c>
      <c>
        <v>387</v>
      </c>
      <c>
        <v>73</v>
      </c>
      <c>
        <v>2895</v>
      </c>
      <c>
        <v>0.673333</v>
      </c>
      <c>
        <v>43.43</v>
      </c>
      <c>
        <v>8.192222</v>
      </c>
      <c>
        <v>324.883333</v>
      </c>
    </row>
    <row>
      <c>
        <is>
          <t>1580001</t>
        </is>
      </c>
      <c>
        <v>1</v>
      </c>
      <c>
        <is>
          <t>MANİSA</t>
        </is>
      </c>
      <c>
        <v>GÖRDES</v>
      </c>
      <c>
        <is>
          <t>GÖRDES TR-27 45-75-M00042_C C01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13.11.2020 09:13:23</t>
        </is>
      </c>
      <c>
        <is>
          <t>13.11.2020 12:08:41</t>
        </is>
      </c>
      <c>
        <v>2.921407222</v>
      </c>
      <c>
        <v>0</v>
      </c>
      <c>
        <v>47</v>
      </c>
      <c>
        <v>0</v>
      </c>
      <c>
        <v>0</v>
      </c>
      <c>
        <v>0</v>
      </c>
      <c>
        <v>137.306139</v>
      </c>
      <c>
        <v>0</v>
      </c>
      <c>
        <v>0</v>
      </c>
    </row>
    <row>
      <c>
        <is>
          <t>1595541</t>
        </is>
      </c>
      <c>
        <v>1</v>
      </c>
      <c>
        <is>
          <t>MANİSA</t>
        </is>
      </c>
      <c>
        <v>GÖRDES</v>
      </c>
      <c>
        <is>
          <t>GÖRDES DM 45-75-M00050_KAŞIKÇI-M11 M11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24.11.2020 09:08:54</t>
        </is>
      </c>
      <c>
        <is>
          <t>24.11.2020 09:30:37</t>
        </is>
      </c>
      <c>
        <v>0.361944444</v>
      </c>
      <c>
        <v>0</v>
      </c>
      <c>
        <v>0</v>
      </c>
      <c>
        <v>28</v>
      </c>
      <c>
        <v>807</v>
      </c>
      <c>
        <v>0</v>
      </c>
      <c>
        <v>0</v>
      </c>
      <c>
        <v>10.134444</v>
      </c>
      <c>
        <v>292.089166</v>
      </c>
    </row>
    <row>
      <c>
        <is>
          <t>1595619</t>
        </is>
      </c>
      <c>
        <v>1</v>
      </c>
      <c>
        <is>
          <t>MANİSA</t>
        </is>
      </c>
      <c>
        <v>GÖRDES</v>
      </c>
      <c>
        <is>
          <t>GÖRDES DM 45-75-M00050_HatBaşıAyırıcı_53138893 M11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24.11.2020 09:14:35</t>
        </is>
      </c>
      <c>
        <is>
          <t>24.11.2020 11:32:53</t>
        </is>
      </c>
      <c>
        <v>2.305</v>
      </c>
      <c>
        <v>0</v>
      </c>
      <c>
        <v>0</v>
      </c>
      <c>
        <v>1</v>
      </c>
      <c>
        <v>0</v>
      </c>
      <c>
        <v>0</v>
      </c>
      <c>
        <v>0</v>
      </c>
      <c>
        <v>2.305</v>
      </c>
      <c>
        <v>0</v>
      </c>
    </row>
    <row>
      <c>
        <is>
          <t>1598049</t>
        </is>
      </c>
      <c>
        <v>1</v>
      </c>
      <c>
        <is>
          <t>MANİSA</t>
        </is>
      </c>
      <c>
        <v>GÖRDES</v>
      </c>
      <c>
        <is>
          <t>GÖRDES DM 45-75-M00050_KAŞIKÇI-M11 M11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29.11.2020 09:23:37</t>
        </is>
      </c>
      <c>
        <is>
          <t>29.11.2020 09:29:36</t>
        </is>
      </c>
      <c>
        <v>0.099722222</v>
      </c>
      <c>
        <v>0</v>
      </c>
      <c>
        <v>0</v>
      </c>
      <c>
        <v>28</v>
      </c>
      <c>
        <v>807</v>
      </c>
      <c>
        <v>0</v>
      </c>
      <c>
        <v>0</v>
      </c>
      <c>
        <v>2.792222</v>
      </c>
      <c>
        <v>80.475833</v>
      </c>
    </row>
    <row>
      <c>
        <is>
          <t>1596389</t>
        </is>
      </c>
      <c>
        <v>1</v>
      </c>
      <c>
        <is>
          <t>MANİSA</t>
        </is>
      </c>
      <c>
        <v>GÖRDES</v>
      </c>
      <c>
        <is>
          <t>GÖRDES TR-28 45-75-M00028_945603799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25.11.2020 15:22:00</t>
        </is>
      </c>
      <c>
        <is>
          <t>25.11.2020 16:43:25</t>
        </is>
      </c>
      <c>
        <v>1.356944444</v>
      </c>
      <c>
        <v>0</v>
      </c>
      <c>
        <v>1</v>
      </c>
      <c>
        <v>0</v>
      </c>
      <c>
        <v>0</v>
      </c>
      <c>
        <v>0</v>
      </c>
      <c>
        <v>1.356944</v>
      </c>
      <c>
        <v>0</v>
      </c>
      <c>
        <v>0</v>
      </c>
    </row>
    <row>
      <c>
        <is>
          <t>1596589</t>
        </is>
      </c>
      <c>
        <v>1</v>
      </c>
      <c>
        <is>
          <t>MANİSA</t>
        </is>
      </c>
      <c>
        <v>GÖRDES</v>
      </c>
      <c>
        <is>
          <t>GÖRDES DM 45-75-M00050_KAŞIKÇI M11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26.11.2020 09:00:49</t>
        </is>
      </c>
      <c>
        <is>
          <t>26.11.2020 09:13:32</t>
        </is>
      </c>
      <c>
        <v>0.211944444</v>
      </c>
      <c>
        <v>0</v>
      </c>
      <c>
        <v>0</v>
      </c>
      <c>
        <v>28</v>
      </c>
      <c>
        <v>807</v>
      </c>
      <c>
        <v>0</v>
      </c>
      <c>
        <v>0</v>
      </c>
      <c>
        <v>5.934444</v>
      </c>
      <c>
        <v>171.039166</v>
      </c>
    </row>
    <row>
      <c>
        <is>
          <t>1595501</t>
        </is>
      </c>
      <c>
        <v>1</v>
      </c>
      <c>
        <is>
          <t>MANİSA</t>
        </is>
      </c>
      <c>
        <v>GÖRDES</v>
      </c>
      <c>
        <is>
          <t>GÖRDES DM 45-75-M00050_KAŞIKÇI-M11 M11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24.11.2020 08:03:31</t>
        </is>
      </c>
      <c>
        <is>
          <t>24.11.2020 08:11:32</t>
        </is>
      </c>
      <c>
        <v>0.133611111</v>
      </c>
      <c>
        <v>0</v>
      </c>
      <c>
        <v>0</v>
      </c>
      <c>
        <v>28</v>
      </c>
      <c>
        <v>807</v>
      </c>
      <c>
        <v>0</v>
      </c>
      <c>
        <v>0</v>
      </c>
      <c>
        <v>3.741111</v>
      </c>
      <c>
        <v>107.824167</v>
      </c>
    </row>
    <row>
      <c>
        <is>
          <t>1576148</t>
        </is>
      </c>
      <c>
        <v>1</v>
      </c>
      <c>
        <is>
          <t>MANİSA</t>
        </is>
      </c>
      <c>
        <v>GÖRDES</v>
      </c>
      <c>
        <is>
          <t>GÖRDES DM 45-75-M00050_KAŞIKÇI-M11 M11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06.11.2020 08:11:02</t>
        </is>
      </c>
      <c>
        <is>
          <t>06.11.2020 08:25:41</t>
        </is>
      </c>
      <c>
        <v>0.244166666</v>
      </c>
      <c>
        <v>0</v>
      </c>
      <c>
        <v>0</v>
      </c>
      <c>
        <v>28</v>
      </c>
      <c>
        <v>807</v>
      </c>
      <c>
        <v>0</v>
      </c>
      <c>
        <v>0</v>
      </c>
      <c>
        <v>6.836667</v>
      </c>
      <c>
        <v>197.042499</v>
      </c>
    </row>
    <row>
      <c>
        <is>
          <t>1576304</t>
        </is>
      </c>
      <c>
        <v>1</v>
      </c>
      <c>
        <is>
          <t>MANİSA</t>
        </is>
      </c>
      <c>
        <v>GÖRDES</v>
      </c>
      <c>
        <is>
          <t>GÖRDES DM 45-75-M00050_KAŞIKÇI-M11 M11</t>
        </is>
      </c>
      <c>
        <v>OG İzolatör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06.11.2020 10:54:55</t>
        </is>
      </c>
      <c>
        <is>
          <t>06.11.2020 11:12:43</t>
        </is>
      </c>
      <c>
        <v>0.296666666</v>
      </c>
      <c>
        <v>0</v>
      </c>
      <c>
        <v>0</v>
      </c>
      <c>
        <v>28</v>
      </c>
      <c>
        <v>807</v>
      </c>
      <c>
        <v>0</v>
      </c>
      <c>
        <v>0</v>
      </c>
      <c>
        <v>8.306667</v>
      </c>
      <c>
        <v>239.409999</v>
      </c>
    </row>
    <row>
      <c>
        <is>
          <t>1573637</t>
        </is>
      </c>
      <c>
        <v>1</v>
      </c>
      <c>
        <is>
          <t>MANİSA</t>
        </is>
      </c>
      <c>
        <v>GÖRDES</v>
      </c>
      <c>
        <is>
          <t>GÖRDES TR-1 45-75-M00001_945604098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01.11.2020 12:36:09</t>
        </is>
      </c>
      <c>
        <is>
          <t>01.11.2020 14:01:20</t>
        </is>
      </c>
      <c>
        <v>1.419722222</v>
      </c>
      <c>
        <v>0</v>
      </c>
      <c>
        <v>2</v>
      </c>
      <c>
        <v>0</v>
      </c>
      <c>
        <v>0</v>
      </c>
      <c>
        <v>0</v>
      </c>
      <c>
        <v>2.839444</v>
      </c>
      <c>
        <v>0</v>
      </c>
      <c>
        <v>0</v>
      </c>
    </row>
    <row>
      <c>
        <is>
          <t>1573796</t>
        </is>
      </c>
      <c>
        <v>1</v>
      </c>
      <c>
        <is>
          <t>MANİSA</t>
        </is>
      </c>
      <c>
        <v>GÖRDES</v>
      </c>
      <c>
        <is>
          <t>GÖRDES TR-28 45-75-M00028_C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01.11.2020 19:05:51</t>
        </is>
      </c>
      <c>
        <is>
          <t>01.11.2020 19:27:52</t>
        </is>
      </c>
      <c>
        <v>0.366944444</v>
      </c>
      <c>
        <v>0</v>
      </c>
      <c>
        <v>23</v>
      </c>
      <c>
        <v>0</v>
      </c>
      <c>
        <v>0</v>
      </c>
      <c>
        <v>0</v>
      </c>
      <c>
        <v>8.439722</v>
      </c>
      <c>
        <v>0</v>
      </c>
      <c>
        <v>0</v>
      </c>
    </row>
    <row>
      <c>
        <is>
          <t>1582615</t>
        </is>
      </c>
      <c>
        <v>1</v>
      </c>
      <c>
        <is>
          <t>MANİSA</t>
        </is>
      </c>
      <c>
        <v>GÖRDES</v>
      </c>
      <c>
        <is>
          <t>GÖRDES TR-1 45-75-M00001_945604204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18.11.2020 14:46:46</t>
        </is>
      </c>
      <c>
        <is>
          <t>18.11.2020 16:31:09</t>
        </is>
      </c>
      <c>
        <v>1.739722222</v>
      </c>
      <c>
        <v>0</v>
      </c>
      <c>
        <v>2</v>
      </c>
      <c>
        <v>0</v>
      </c>
      <c>
        <v>0</v>
      </c>
      <c>
        <v>0</v>
      </c>
      <c>
        <v>3.479444</v>
      </c>
      <c>
        <v>0</v>
      </c>
      <c>
        <v>0</v>
      </c>
    </row>
    <row>
      <c>
        <is>
          <t>1583519</t>
        </is>
      </c>
      <c>
        <v>1</v>
      </c>
      <c>
        <is>
          <t>MANİSA</t>
        </is>
      </c>
      <c>
        <v>SELENDİ</v>
      </c>
      <c>
        <is>
          <t>SELENDİ TR-33 (KASAP HÜSEYİN) 45-81-M00033_A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19.11.2020 20:10:08</t>
        </is>
      </c>
      <c>
        <is>
          <t>19.11.2020 21:22:43</t>
        </is>
      </c>
      <c>
        <v>1.209722222</v>
      </c>
      <c>
        <v>0</v>
      </c>
      <c>
        <v>1</v>
      </c>
      <c>
        <v>0</v>
      </c>
      <c>
        <v>37</v>
      </c>
      <c>
        <v>0</v>
      </c>
      <c>
        <v>1.209722</v>
      </c>
      <c>
        <v>0</v>
      </c>
      <c>
        <v>44.759722</v>
      </c>
    </row>
    <row>
      <c>
        <is>
          <t>1575581</t>
        </is>
      </c>
      <c>
        <v>1</v>
      </c>
      <c>
        <is>
          <t>MANİSA</t>
        </is>
      </c>
      <c>
        <v>SELENDİ</v>
      </c>
      <c>
        <is>
          <t>OKLUİSA KÖK 45-81-M00046_ESKİN GRUP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05.11.2020 08:57:46</t>
        </is>
      </c>
      <c>
        <is>
          <t>05.11.2020 09:39:53</t>
        </is>
      </c>
      <c>
        <v>0.701944444</v>
      </c>
      <c>
        <v>0</v>
      </c>
      <c>
        <v>0</v>
      </c>
      <c>
        <v>25</v>
      </c>
      <c>
        <v>770</v>
      </c>
      <c>
        <v>0</v>
      </c>
      <c>
        <v>0</v>
      </c>
      <c>
        <v>17.548611</v>
      </c>
      <c>
        <v>540.497222</v>
      </c>
    </row>
    <row>
      <c>
        <is>
          <t>1575329</t>
        </is>
      </c>
      <c>
        <v>1</v>
      </c>
      <c>
        <is>
          <t>MANİSA</t>
        </is>
      </c>
      <c>
        <v>ALAŞEHİR</v>
      </c>
      <c>
        <is>
          <t>DELEMENLER KÖK 45-73-M00490_HatBaşıAyırıcı_53136539 M05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04.11.2020 16:38:21</t>
        </is>
      </c>
      <c>
        <is>
          <t>04.11.2020 18:32:52</t>
        </is>
      </c>
      <c>
        <v>1.908611111</v>
      </c>
      <c>
        <v>0</v>
      </c>
      <c>
        <v>0</v>
      </c>
      <c>
        <v>12</v>
      </c>
      <c>
        <v>246</v>
      </c>
      <c>
        <v>0</v>
      </c>
      <c>
        <v>0</v>
      </c>
      <c>
        <v>22.903333</v>
      </c>
      <c>
        <v>469.518333</v>
      </c>
    </row>
    <row>
      <c>
        <is>
          <t>1574455</t>
        </is>
      </c>
      <c>
        <v>1</v>
      </c>
      <c>
        <is>
          <t>MANİSA</t>
        </is>
      </c>
      <c>
        <v>SARIGÖL</v>
      </c>
      <c>
        <is>
          <t>SARIGÖL TR-44 45-79-M00044_945555031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03.11.2020 00:56:40</t>
        </is>
      </c>
      <c>
        <is>
          <t>03.11.2020 01:31:25</t>
        </is>
      </c>
      <c>
        <v>0.579166666</v>
      </c>
      <c>
        <v>0</v>
      </c>
      <c>
        <v>4</v>
      </c>
      <c>
        <v>0</v>
      </c>
      <c>
        <v>0</v>
      </c>
      <c>
        <v>0</v>
      </c>
      <c>
        <v>2.316667</v>
      </c>
      <c>
        <v>0</v>
      </c>
      <c>
        <v>0</v>
      </c>
    </row>
    <row>
      <c>
        <is>
          <t>1575260</t>
        </is>
      </c>
      <c>
        <v>1</v>
      </c>
      <c>
        <is>
          <t>MANİSA</t>
        </is>
      </c>
      <c>
        <v>SARIGÖL</v>
      </c>
      <c>
        <is>
          <t>SARIGÖL DM 45-79-M00069_ULUDERBENT FİDERİ-M16 M16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04.11.2020 14:25:19</t>
        </is>
      </c>
      <c>
        <is>
          <t>04.11.2020 14:35:59</t>
        </is>
      </c>
      <c>
        <v>0.177777777</v>
      </c>
      <c>
        <v>13</v>
      </c>
      <c>
        <v>684</v>
      </c>
      <c>
        <v>65</v>
      </c>
      <c>
        <v>1105</v>
      </c>
      <c>
        <v>2.311111</v>
      </c>
      <c>
        <v>121.599999</v>
      </c>
      <c>
        <v>11.555556</v>
      </c>
      <c>
        <v>196.444444</v>
      </c>
    </row>
    <row>
      <c>
        <is>
          <t>1576513</t>
        </is>
      </c>
      <c>
        <v>1</v>
      </c>
      <c>
        <is>
          <t>MANİSA</t>
        </is>
      </c>
      <c>
        <v>SARIGÖL</v>
      </c>
      <c>
        <is>
          <t>SARIGÖL DM 45-79-M00069_SELİMİYE FİDERİ-M18 M18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06.11.2020 14:18:33</t>
        </is>
      </c>
      <c>
        <is>
          <t>06.11.2020 14:30:17</t>
        </is>
      </c>
      <c>
        <v>0.195555555</v>
      </c>
      <c>
        <v>0</v>
      </c>
      <c>
        <v>0</v>
      </c>
      <c>
        <v>42</v>
      </c>
      <c>
        <v>1318</v>
      </c>
      <c>
        <v>0</v>
      </c>
      <c>
        <v>0</v>
      </c>
      <c>
        <v>8.213333</v>
      </c>
      <c>
        <v>257.742221</v>
      </c>
    </row>
    <row>
      <c>
        <is>
          <t>1583187</t>
        </is>
      </c>
      <c>
        <v>1</v>
      </c>
      <c>
        <is>
          <t>MANİSA</t>
        </is>
      </c>
      <c>
        <v>SARIGÖL</v>
      </c>
      <c>
        <is>
          <t>SARIGÖL DM 45-79-M00069_ULUDERBENT FİDERİ-M16 M16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19.11.2020 13:43:57</t>
        </is>
      </c>
      <c>
        <is>
          <t>19.11.2020 13:47:53</t>
        </is>
      </c>
      <c>
        <v>0.065555555</v>
      </c>
      <c>
        <v>13</v>
      </c>
      <c>
        <v>684</v>
      </c>
      <c>
        <v>126</v>
      </c>
      <c>
        <v>2905</v>
      </c>
      <c>
        <v>0.852222</v>
      </c>
      <c>
        <v>44.84</v>
      </c>
      <c>
        <v>8.26</v>
      </c>
      <c>
        <v>190.438887</v>
      </c>
    </row>
    <row>
      <c>
        <is>
          <t>1596915</t>
        </is>
      </c>
      <c>
        <v>1</v>
      </c>
      <c>
        <is>
          <t>MANİSA</t>
        </is>
      </c>
      <c>
        <v>SARIGÖL</v>
      </c>
      <c>
        <is>
          <t>SARIGÖL DM 45-79-M00069_ULUDERBENT FİDERİ-M16 M16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26.11.2020 16:36:36</t>
        </is>
      </c>
      <c>
        <is>
          <t>26.11.2020 16:44:57</t>
        </is>
      </c>
      <c>
        <v>0.139166666</v>
      </c>
      <c>
        <v>13</v>
      </c>
      <c>
        <v>684</v>
      </c>
      <c>
        <v>126</v>
      </c>
      <c>
        <v>2905</v>
      </c>
      <c>
        <v>1.809167</v>
      </c>
      <c>
        <v>95.19</v>
      </c>
      <c>
        <v>17.535</v>
      </c>
      <c>
        <v>404.279165</v>
      </c>
    </row>
    <row>
      <c>
        <is>
          <t>1596974</t>
        </is>
      </c>
      <c>
        <v>1</v>
      </c>
      <c>
        <is>
          <t>MANİSA</t>
        </is>
      </c>
      <c>
        <v>SARIGÖL</v>
      </c>
      <c>
        <is>
          <t>SARIGÖL DM 45-79-M00069_ULUDERBENT FİDERİ-M16 M16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26.11.2020 18:05:14</t>
        </is>
      </c>
      <c>
        <is>
          <t>26.11.2020 19:01:52</t>
        </is>
      </c>
      <c>
        <v>0.943888888</v>
      </c>
      <c>
        <v>13</v>
      </c>
      <c>
        <v>684</v>
      </c>
      <c>
        <v>126</v>
      </c>
      <c>
        <v>2905</v>
      </c>
      <c>
        <v>12.270556</v>
      </c>
      <c>
        <v>645.619999</v>
      </c>
      <c>
        <v>118.93</v>
      </c>
      <c>
        <v>2741.99722</v>
      </c>
    </row>
    <row>
      <c>
        <is>
          <t>1598292</t>
        </is>
      </c>
      <c>
        <v>1</v>
      </c>
      <c>
        <is>
          <t>MANİSA</t>
        </is>
      </c>
      <c>
        <v>SARIGÖL</v>
      </c>
      <c>
        <is>
          <t>SARIGÖL TR-50 45-79-M00050_945561148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29.11.2020 18:13:57</t>
        </is>
      </c>
      <c>
        <is>
          <t>29.11.2020 19:42:37</t>
        </is>
      </c>
      <c>
        <v>1.477777777</v>
      </c>
      <c>
        <v>0</v>
      </c>
      <c>
        <v>3</v>
      </c>
      <c>
        <v>0</v>
      </c>
      <c>
        <v>0</v>
      </c>
      <c>
        <v>0</v>
      </c>
      <c>
        <v>4.433333</v>
      </c>
      <c>
        <v>0</v>
      </c>
      <c>
        <v>0</v>
      </c>
    </row>
    <row>
      <c>
        <is>
          <t>1597599</t>
        </is>
      </c>
      <c>
        <v>1</v>
      </c>
      <c>
        <is>
          <t>MANİSA</t>
        </is>
      </c>
      <c>
        <v>SARIGÖL</v>
      </c>
      <c>
        <is>
          <t>SARIGÖL DM 45-79-M00069_SELİMİYE FİDERİ-M18 M18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28.11.2020 08:13:51</t>
        </is>
      </c>
      <c>
        <is>
          <t>28.11.2020 08:18:18</t>
        </is>
      </c>
      <c>
        <v>0.074166666</v>
      </c>
      <c>
        <v>0</v>
      </c>
      <c>
        <v>0</v>
      </c>
      <c>
        <v>42</v>
      </c>
      <c>
        <v>1318</v>
      </c>
      <c>
        <v>0</v>
      </c>
      <c>
        <v>0</v>
      </c>
      <c>
        <v>3.115</v>
      </c>
      <c>
        <v>97.751666</v>
      </c>
    </row>
    <row>
      <c>
        <is>
          <t>1597712</t>
        </is>
      </c>
      <c>
        <v>1</v>
      </c>
      <c>
        <is>
          <t>MANİSA</t>
        </is>
      </c>
      <c>
        <v>SARIGÖL</v>
      </c>
      <c>
        <is>
          <t>SARIGÖL TR-6 45-79-M00006_B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28.11.2020 10:22:47</t>
        </is>
      </c>
      <c>
        <is>
          <t>28.11.2020 12:32:47</t>
        </is>
      </c>
      <c>
        <v>2.166666666</v>
      </c>
      <c>
        <v>0</v>
      </c>
      <c>
        <v>0</v>
      </c>
      <c>
        <v>0</v>
      </c>
      <c>
        <v>12</v>
      </c>
      <c>
        <v>0</v>
      </c>
      <c>
        <v>0</v>
      </c>
      <c>
        <v>0</v>
      </c>
      <c>
        <v>26</v>
      </c>
    </row>
    <row>
      <c>
        <is>
          <t>1597823</t>
        </is>
      </c>
      <c>
        <v>1</v>
      </c>
      <c>
        <is>
          <t>MANİSA</t>
        </is>
      </c>
      <c>
        <v>SARIGÖL</v>
      </c>
      <c>
        <is>
          <t>SARIGÖL TR-69 45-79-M00174_45-79-M00174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28.11.2020 14:40:40</t>
        </is>
      </c>
      <c>
        <is>
          <t>28.11.2020 15:24:49</t>
        </is>
      </c>
      <c>
        <v>0.735833333</v>
      </c>
      <c>
        <v>0</v>
      </c>
      <c>
        <v>0</v>
      </c>
      <c>
        <v>1</v>
      </c>
      <c>
        <v>5</v>
      </c>
      <c>
        <v>0</v>
      </c>
      <c>
        <v>0</v>
      </c>
      <c>
        <v>0.735833</v>
      </c>
      <c>
        <v>3.679167</v>
      </c>
    </row>
    <row>
      <c>
        <is>
          <t>1598363</t>
        </is>
      </c>
      <c>
        <v>1</v>
      </c>
      <c>
        <is>
          <t>MANİSA</t>
        </is>
      </c>
      <c>
        <v>SARIGÖL</v>
      </c>
      <c>
        <is>
          <t>SARIGÖL DM 45-79-M00069_DADAĞLI FİDERİ-M17 M17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29.11.2020 23:19:55</t>
        </is>
      </c>
      <c>
        <is>
          <t>29.11.2020 23:26:43</t>
        </is>
      </c>
      <c>
        <v>0.113333333</v>
      </c>
      <c>
        <v>0</v>
      </c>
      <c>
        <v>0</v>
      </c>
      <c>
        <v>75</v>
      </c>
      <c>
        <v>667</v>
      </c>
      <c>
        <v>0</v>
      </c>
      <c>
        <v>0</v>
      </c>
      <c>
        <v>8.5</v>
      </c>
      <c>
        <v>75.593333</v>
      </c>
    </row>
    <row>
      <c>
        <is>
          <t>1596255</t>
        </is>
      </c>
      <c>
        <v>1</v>
      </c>
      <c>
        <is>
          <t>MANİSA</t>
        </is>
      </c>
      <c>
        <v>SARIGÖL</v>
      </c>
      <c>
        <is>
          <t>SARIGÖL TR-49 45-79-M00049_945560040</t>
        </is>
      </c>
      <c>
        <v>AG Direkten Kesme Açma</v>
      </c>
      <c>
        <is>
          <t>Dağıtım-AG</t>
        </is>
      </c>
      <c>
        <v>Uzun</v>
      </c>
      <c>
        <v>Güvenlik</v>
      </c>
      <c>
        <v>Bildirimsiz</v>
      </c>
      <c>
        <is>
          <t>25.11.2020 11:57:00</t>
        </is>
      </c>
      <c>
        <is>
          <t>25.11.2020 12:04:43</t>
        </is>
      </c>
      <c>
        <v>0.128611111</v>
      </c>
      <c>
        <v>0</v>
      </c>
      <c>
        <v>1</v>
      </c>
      <c>
        <v>0</v>
      </c>
      <c>
        <v>0</v>
      </c>
      <c>
        <v>0</v>
      </c>
      <c>
        <v>0.128611</v>
      </c>
      <c>
        <v>0</v>
      </c>
      <c>
        <v>0</v>
      </c>
    </row>
    <row>
      <c>
        <is>
          <t>1579580</t>
        </is>
      </c>
      <c>
        <v>1</v>
      </c>
      <c>
        <is>
          <t>MANİSA</t>
        </is>
      </c>
      <c>
        <v>SARIGÖL</v>
      </c>
      <c>
        <is>
          <t>SARIGÖL TR-54 45-79-M00054_TR-50-M03 M03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12.11.2020 11:08:53</t>
        </is>
      </c>
      <c>
        <is>
          <t>12.11.2020 14:18:07</t>
        </is>
      </c>
      <c>
        <v>3.153888888</v>
      </c>
      <c>
        <v>10</v>
      </c>
      <c>
        <v>2368</v>
      </c>
      <c>
        <v>0</v>
      </c>
      <c>
        <v>0</v>
      </c>
      <c>
        <v>31.538889</v>
      </c>
      <c>
        <v>7468.408887</v>
      </c>
      <c>
        <v>0</v>
      </c>
      <c>
        <v>0</v>
      </c>
    </row>
    <row>
      <c>
        <is>
          <t>1581185</t>
        </is>
      </c>
      <c>
        <v>1</v>
      </c>
      <c>
        <is>
          <t>MANİSA</t>
        </is>
      </c>
      <c>
        <v>SARIGÖL</v>
      </c>
      <c>
        <is>
          <t>SARIGÖL DM 45-79-M00069_SELİMİYE FİDERİ-M18 M18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15.11.2020 18:53:57</t>
        </is>
      </c>
      <c>
        <is>
          <t>15.11.2020 19:00:16</t>
        </is>
      </c>
      <c>
        <v>0.105277777</v>
      </c>
      <c>
        <v>0</v>
      </c>
      <c>
        <v>0</v>
      </c>
      <c>
        <v>42</v>
      </c>
      <c>
        <v>1318</v>
      </c>
      <c>
        <v>0</v>
      </c>
      <c>
        <v>0</v>
      </c>
      <c>
        <v>4.421667</v>
      </c>
      <c>
        <v>138.75611</v>
      </c>
    </row>
    <row>
      <c>
        <is>
          <t>1575221</t>
        </is>
      </c>
      <c>
        <v>1</v>
      </c>
      <c>
        <is>
          <t>MANİSA</t>
        </is>
      </c>
      <c>
        <v>SARIGÖL</v>
      </c>
      <c>
        <is>
          <t>SARIGÖL DM 45-79-M00069_SELİMİYE FİDERİ-M18 M18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04.11.2020 13:28:52</t>
        </is>
      </c>
      <c>
        <is>
          <t>04.11.2020 13:42:50</t>
        </is>
      </c>
      <c>
        <v>0.232777777</v>
      </c>
      <c>
        <v>0</v>
      </c>
      <c>
        <v>0</v>
      </c>
      <c>
        <v>42</v>
      </c>
      <c>
        <v>1318</v>
      </c>
      <c>
        <v>0</v>
      </c>
      <c>
        <v>0</v>
      </c>
      <c>
        <v>9.776667</v>
      </c>
      <c>
        <v>306.80111</v>
      </c>
    </row>
    <row>
      <c>
        <is>
          <t>1596269</t>
        </is>
      </c>
      <c>
        <v>1</v>
      </c>
      <c>
        <is>
          <t>MANİSA</t>
        </is>
      </c>
      <c>
        <v>SARIGÖL</v>
      </c>
      <c>
        <is>
          <t>SARIGÖL TR-54 45-79-M00054_961257047</t>
        </is>
      </c>
      <c>
        <v>AG Direkten Kesme Açma</v>
      </c>
      <c>
        <is>
          <t>Dağıtım-AG</t>
        </is>
      </c>
      <c>
        <v>Uzun</v>
      </c>
      <c>
        <v>Güvenlik</v>
      </c>
      <c>
        <v>Bildirimsiz</v>
      </c>
      <c>
        <is>
          <t>25.11.2020 12:14:00</t>
        </is>
      </c>
      <c>
        <is>
          <t>25.11.2020 12:22:44</t>
        </is>
      </c>
      <c>
        <v>0.145555555</v>
      </c>
      <c>
        <v>0</v>
      </c>
      <c>
        <v>1</v>
      </c>
      <c>
        <v>0</v>
      </c>
      <c>
        <v>0</v>
      </c>
      <c>
        <v>0</v>
      </c>
      <c>
        <v>0.145556</v>
      </c>
      <c>
        <v>0</v>
      </c>
      <c>
        <v>0</v>
      </c>
    </row>
    <row>
      <c>
        <is>
          <t>1596270</t>
        </is>
      </c>
      <c>
        <v>1</v>
      </c>
      <c>
        <is>
          <t>MANİSA</t>
        </is>
      </c>
      <c>
        <v>SARIGÖL</v>
      </c>
      <c>
        <is>
          <t>SARIGÖL TR-54 45-79-M00054_949789902</t>
        </is>
      </c>
      <c>
        <v>AG Direkten Kesme Açma</v>
      </c>
      <c>
        <is>
          <t>Dağıtım-AG</t>
        </is>
      </c>
      <c>
        <v>Uzun</v>
      </c>
      <c>
        <v>Güvenlik</v>
      </c>
      <c>
        <v>Bildirimsiz</v>
      </c>
      <c>
        <is>
          <t>25.11.2020 12:15:00</t>
        </is>
      </c>
      <c>
        <is>
          <t>25.11.2020 12:31:11</t>
        </is>
      </c>
      <c>
        <v>0.269722222</v>
      </c>
      <c>
        <v>0</v>
      </c>
      <c>
        <v>1</v>
      </c>
      <c>
        <v>0</v>
      </c>
      <c>
        <v>0</v>
      </c>
      <c>
        <v>0</v>
      </c>
      <c>
        <v>0.269722</v>
      </c>
      <c>
        <v>0</v>
      </c>
      <c>
        <v>0</v>
      </c>
    </row>
    <row>
      <c>
        <is>
          <t>1596166</t>
        </is>
      </c>
      <c>
        <v>1</v>
      </c>
      <c>
        <is>
          <t>MANİSA</t>
        </is>
      </c>
      <c>
        <v>SARIGÖL</v>
      </c>
      <c>
        <is>
          <t>SARIGÖL TR-49 45-79-M00049_945559982</t>
        </is>
      </c>
      <c>
        <v>AG Direkten Kesme Açma</v>
      </c>
      <c>
        <is>
          <t>Dağıtım-AG</t>
        </is>
      </c>
      <c>
        <v>Uzun</v>
      </c>
      <c>
        <v>Güvenlik</v>
      </c>
      <c>
        <v>Bildirimsiz</v>
      </c>
      <c>
        <is>
          <t>25.11.2020 10:40:00</t>
        </is>
      </c>
      <c>
        <is>
          <t>25.11.2020 10:50:26</t>
        </is>
      </c>
      <c>
        <v>0.173888888</v>
      </c>
      <c>
        <v>0</v>
      </c>
      <c>
        <v>1</v>
      </c>
      <c>
        <v>0</v>
      </c>
      <c>
        <v>0</v>
      </c>
      <c>
        <v>0</v>
      </c>
      <c>
        <v>0.173889</v>
      </c>
      <c>
        <v>0</v>
      </c>
      <c>
        <v>0</v>
      </c>
    </row>
    <row>
      <c>
        <is>
          <t>1597301</t>
        </is>
      </c>
      <c>
        <v>1</v>
      </c>
      <c>
        <is>
          <t>MANİSA</t>
        </is>
      </c>
      <c>
        <v>ALAŞEHİR</v>
      </c>
      <c>
        <is>
          <t>YEŞİLYURT TR-3 45-73-M00482_945641803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27.11.2020 12:54:59</t>
        </is>
      </c>
      <c>
        <is>
          <t>27.11.2020 15:03:58</t>
        </is>
      </c>
      <c>
        <v>2.149722222</v>
      </c>
      <c>
        <v>0</v>
      </c>
      <c>
        <v>1</v>
      </c>
      <c>
        <v>0</v>
      </c>
      <c>
        <v>0</v>
      </c>
      <c>
        <v>0</v>
      </c>
      <c>
        <v>2.149722</v>
      </c>
      <c>
        <v>0</v>
      </c>
      <c>
        <v>0</v>
      </c>
    </row>
    <row>
      <c>
        <is>
          <t>1584426</t>
        </is>
      </c>
      <c>
        <v>1</v>
      </c>
      <c>
        <is>
          <t>MANİSA</t>
        </is>
      </c>
      <c>
        <v>SARIGÖL</v>
      </c>
      <c>
        <is>
          <t>DİNDARLI TR-2 YEŞİLOVA 45-79-M00427_45-79-M00427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21.11.2020 15:02:44</t>
        </is>
      </c>
      <c>
        <is>
          <t>21.11.2020 15:32:52</t>
        </is>
      </c>
      <c>
        <v>0.502222222</v>
      </c>
      <c>
        <v>0</v>
      </c>
      <c>
        <v>0</v>
      </c>
      <c>
        <v>1</v>
      </c>
      <c>
        <v>150</v>
      </c>
      <c>
        <v>0</v>
      </c>
      <c>
        <v>0</v>
      </c>
      <c>
        <v>0.502222</v>
      </c>
      <c>
        <v>75.333333</v>
      </c>
    </row>
    <row>
      <c>
        <is>
          <t>1584404</t>
        </is>
      </c>
      <c>
        <v>1</v>
      </c>
      <c>
        <is>
          <t>MANİSA</t>
        </is>
      </c>
      <c>
        <v>SARIGÖL</v>
      </c>
      <c>
        <is>
          <t>DİNDARLI TR-4 YILDIRIMLAR 45-79-M00420_45-79-M00420</t>
        </is>
      </c>
      <c>
        <v>AG Pano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21.11.2020 14:16:14</t>
        </is>
      </c>
      <c>
        <is>
          <t>21.11.2020 14:55:26</t>
        </is>
      </c>
      <c>
        <v>0.653333333</v>
      </c>
      <c>
        <v>0</v>
      </c>
      <c>
        <v>0</v>
      </c>
      <c>
        <v>1</v>
      </c>
      <c>
        <v>67</v>
      </c>
      <c>
        <v>0</v>
      </c>
      <c>
        <v>0</v>
      </c>
      <c>
        <v>0.653333</v>
      </c>
      <c>
        <v>43.773333</v>
      </c>
    </row>
    <row>
      <c>
        <is>
          <t>1595689</t>
        </is>
      </c>
      <c>
        <v>1</v>
      </c>
      <c>
        <is>
          <t>MANİSA</t>
        </is>
      </c>
      <c>
        <v>GÖRDES</v>
      </c>
      <c>
        <is>
          <t>ERENLER TR-1 45-75-M00088_Ayırıcı H01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24.11.2020 11:53:00</t>
        </is>
      </c>
      <c>
        <is>
          <t>24.11.2020 12:28:00</t>
        </is>
      </c>
      <c>
        <v>0.583333333</v>
      </c>
      <c>
        <v>0</v>
      </c>
      <c>
        <v>0</v>
      </c>
      <c>
        <v>2</v>
      </c>
      <c>
        <v>29</v>
      </c>
      <c>
        <v>0</v>
      </c>
      <c>
        <v>0</v>
      </c>
      <c>
        <v>1.166667</v>
      </c>
      <c>
        <v>16.916667</v>
      </c>
    </row>
    <row>
      <c>
        <is>
          <t>1583338</t>
        </is>
      </c>
      <c>
        <v>1</v>
      </c>
      <c>
        <is>
          <t>MANİSA</t>
        </is>
      </c>
      <c>
        <v>GÖRDES</v>
      </c>
      <c>
        <is>
          <t>KAŞIKÇI KÖYÜ TR-1 45-75-M00078_Ayırıcı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19.11.2020 16:08:52</t>
        </is>
      </c>
      <c>
        <is>
          <t>19.11.2020 21:01:50</t>
        </is>
      </c>
      <c>
        <v>4.882777777</v>
      </c>
      <c>
        <v>0</v>
      </c>
      <c>
        <v>0</v>
      </c>
      <c>
        <v>3</v>
      </c>
      <c>
        <v>121</v>
      </c>
      <c>
        <v>0</v>
      </c>
      <c>
        <v>0</v>
      </c>
      <c>
        <v>14.648333</v>
      </c>
      <c>
        <v>590.816111</v>
      </c>
    </row>
    <row>
      <c>
        <is>
          <t>1577305</t>
        </is>
      </c>
      <c>
        <v>1</v>
      </c>
      <c>
        <is>
          <t>MANİSA</t>
        </is>
      </c>
      <c>
        <v>KULA</v>
      </c>
      <c>
        <is>
          <t>ÇARIKMAHMUTLU TR 45-77-L00172_A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07.11.2020 17:31:27</t>
        </is>
      </c>
      <c>
        <is>
          <t>07.11.2020 20:06:55</t>
        </is>
      </c>
      <c>
        <v>2.591111111</v>
      </c>
      <c>
        <v>0</v>
      </c>
      <c>
        <v>0</v>
      </c>
      <c>
        <v>0</v>
      </c>
      <c>
        <v>9</v>
      </c>
      <c>
        <v>0</v>
      </c>
      <c>
        <v>0</v>
      </c>
      <c>
        <v>0</v>
      </c>
      <c>
        <v>23.32</v>
      </c>
    </row>
    <row>
      <c>
        <is>
          <t>1576219</t>
        </is>
      </c>
      <c>
        <v>1</v>
      </c>
      <c>
        <is>
          <t>MANİSA</t>
        </is>
      </c>
      <c>
        <v>GÖRDES</v>
      </c>
      <c>
        <is>
          <t>GÖRDES TR-19 45-75-M00019_945605077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06.11.2020 09:11:35</t>
        </is>
      </c>
      <c>
        <is>
          <t>06.11.2020 15:06:06</t>
        </is>
      </c>
      <c>
        <v>5.908611111</v>
      </c>
      <c>
        <v>0</v>
      </c>
      <c>
        <v>1</v>
      </c>
      <c>
        <v>0</v>
      </c>
      <c>
        <v>0</v>
      </c>
      <c>
        <v>0</v>
      </c>
      <c>
        <v>5.908611</v>
      </c>
      <c>
        <v>0</v>
      </c>
      <c>
        <v>0</v>
      </c>
    </row>
    <row>
      <c>
        <is>
          <t>1575844</t>
        </is>
      </c>
      <c>
        <v>1</v>
      </c>
      <c>
        <is>
          <t>MANİSA</t>
        </is>
      </c>
      <c>
        <v>GÖRDES</v>
      </c>
      <c>
        <is>
          <t>GÖRDES TR-19 45-75-M00019_945605154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05.11.2020 14:58:41</t>
        </is>
      </c>
      <c>
        <is>
          <t>05.11.2020 15:24:27</t>
        </is>
      </c>
      <c>
        <v>0.429444444</v>
      </c>
      <c>
        <v>0</v>
      </c>
      <c>
        <v>11</v>
      </c>
      <c>
        <v>0</v>
      </c>
      <c>
        <v>0</v>
      </c>
      <c>
        <v>0</v>
      </c>
      <c>
        <v>4.723889</v>
      </c>
      <c>
        <v>0</v>
      </c>
      <c>
        <v>0</v>
      </c>
    </row>
    <row>
      <c>
        <is>
          <t>1575583</t>
        </is>
      </c>
      <c>
        <v>1</v>
      </c>
      <c>
        <is>
          <t>MANİSA</t>
        </is>
      </c>
      <c>
        <v>GÖRDES</v>
      </c>
      <c>
        <is>
          <t>GÖRDES TR-19 45-75-M00019_945605154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05.11.2020 08:52:41</t>
        </is>
      </c>
      <c>
        <is>
          <t>05.11.2020 09:30:24</t>
        </is>
      </c>
      <c>
        <v>0.628611111</v>
      </c>
      <c>
        <v>0</v>
      </c>
      <c>
        <v>11</v>
      </c>
      <c>
        <v>0</v>
      </c>
      <c>
        <v>0</v>
      </c>
      <c>
        <v>0</v>
      </c>
      <c>
        <v>6.914722</v>
      </c>
      <c>
        <v>0</v>
      </c>
      <c>
        <v>0</v>
      </c>
    </row>
    <row>
      <c>
        <is>
          <t>1580862</t>
        </is>
      </c>
      <c>
        <v>1</v>
      </c>
      <c>
        <is>
          <t>MANİSA</t>
        </is>
      </c>
      <c>
        <v>KULA</v>
      </c>
      <c>
        <is>
          <t>BEBEKLİ TR-3 45-77-L00198_945494325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14.11.2020 19:35:51</t>
        </is>
      </c>
      <c>
        <is>
          <t>14.11.2020 22:21:09</t>
        </is>
      </c>
      <c>
        <v>2.755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2.755</v>
      </c>
    </row>
    <row>
      <c>
        <is>
          <t>1575253</t>
        </is>
      </c>
      <c>
        <v>1</v>
      </c>
      <c>
        <is>
          <t>MANİSA</t>
        </is>
      </c>
      <c>
        <v>KULA</v>
      </c>
      <c>
        <is>
          <t>BAŞIBÜYÜK KÖK 45-77-L00158_EVCİLER ÇIKIŞI-L03 L03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04.11.2020 14:20:11</t>
        </is>
      </c>
      <c>
        <is>
          <t>04.11.2020 15:26:00</t>
        </is>
      </c>
      <c>
        <v>1.096944444</v>
      </c>
      <c>
        <v>0</v>
      </c>
      <c>
        <v>0</v>
      </c>
      <c>
        <v>104</v>
      </c>
      <c>
        <v>422</v>
      </c>
      <c>
        <v>0</v>
      </c>
      <c>
        <v>0</v>
      </c>
      <c>
        <v>114.082222</v>
      </c>
      <c>
        <v>462.910555</v>
      </c>
    </row>
    <row>
      <c>
        <is>
          <t>1582834</t>
        </is>
      </c>
      <c>
        <v>1</v>
      </c>
      <c>
        <is>
          <t>MANİSA</t>
        </is>
      </c>
      <c>
        <v>KULA</v>
      </c>
      <c>
        <is>
          <t>BAŞIBÜYÜK KÖK 45-77-L00158_EVCİLER ÇIKIŞI L03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19.11.2020 03:33:51</t>
        </is>
      </c>
      <c>
        <is>
          <t>19.11.2020 03:34:21</t>
        </is>
      </c>
      <c>
        <v>0.008333333</v>
      </c>
      <c>
        <v>0</v>
      </c>
      <c>
        <v>0</v>
      </c>
      <c>
        <v>104</v>
      </c>
      <c>
        <v>422</v>
      </c>
      <c>
        <v>0</v>
      </c>
      <c>
        <v>0</v>
      </c>
      <c>
        <v>0.866667</v>
      </c>
      <c>
        <v>3.516667</v>
      </c>
    </row>
    <row>
      <c>
        <is>
          <t>1577270</t>
        </is>
      </c>
      <c>
        <v>1</v>
      </c>
      <c>
        <is>
          <t>İZMİR</t>
        </is>
      </c>
      <c>
        <v>BEYDAĞ</v>
      </c>
      <c>
        <is>
          <t>EĞRİDERE KOKARCA TR-6 35-32-L00082_A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07.11.2020 17:21:20</t>
        </is>
      </c>
      <c>
        <is>
          <t>07.11.2020 21:20:26</t>
        </is>
      </c>
      <c>
        <v>3.985</v>
      </c>
      <c>
        <v>0</v>
      </c>
      <c>
        <v>0</v>
      </c>
      <c>
        <v>0</v>
      </c>
      <c>
        <v>16</v>
      </c>
      <c>
        <v>0</v>
      </c>
      <c>
        <v>0</v>
      </c>
      <c>
        <v>0</v>
      </c>
      <c>
        <v>63.76</v>
      </c>
    </row>
    <row>
      <c>
        <is>
          <t>1575902</t>
        </is>
      </c>
      <c>
        <v>1</v>
      </c>
      <c>
        <is>
          <t>MANİSA</t>
        </is>
      </c>
      <c>
        <v>GÖRDES</v>
      </c>
      <c>
        <is>
          <t>ÇİĞLİLER OKÇULAR 45-75-M00236_C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05.11.2020 16:06:19</t>
        </is>
      </c>
      <c>
        <is>
          <t>05.11.2020 18:43:12</t>
        </is>
      </c>
      <c>
        <v>2.614722222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5.229444</v>
      </c>
    </row>
    <row>
      <c>
        <is>
          <t>1581017</t>
        </is>
      </c>
      <c>
        <v>1</v>
      </c>
      <c>
        <is>
          <t>MANİSA</t>
        </is>
      </c>
      <c>
        <v>GÖRDES</v>
      </c>
      <c>
        <is>
          <t>ÇİĞLİLER OKÇULAR 45-75-M00236_C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15.11.2020 10:21:24</t>
        </is>
      </c>
      <c>
        <is>
          <t>15.11.2020 11:07:04</t>
        </is>
      </c>
      <c>
        <v>0.761111111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1.522222</v>
      </c>
    </row>
    <row>
      <c>
        <is>
          <t>1584034</t>
        </is>
      </c>
      <c>
        <v>1</v>
      </c>
      <c>
        <is>
          <t>MANİSA</t>
        </is>
      </c>
      <c>
        <v>GÖRDES</v>
      </c>
      <c>
        <is>
          <t>YASSIALAN TR-1 45-75-M00238_45-75-M00238</t>
        </is>
      </c>
      <c>
        <v>AG Atlama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20.11.2020 18:23:00</t>
        </is>
      </c>
      <c>
        <is>
          <t>20.11.2020 20:18:48</t>
        </is>
      </c>
      <c>
        <v>1.93</v>
      </c>
      <c>
        <v>0</v>
      </c>
      <c>
        <v>0</v>
      </c>
      <c>
        <v>0</v>
      </c>
      <c>
        <v>91</v>
      </c>
      <c>
        <v>0</v>
      </c>
      <c>
        <v>0</v>
      </c>
      <c>
        <v>0</v>
      </c>
      <c>
        <v>175.63</v>
      </c>
    </row>
    <row>
      <c>
        <is>
          <t>1576255</t>
        </is>
      </c>
      <c>
        <v>1</v>
      </c>
      <c>
        <is>
          <t>MANİSA</t>
        </is>
      </c>
      <c>
        <v>GÖRDES</v>
      </c>
      <c>
        <is>
          <t>YASSIALAN TR-1 45-75-M00238_A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06.11.2020 09:58:20</t>
        </is>
      </c>
      <c>
        <is>
          <t>06.11.2020 17:54:11</t>
        </is>
      </c>
      <c>
        <v>7.930833333</v>
      </c>
      <c>
        <v>0</v>
      </c>
      <c>
        <v>0</v>
      </c>
      <c>
        <v>0</v>
      </c>
      <c>
        <v>15</v>
      </c>
      <c>
        <v>0</v>
      </c>
      <c>
        <v>0</v>
      </c>
      <c>
        <v>0</v>
      </c>
      <c>
        <v>118.9625</v>
      </c>
    </row>
    <row>
      <c>
        <is>
          <t>1574621</t>
        </is>
      </c>
      <c>
        <v>1</v>
      </c>
      <c>
        <is>
          <t>MANİSA</t>
        </is>
      </c>
      <c>
        <v>GÖRDES</v>
      </c>
      <c>
        <is>
          <t>ÇİĞLİLER OKÇULAR 45-75-M00236_D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03.11.2020 11:17:00</t>
        </is>
      </c>
      <c>
        <is>
          <t>03.11.2020 13:02:56</t>
        </is>
      </c>
      <c>
        <v>1.765555555</v>
      </c>
      <c>
        <v>0</v>
      </c>
      <c>
        <v>0</v>
      </c>
      <c>
        <v>0</v>
      </c>
      <c>
        <v>13</v>
      </c>
      <c>
        <v>0</v>
      </c>
      <c>
        <v>0</v>
      </c>
      <c>
        <v>0</v>
      </c>
      <c>
        <v>22.952222</v>
      </c>
    </row>
    <row>
      <c>
        <is>
          <t>1574783</t>
        </is>
      </c>
      <c>
        <v>1</v>
      </c>
      <c>
        <is>
          <t>MANİSA</t>
        </is>
      </c>
      <c>
        <v>GÖRDES</v>
      </c>
      <c>
        <is>
          <t>ÇİĞLİLER OKÇULAR 45-75-M00236_D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03.11.2020 15:23:18</t>
        </is>
      </c>
      <c>
        <is>
          <t>03.11.2020 17:46:16</t>
        </is>
      </c>
      <c>
        <v>2.382777777</v>
      </c>
      <c>
        <v>0</v>
      </c>
      <c>
        <v>0</v>
      </c>
      <c>
        <v>0</v>
      </c>
      <c>
        <v>13</v>
      </c>
      <c>
        <v>0</v>
      </c>
      <c>
        <v>0</v>
      </c>
      <c>
        <v>0</v>
      </c>
      <c>
        <v>30.976111</v>
      </c>
    </row>
    <row>
      <c>
        <is>
          <t>1574908</t>
        </is>
      </c>
      <c>
        <v>1</v>
      </c>
      <c>
        <is>
          <t>MANİSA</t>
        </is>
      </c>
      <c>
        <v>GÖRDES</v>
      </c>
      <c>
        <is>
          <t>YAKAKÖY KÖK 45-75-M00067_HatBaşıAyırıcı_53135534 M02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03.11.2020 18:39:46</t>
        </is>
      </c>
      <c>
        <is>
          <t>03.11.2020 20:43:34</t>
        </is>
      </c>
      <c>
        <v>2.063333333</v>
      </c>
      <c>
        <v>0</v>
      </c>
      <c>
        <v>0</v>
      </c>
      <c>
        <v>5</v>
      </c>
      <c>
        <v>71</v>
      </c>
      <c>
        <v>0</v>
      </c>
      <c>
        <v>0</v>
      </c>
      <c>
        <v>10.316667</v>
      </c>
      <c>
        <v>146.496667</v>
      </c>
    </row>
    <row>
      <c>
        <is>
          <t>1577136</t>
        </is>
      </c>
      <c>
        <v>1</v>
      </c>
      <c>
        <is>
          <t>MANİSA</t>
        </is>
      </c>
      <c>
        <v>GÖRDES</v>
      </c>
      <c>
        <is>
          <t>DALKARA KARAPINAR TR-1 45-75-M00261_Ayırıcı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07.11.2020 13:33:19</t>
        </is>
      </c>
      <c>
        <is>
          <t>07.11.2020 14:52:03</t>
        </is>
      </c>
      <c>
        <v>1.312222222</v>
      </c>
      <c>
        <v>0</v>
      </c>
      <c>
        <v>0</v>
      </c>
      <c>
        <v>2</v>
      </c>
      <c>
        <v>13</v>
      </c>
      <c>
        <v>0</v>
      </c>
      <c>
        <v>0</v>
      </c>
      <c>
        <v>2.624444</v>
      </c>
      <c>
        <v>17.058889</v>
      </c>
    </row>
    <row>
      <c>
        <is>
          <t>1584528</t>
        </is>
      </c>
      <c>
        <v>1</v>
      </c>
      <c>
        <is>
          <t>MANİSA</t>
        </is>
      </c>
      <c>
        <v>GÖRDES</v>
      </c>
      <c>
        <is>
          <t>YAKAKÖY KÖK 45-75-M00067_HatBaşıAyırıcı_53135534 M02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21.11.2020 17:05:49</t>
        </is>
      </c>
      <c>
        <is>
          <t>21.11.2020 19:57:42</t>
        </is>
      </c>
      <c>
        <v>2.864722222</v>
      </c>
      <c>
        <v>0</v>
      </c>
      <c>
        <v>0</v>
      </c>
      <c>
        <v>5</v>
      </c>
      <c>
        <v>81</v>
      </c>
      <c>
        <v>0</v>
      </c>
      <c>
        <v>0</v>
      </c>
      <c>
        <v>14.323611</v>
      </c>
      <c>
        <v>232.0425</v>
      </c>
    </row>
    <row>
      <c>
        <is>
          <t>1596098</t>
        </is>
      </c>
      <c>
        <v>1</v>
      </c>
      <c>
        <is>
          <t>İZMİR</t>
        </is>
      </c>
      <c>
        <v>URLA</v>
      </c>
      <c>
        <is>
          <t>GÜLBAHÇE İM 35-19-A00006_GÜLBAHÇE M08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25.11.2020 09:36:27</t>
        </is>
      </c>
      <c>
        <is>
          <t>25.11.2020 13:14:00</t>
        </is>
      </c>
      <c>
        <v>3.62561</v>
      </c>
      <c>
        <v>2</v>
      </c>
      <c>
        <v>0</v>
      </c>
      <c>
        <v>32</v>
      </c>
      <c>
        <v>4049</v>
      </c>
      <c>
        <v>7.25122</v>
      </c>
      <c>
        <v>0</v>
      </c>
      <c>
        <v>116.01952</v>
      </c>
      <c>
        <v>14680.09489</v>
      </c>
    </row>
    <row>
      <c>
        <is>
          <t>1575307</t>
        </is>
      </c>
      <c>
        <v>1</v>
      </c>
      <c>
        <is>
          <t>İZMİR</t>
        </is>
      </c>
      <c>
        <v>BALÇOVA</v>
      </c>
      <c>
        <is>
          <t>K-3426 35-07-K03426_97573323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04.11.2020 15:44:30</t>
        </is>
      </c>
      <c>
        <is>
          <t>04.11.2020 18:11:01</t>
        </is>
      </c>
      <c>
        <v>2.441944444</v>
      </c>
      <c>
        <v>0</v>
      </c>
      <c>
        <v>1</v>
      </c>
      <c>
        <v>0</v>
      </c>
      <c>
        <v>0</v>
      </c>
      <c>
        <v>0</v>
      </c>
      <c>
        <v>2.441944</v>
      </c>
      <c>
        <v>0</v>
      </c>
      <c>
        <v>0</v>
      </c>
    </row>
    <row>
      <c>
        <is>
          <t>1573824</t>
        </is>
      </c>
      <c>
        <v>1</v>
      </c>
      <c>
        <is>
          <t>MANİSA</t>
        </is>
      </c>
      <c>
        <v>DEMİRCİ</v>
      </c>
      <c>
        <is>
          <t>DANİŞMENTLER TR-1 45-74-M00149_93561921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01.11.2020 19:52:08</t>
        </is>
      </c>
      <c>
        <is>
          <t>01.11.2020 21:20:42</t>
        </is>
      </c>
      <c>
        <v>1.476111111</v>
      </c>
      <c>
        <v>0</v>
      </c>
      <c>
        <v>0</v>
      </c>
      <c>
        <v>2</v>
      </c>
      <c>
        <v>0</v>
      </c>
      <c>
        <v>0</v>
      </c>
      <c>
        <v>0</v>
      </c>
      <c>
        <v>2.952222</v>
      </c>
      <c>
        <v>0</v>
      </c>
    </row>
    <row>
      <c>
        <is>
          <t>1581493</t>
        </is>
      </c>
      <c>
        <v>1</v>
      </c>
      <c>
        <is>
          <t>MANİSA</t>
        </is>
      </c>
      <c>
        <v>GÖRDES</v>
      </c>
      <c>
        <is>
          <t>BÖREZ TR-1 45-75-M00288_B</t>
        </is>
      </c>
      <c>
        <v>AG Atlama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16.11.2020 13:27:03</t>
        </is>
      </c>
      <c>
        <is>
          <t>16.11.2020 15:47:54</t>
        </is>
      </c>
      <c>
        <v>2.3475</v>
      </c>
      <c>
        <v>0</v>
      </c>
      <c>
        <v>0</v>
      </c>
      <c>
        <v>0</v>
      </c>
      <c>
        <v>62</v>
      </c>
      <c>
        <v>0</v>
      </c>
      <c>
        <v>0</v>
      </c>
      <c>
        <v>0</v>
      </c>
      <c>
        <v>145.545</v>
      </c>
    </row>
    <row>
      <c>
        <is>
          <t>1595979</t>
        </is>
      </c>
      <c>
        <v>1</v>
      </c>
      <c>
        <is>
          <t>MANİSA</t>
        </is>
      </c>
      <c>
        <v>GÖRDES</v>
      </c>
      <c>
        <is>
          <t>BÖREZ TR-1 45-75-M00288_A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24.11.2020 20:02:35</t>
        </is>
      </c>
      <c>
        <is>
          <t>24.11.2020 21:49:52</t>
        </is>
      </c>
      <c>
        <v>1.788055555</v>
      </c>
      <c>
        <v>0</v>
      </c>
      <c>
        <v>0</v>
      </c>
      <c>
        <v>0</v>
      </c>
      <c>
        <v>41</v>
      </c>
      <c>
        <v>0</v>
      </c>
      <c>
        <v>0</v>
      </c>
      <c>
        <v>0</v>
      </c>
      <c>
        <v>73.310278</v>
      </c>
    </row>
    <row>
      <c>
        <is>
          <t>1583432</t>
        </is>
      </c>
      <c>
        <v>1</v>
      </c>
      <c>
        <is>
          <t>MANİSA</t>
        </is>
      </c>
      <c>
        <v>GÖRDES</v>
      </c>
      <c>
        <is>
          <t>BÖREZ TR-1 45-75-M00288_A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19.11.2020 17:54:44</t>
        </is>
      </c>
      <c>
        <is>
          <t>19.11.2020 19:38:56</t>
        </is>
      </c>
      <c>
        <v>1.736666666</v>
      </c>
      <c>
        <v>0</v>
      </c>
      <c>
        <v>0</v>
      </c>
      <c>
        <v>0</v>
      </c>
      <c>
        <v>41</v>
      </c>
      <c>
        <v>0</v>
      </c>
      <c>
        <v>0</v>
      </c>
      <c>
        <v>0</v>
      </c>
      <c>
        <v>71.203333</v>
      </c>
    </row>
    <row>
      <c>
        <is>
          <t>1583523</t>
        </is>
      </c>
      <c>
        <v>1</v>
      </c>
      <c>
        <is>
          <t>MANİSA</t>
        </is>
      </c>
      <c>
        <v>GÖRDES</v>
      </c>
      <c>
        <is>
          <t>BÖREZ TR-1 45-75-M00288_B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19.11.2020 20:40:05</t>
        </is>
      </c>
      <c>
        <is>
          <t>20.11.2020 01:10:22</t>
        </is>
      </c>
      <c>
        <v>4.504722222</v>
      </c>
      <c>
        <v>0</v>
      </c>
      <c>
        <v>0</v>
      </c>
      <c>
        <v>0</v>
      </c>
      <c>
        <v>62</v>
      </c>
      <c>
        <v>0</v>
      </c>
      <c>
        <v>0</v>
      </c>
      <c>
        <v>0</v>
      </c>
      <c>
        <v>279.292778</v>
      </c>
    </row>
    <row>
      <c>
        <is>
          <t>1582961</t>
        </is>
      </c>
      <c>
        <v>1</v>
      </c>
      <c>
        <is>
          <t>MANİSA</t>
        </is>
      </c>
      <c>
        <v>GÖRDES</v>
      </c>
      <c>
        <is>
          <t>BÖREZ TR-1 45-75-M00288_45-75-M00288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19.11.2020 10:19:54</t>
        </is>
      </c>
      <c>
        <is>
          <t>19.11.2020 17:22:32</t>
        </is>
      </c>
      <c>
        <v>7.043721111</v>
      </c>
      <c>
        <v>0</v>
      </c>
      <c>
        <v>0</v>
      </c>
      <c>
        <v>1</v>
      </c>
      <c>
        <v>152</v>
      </c>
      <c>
        <v>0</v>
      </c>
      <c>
        <v>0</v>
      </c>
      <c>
        <v>7.043721</v>
      </c>
      <c>
        <v>1070.645609</v>
      </c>
    </row>
    <row>
      <c>
        <is>
          <t>1595099</t>
        </is>
      </c>
      <c>
        <v>1</v>
      </c>
      <c>
        <is>
          <t>MANİSA</t>
        </is>
      </c>
      <c>
        <v>GÖRDES</v>
      </c>
      <c>
        <is>
          <t>KOBAKLAR TR-1 45-75-M00154_45-75-M00154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23.11.2020 10:00:36</t>
        </is>
      </c>
      <c>
        <is>
          <t>23.11.2020 17:45:35</t>
        </is>
      </c>
      <c>
        <v>7.749672222</v>
      </c>
      <c>
        <v>0</v>
      </c>
      <c>
        <v>0</v>
      </c>
      <c>
        <v>1</v>
      </c>
      <c>
        <v>229</v>
      </c>
      <c>
        <v>0</v>
      </c>
      <c>
        <v>0</v>
      </c>
      <c>
        <v>7.749672</v>
      </c>
      <c>
        <v>1774.674939</v>
      </c>
    </row>
    <row>
      <c>
        <is>
          <t>1596924</t>
        </is>
      </c>
      <c>
        <v>1</v>
      </c>
      <c>
        <is>
          <t>MANİSA</t>
        </is>
      </c>
      <c>
        <v>GÖRDES</v>
      </c>
      <c>
        <is>
          <t>GÜNEŞLİ KÖK 45-75-M00056_HatBaşıAyırıcı_53135113 M03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26.11.2020 16:57:14</t>
        </is>
      </c>
      <c>
        <is>
          <t>26.11.2020 19:18:45</t>
        </is>
      </c>
      <c>
        <v>2.358611111</v>
      </c>
      <c>
        <v>0</v>
      </c>
      <c>
        <v>0</v>
      </c>
      <c>
        <v>5</v>
      </c>
      <c>
        <v>240</v>
      </c>
      <c>
        <v>0</v>
      </c>
      <c>
        <v>0</v>
      </c>
      <c>
        <v>11.793056</v>
      </c>
      <c>
        <v>566.066667</v>
      </c>
    </row>
    <row>
      <c>
        <is>
          <t>1581362</t>
        </is>
      </c>
      <c>
        <v>1</v>
      </c>
      <c>
        <is>
          <t>MANİSA</t>
        </is>
      </c>
      <c>
        <v>GÖRDES</v>
      </c>
      <c>
        <is>
          <t>KOBAKLAR TR-1 45-75-M00154_45-75-M00154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16.11.2020 10:01:11</t>
        </is>
      </c>
      <c>
        <is>
          <t>16.11.2020 17:13:37</t>
        </is>
      </c>
      <c>
        <v>7.207222222</v>
      </c>
      <c>
        <v>0</v>
      </c>
      <c>
        <v>0</v>
      </c>
      <c>
        <v>1</v>
      </c>
      <c>
        <v>229</v>
      </c>
      <c>
        <v>0</v>
      </c>
      <c>
        <v>0</v>
      </c>
      <c>
        <v>7.207222</v>
      </c>
      <c>
        <v>1650.453889</v>
      </c>
    </row>
    <row>
      <c>
        <is>
          <t>1578596</t>
        </is>
      </c>
      <c>
        <v>1</v>
      </c>
      <c>
        <is>
          <t>MANİSA</t>
        </is>
      </c>
      <c>
        <v>DEMİRCİ</v>
      </c>
      <c>
        <is>
          <t>GÖMEÇLER YENİ MAH. TR 1 45-74-M00282_45-74-M00282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10.11.2020 15:00:11</t>
        </is>
      </c>
      <c>
        <is>
          <t>10.11.2020 16:50:03</t>
        </is>
      </c>
      <c>
        <v>1.830875</v>
      </c>
      <c>
        <v>0</v>
      </c>
      <c>
        <v>0</v>
      </c>
      <c>
        <v>1</v>
      </c>
      <c>
        <v>54</v>
      </c>
      <c>
        <v>0</v>
      </c>
      <c>
        <v>0</v>
      </c>
      <c>
        <v>1.830875</v>
      </c>
      <c>
        <v>98.86725</v>
      </c>
    </row>
    <row>
      <c>
        <is>
          <t>1575398</t>
        </is>
      </c>
      <c>
        <v>1</v>
      </c>
      <c>
        <is>
          <t>MANİSA</t>
        </is>
      </c>
      <c>
        <v>SARIGÖL</v>
      </c>
      <c>
        <is>
          <t>SARIGÖL DM 45-79-M00069_HatBaşıAyırıcı_72341726 M18</t>
        </is>
      </c>
      <c>
        <v>OG İletken Kopması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04.11.2020 18:25:12</t>
        </is>
      </c>
      <c>
        <is>
          <t>04.11.2020 19:56:16</t>
        </is>
      </c>
      <c>
        <v>1.517777777</v>
      </c>
      <c>
        <v>0</v>
      </c>
      <c>
        <v>0</v>
      </c>
      <c>
        <v>0</v>
      </c>
      <c>
        <v>37</v>
      </c>
      <c>
        <v>0</v>
      </c>
      <c>
        <v>0</v>
      </c>
      <c>
        <v>0</v>
      </c>
      <c>
        <v>56.157778</v>
      </c>
    </row>
    <row>
      <c>
        <is>
          <t>1576579</t>
        </is>
      </c>
      <c>
        <v>1</v>
      </c>
      <c>
        <is>
          <t>MANİSA</t>
        </is>
      </c>
      <c>
        <v>GÖRDES</v>
      </c>
      <c>
        <is>
          <t>GÜNEŞLİ KÖK 45-75-M00056_HatBaşıAyırıcı_66084832 M03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06.11.2020 15:28:05</t>
        </is>
      </c>
      <c>
        <is>
          <t>06.11.2020 17:09:02</t>
        </is>
      </c>
      <c>
        <v>1.6825</v>
      </c>
      <c>
        <v>0</v>
      </c>
      <c>
        <v>0</v>
      </c>
      <c>
        <v>3</v>
      </c>
      <c>
        <v>221</v>
      </c>
      <c>
        <v>0</v>
      </c>
      <c>
        <v>0</v>
      </c>
      <c>
        <v>5.0475</v>
      </c>
      <c>
        <v>371.8325</v>
      </c>
    </row>
    <row>
      <c>
        <is>
          <t>1576943</t>
        </is>
      </c>
      <c>
        <v>1</v>
      </c>
      <c>
        <is>
          <t>MANİSA</t>
        </is>
      </c>
      <c>
        <v>SARIGÖL</v>
      </c>
      <c>
        <is>
          <t>TIRAZLAR TR-13 TARIMSAL SULAMA 45-79-M00179_45-79-M00179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07.11.2020 08:50:36</t>
        </is>
      </c>
      <c>
        <is>
          <t>07.11.2020 09:35:11</t>
        </is>
      </c>
      <c>
        <v>0.743055555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3.715278</v>
      </c>
    </row>
    <row>
      <c>
        <is>
          <t>1577573</t>
        </is>
      </c>
      <c>
        <v>1</v>
      </c>
      <c>
        <is>
          <t>MANİSA</t>
        </is>
      </c>
      <c>
        <v>SARIGÖL</v>
      </c>
      <c>
        <is>
          <t>SARIGÖL DM 45-79-M00069_ESKİ KÖYLER FİDERİ-M05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08.11.2020 11:17:40</t>
        </is>
      </c>
      <c>
        <is>
          <t>08.11.2020 11:28:04</t>
        </is>
      </c>
      <c>
        <v>0.173333333</v>
      </c>
      <c>
        <v>0</v>
      </c>
      <c>
        <v>0</v>
      </c>
      <c>
        <v>212</v>
      </c>
      <c>
        <v>3166</v>
      </c>
      <c>
        <v>0</v>
      </c>
      <c>
        <v>0</v>
      </c>
      <c>
        <v>36.746667</v>
      </c>
      <c>
        <v>548.773332</v>
      </c>
    </row>
    <row>
      <c>
        <is>
          <t>1577550</t>
        </is>
      </c>
      <c>
        <v>1</v>
      </c>
      <c>
        <is>
          <t>MANİSA</t>
        </is>
      </c>
      <c>
        <v>SARIGÖL</v>
      </c>
      <c>
        <is>
          <t>SARIGÖL DM 45-79-M00069_ESKİ KÖYLER FİDERİ-M05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08.11.2020 10:37:56</t>
        </is>
      </c>
      <c>
        <is>
          <t>08.11.2020 10:42:41</t>
        </is>
      </c>
      <c>
        <v>0.079166666</v>
      </c>
      <c>
        <v>0</v>
      </c>
      <c>
        <v>0</v>
      </c>
      <c>
        <v>124</v>
      </c>
      <c>
        <v>2034</v>
      </c>
      <c>
        <v>0</v>
      </c>
      <c>
        <v>0</v>
      </c>
      <c>
        <v>9.816667</v>
      </c>
      <c>
        <v>161.024999</v>
      </c>
    </row>
    <row>
      <c>
        <is>
          <t>1575426</t>
        </is>
      </c>
      <c>
        <v>1</v>
      </c>
      <c>
        <is>
          <t>MANİSA</t>
        </is>
      </c>
      <c>
        <v>SARIGÖL</v>
      </c>
      <c>
        <is>
          <t>SARIGÖL DM 45-79-M00069_SELİMİYE FİDERİ-M18 M18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04.11.2020 19:11:08</t>
        </is>
      </c>
      <c>
        <is>
          <t>04.11.2020 19:18:16</t>
        </is>
      </c>
      <c>
        <v>0.118888888</v>
      </c>
      <c>
        <v>0</v>
      </c>
      <c>
        <v>0</v>
      </c>
      <c>
        <v>42</v>
      </c>
      <c>
        <v>1318</v>
      </c>
      <c>
        <v>0</v>
      </c>
      <c>
        <v>0</v>
      </c>
      <c>
        <v>4.993333</v>
      </c>
      <c>
        <v>156.695554</v>
      </c>
    </row>
    <row>
      <c>
        <is>
          <t>1574137</t>
        </is>
      </c>
      <c>
        <v>1</v>
      </c>
      <c>
        <is>
          <t>MANİSA</t>
        </is>
      </c>
      <c>
        <v>SARIGÖL</v>
      </c>
      <c>
        <is>
          <t>SARIGÖL TR-50 45-79-M00050_945561259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02.11.2020 12:55:15</t>
        </is>
      </c>
      <c>
        <is>
          <t>02.11.2020 13:21:24</t>
        </is>
      </c>
      <c>
        <v>0.435833333</v>
      </c>
      <c>
        <v>0</v>
      </c>
      <c>
        <v>1</v>
      </c>
      <c>
        <v>0</v>
      </c>
      <c>
        <v>0</v>
      </c>
      <c>
        <v>0</v>
      </c>
      <c>
        <v>0.435833</v>
      </c>
      <c>
        <v>0</v>
      </c>
      <c>
        <v>0</v>
      </c>
    </row>
    <row>
      <c>
        <is>
          <t>1581635</t>
        </is>
      </c>
      <c>
        <v>1</v>
      </c>
      <c>
        <is>
          <t>MANİSA</t>
        </is>
      </c>
      <c>
        <v>SARIGÖL</v>
      </c>
      <c>
        <is>
          <t>SARIGÖL DM 45-79-M00069_ESKİ KÖYLER FİDERİ-M05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16.11.2020 17:29:56</t>
        </is>
      </c>
      <c>
        <is>
          <t>16.11.2020 17:36:03</t>
        </is>
      </c>
      <c>
        <v>0.101944444</v>
      </c>
      <c>
        <v>0</v>
      </c>
      <c>
        <v>0</v>
      </c>
      <c>
        <v>212</v>
      </c>
      <c>
        <v>3166</v>
      </c>
      <c>
        <v>0</v>
      </c>
      <c>
        <v>0</v>
      </c>
      <c>
        <v>21.612222</v>
      </c>
      <c>
        <v>322.75611</v>
      </c>
    </row>
    <row>
      <c>
        <is>
          <t>1596154</t>
        </is>
      </c>
      <c>
        <v>1</v>
      </c>
      <c>
        <is>
          <t>MANİSA</t>
        </is>
      </c>
      <c>
        <v>SARIGÖL</v>
      </c>
      <c>
        <is>
          <t>SARIGÖL TR-49 45-79-M00049_945559884</t>
        </is>
      </c>
      <c>
        <v>AG Direkten Kesme Açma</v>
      </c>
      <c>
        <is>
          <t>Dağıtım-AG</t>
        </is>
      </c>
      <c>
        <v>Uzun</v>
      </c>
      <c>
        <v>Güvenlik</v>
      </c>
      <c>
        <v>Bildirimsiz</v>
      </c>
      <c>
        <is>
          <t>25.11.2020 10:25:00</t>
        </is>
      </c>
      <c>
        <is>
          <t>25.11.2020 10:36:39</t>
        </is>
      </c>
      <c>
        <v>0.194166666</v>
      </c>
      <c>
        <v>0</v>
      </c>
      <c>
        <v>2</v>
      </c>
      <c>
        <v>0</v>
      </c>
      <c>
        <v>0</v>
      </c>
      <c>
        <v>0</v>
      </c>
      <c>
        <v>0.388333</v>
      </c>
      <c>
        <v>0</v>
      </c>
      <c>
        <v>0</v>
      </c>
    </row>
    <row>
      <c>
        <is>
          <t>1582808</t>
        </is>
      </c>
      <c>
        <v>1</v>
      </c>
      <c>
        <is>
          <t>MANİSA</t>
        </is>
      </c>
      <c>
        <v>SARIGÖL</v>
      </c>
      <c>
        <is>
          <t>SARIGÖL DM 45-79-M00069_DİNDARLI FİDERİ-M19 M19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18.11.2020 23:41:18</t>
        </is>
      </c>
      <c>
        <is>
          <t>18.11.2020 23:54:40</t>
        </is>
      </c>
      <c>
        <v>0.222777777</v>
      </c>
      <c>
        <v>0</v>
      </c>
      <c>
        <v>0</v>
      </c>
      <c>
        <v>336</v>
      </c>
      <c>
        <v>3083</v>
      </c>
      <c>
        <v>0</v>
      </c>
      <c>
        <v>0</v>
      </c>
      <c>
        <v>74.853333</v>
      </c>
      <c>
        <v>686.823886</v>
      </c>
    </row>
    <row>
      <c>
        <is>
          <t>1583679</t>
        </is>
      </c>
      <c>
        <v>1</v>
      </c>
      <c>
        <is>
          <t>MANİSA</t>
        </is>
      </c>
      <c>
        <v>SELENDİ</v>
      </c>
      <c>
        <is>
          <t>DIRAZLAR TR-1 45-81-M00223_A</t>
        </is>
      </c>
      <c>
        <v>AG Direk Değişimi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20.11.2020 09:42:00</t>
        </is>
      </c>
      <c>
        <is>
          <t>20.11.2020 11:26:24</t>
        </is>
      </c>
      <c>
        <v>1.74</v>
      </c>
      <c>
        <v>0</v>
      </c>
      <c>
        <v>0</v>
      </c>
      <c>
        <v>0</v>
      </c>
      <c>
        <v>30</v>
      </c>
      <c>
        <v>0</v>
      </c>
      <c>
        <v>0</v>
      </c>
      <c>
        <v>0</v>
      </c>
      <c>
        <v>52.2</v>
      </c>
    </row>
    <row>
      <c>
        <is>
          <t>1597487</t>
        </is>
      </c>
      <c>
        <v>1</v>
      </c>
      <c>
        <is>
          <t>MANİSA</t>
        </is>
      </c>
      <c>
        <v>SELENDİ</v>
      </c>
      <c>
        <is>
          <t>KURŞUNLU KAYALI TR-1 45-81-M00185_A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27.11.2020 18:42:38</t>
        </is>
      </c>
      <c>
        <is>
          <t>27.11.2020 20:04:01</t>
        </is>
      </c>
      <c>
        <v>1.356388888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2.712778</v>
      </c>
    </row>
    <row>
      <c>
        <is>
          <t>1583107</t>
        </is>
      </c>
      <c>
        <v>1</v>
      </c>
      <c>
        <is>
          <t>MANİSA</t>
        </is>
      </c>
      <c>
        <v>SARIGÖL</v>
      </c>
      <c>
        <is>
          <t>ÇANAKÇI TR-3 45-79-M00188_D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19.11.2020 12:19:29</t>
        </is>
      </c>
      <c>
        <is>
          <t>19.11.2020 14:33:38</t>
        </is>
      </c>
      <c>
        <v>2.235833333</v>
      </c>
      <c>
        <v>0</v>
      </c>
      <c>
        <v>0</v>
      </c>
      <c>
        <v>0</v>
      </c>
      <c>
        <v>13</v>
      </c>
      <c>
        <v>0</v>
      </c>
      <c>
        <v>0</v>
      </c>
      <c>
        <v>0</v>
      </c>
      <c>
        <v>29.065833</v>
      </c>
    </row>
    <row>
      <c>
        <is>
          <t>1578036</t>
        </is>
      </c>
      <c>
        <v>1</v>
      </c>
      <c>
        <is>
          <t>MANİSA</t>
        </is>
      </c>
      <c>
        <v>SARIGÖL</v>
      </c>
      <c>
        <is>
          <t>ÇANAKÇI TR-4 45-79-M00182_A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09.11.2020 12:38:15</t>
        </is>
      </c>
      <c>
        <is>
          <t>09.11.2020 13:38:29</t>
        </is>
      </c>
      <c>
        <v>1.003888888</v>
      </c>
      <c>
        <v>0</v>
      </c>
      <c>
        <v>0</v>
      </c>
      <c>
        <v>0</v>
      </c>
      <c>
        <v>9</v>
      </c>
      <c>
        <v>0</v>
      </c>
      <c>
        <v>0</v>
      </c>
      <c>
        <v>0</v>
      </c>
      <c>
        <v>9.035</v>
      </c>
    </row>
    <row>
      <c>
        <is>
          <t>1577139</t>
        </is>
      </c>
      <c>
        <v>1</v>
      </c>
      <c>
        <is>
          <t>MANİSA</t>
        </is>
      </c>
      <c>
        <v>SARIGÖL</v>
      </c>
      <c>
        <is>
          <t>ÇANAKÇI TR-3 45-79-M00188_A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07.11.2020 13:28:31</t>
        </is>
      </c>
      <c>
        <is>
          <t>07.11.2020 14:23:48</t>
        </is>
      </c>
      <c>
        <v>0.921388888</v>
      </c>
      <c>
        <v>0</v>
      </c>
      <c>
        <v>0</v>
      </c>
      <c>
        <v>0</v>
      </c>
      <c>
        <v>17</v>
      </c>
      <c>
        <v>0</v>
      </c>
      <c>
        <v>0</v>
      </c>
      <c>
        <v>0</v>
      </c>
      <c>
        <v>15.663611</v>
      </c>
    </row>
    <row>
      <c>
        <is>
          <t>1594661</t>
        </is>
      </c>
      <c>
        <v>1</v>
      </c>
      <c>
        <is>
          <t>MANİSA</t>
        </is>
      </c>
      <c>
        <v>SARIGÖL</v>
      </c>
      <c>
        <is>
          <t>SARIGÖL DM 45-79-M00069_ULUDERBENT FİDERİ-M16 M16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22.11.2020 08:53:55</t>
        </is>
      </c>
      <c>
        <is>
          <t>22.11.2020 08:55:55</t>
        </is>
      </c>
      <c>
        <v>0.033333333</v>
      </c>
      <c>
        <v>13</v>
      </c>
      <c>
        <v>684</v>
      </c>
      <c>
        <v>126</v>
      </c>
      <c>
        <v>2905</v>
      </c>
      <c>
        <v>0.433333</v>
      </c>
      <c>
        <v>22.8</v>
      </c>
      <c>
        <v>4.2</v>
      </c>
      <c>
        <v>96.833332</v>
      </c>
    </row>
    <row>
      <c>
        <is>
          <t>1576617</t>
        </is>
      </c>
      <c>
        <v>1</v>
      </c>
      <c>
        <is>
          <t>MANİSA</t>
        </is>
      </c>
      <c>
        <v>DEMİRCİ</v>
      </c>
      <c>
        <is>
          <t>MAHMUTLAR TR-2 45-74-M00164_45-74-M00164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06.11.2020 16:23:34</t>
        </is>
      </c>
      <c>
        <is>
          <t>06.11.2020 17:11:02</t>
        </is>
      </c>
      <c>
        <v>0.791111111</v>
      </c>
      <c>
        <v>1</v>
      </c>
      <c>
        <v>191</v>
      </c>
      <c>
        <v>0</v>
      </c>
      <c>
        <v>8</v>
      </c>
      <c>
        <v>0.791111</v>
      </c>
      <c>
        <v>151.102222</v>
      </c>
      <c>
        <v>0</v>
      </c>
      <c>
        <v>6.328889</v>
      </c>
    </row>
    <row>
      <c>
        <is>
          <t>1576073</t>
        </is>
      </c>
      <c>
        <v>1</v>
      </c>
      <c>
        <is>
          <t>MANİSA</t>
        </is>
      </c>
      <c>
        <v>DEMİRCİ</v>
      </c>
      <c>
        <is>
          <t>MAHMUTLAR TR-2 45-74-M00164_A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05.11.2020 23:16:53</t>
        </is>
      </c>
      <c>
        <is>
          <t>06.11.2020 00:33:16</t>
        </is>
      </c>
      <c>
        <v>1.273055555</v>
      </c>
      <c>
        <v>0</v>
      </c>
      <c>
        <v>39</v>
      </c>
      <c>
        <v>0</v>
      </c>
      <c>
        <v>0</v>
      </c>
      <c>
        <v>0</v>
      </c>
      <c>
        <v>49.649167</v>
      </c>
      <c>
        <v>0</v>
      </c>
      <c>
        <v>0</v>
      </c>
    </row>
    <row>
      <c>
        <is>
          <t>1581117</t>
        </is>
      </c>
      <c>
        <v>1</v>
      </c>
      <c>
        <is>
          <t>MANİSA</t>
        </is>
      </c>
      <c>
        <v>DEMİRCİ</v>
      </c>
      <c>
        <is>
          <t>MAHMUTLAR TR-1 45-74-M00163_A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15.11.2020 15:59:41</t>
        </is>
      </c>
      <c>
        <is>
          <t>15.11.2020 16:45:42</t>
        </is>
      </c>
      <c>
        <v>0.766944444</v>
      </c>
      <c>
        <v>0</v>
      </c>
      <c>
        <v>67</v>
      </c>
      <c>
        <v>0</v>
      </c>
      <c>
        <v>0</v>
      </c>
      <c>
        <v>0</v>
      </c>
      <c>
        <v>51.385278</v>
      </c>
      <c>
        <v>0</v>
      </c>
      <c>
        <v>0</v>
      </c>
    </row>
    <row>
      <c>
        <is>
          <t>1596172</t>
        </is>
      </c>
      <c>
        <v>1</v>
      </c>
      <c>
        <is>
          <t>MANİSA</t>
        </is>
      </c>
      <c>
        <v>DEMİRCİ</v>
      </c>
      <c>
        <is>
          <t>MAHMUTLAR TR-1 45-74-M00163_B</t>
        </is>
      </c>
      <c>
        <v>AG Nötr İletken Kopması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25.11.2020 10:46:00</t>
        </is>
      </c>
      <c>
        <is>
          <t>25.11.2020 11:02:11</t>
        </is>
      </c>
      <c>
        <v>0.269722222</v>
      </c>
      <c>
        <v>0</v>
      </c>
      <c>
        <v>63</v>
      </c>
      <c>
        <v>0</v>
      </c>
      <c>
        <v>2</v>
      </c>
      <c>
        <v>0</v>
      </c>
      <c>
        <v>16.9925</v>
      </c>
      <c>
        <v>0</v>
      </c>
      <c>
        <v>0.539444</v>
      </c>
    </row>
    <row>
      <c>
        <is>
          <t>1583797</t>
        </is>
      </c>
      <c>
        <v>1</v>
      </c>
      <c>
        <is>
          <t>MANİSA</t>
        </is>
      </c>
      <c>
        <v>SARIGÖL</v>
      </c>
      <c>
        <is>
          <t>AHMETAĞA TR-4 45-79-M00321_45-79-M00321</t>
        </is>
      </c>
      <c>
        <v>AG Pano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20.11.2020 11:58:02</t>
        </is>
      </c>
      <c>
        <is>
          <t>20.11.2020 12:43:30</t>
        </is>
      </c>
      <c>
        <v>0.757777777</v>
      </c>
      <c>
        <v>0</v>
      </c>
      <c>
        <v>0</v>
      </c>
      <c>
        <v>1</v>
      </c>
      <c>
        <v>39</v>
      </c>
      <c>
        <v>0</v>
      </c>
      <c>
        <v>0</v>
      </c>
      <c>
        <v>0.757778</v>
      </c>
      <c>
        <v>29.553333</v>
      </c>
    </row>
    <row>
      <c>
        <is>
          <t>1579764</t>
        </is>
      </c>
      <c>
        <v>1</v>
      </c>
      <c>
        <is>
          <t>MANİSA</t>
        </is>
      </c>
      <c>
        <v>SARIGÖL</v>
      </c>
      <c>
        <is>
          <t>KIZILÇUKUR TR-5 KESKİN 45-79-M00469_B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12.11.2020 16:46:56</t>
        </is>
      </c>
      <c>
        <is>
          <t>12.11.2020 18:23:41</t>
        </is>
      </c>
      <c>
        <v>1.6125</v>
      </c>
      <c>
        <v>0</v>
      </c>
      <c>
        <v>0</v>
      </c>
      <c>
        <v>0</v>
      </c>
      <c>
        <v>19</v>
      </c>
      <c>
        <v>0</v>
      </c>
      <c>
        <v>0</v>
      </c>
      <c>
        <v>0</v>
      </c>
      <c>
        <v>30.6375</v>
      </c>
    </row>
    <row>
      <c>
        <is>
          <t>1574229</t>
        </is>
      </c>
      <c>
        <v>1</v>
      </c>
      <c>
        <is>
          <t>MANİSA</t>
        </is>
      </c>
      <c>
        <v>SARIGÖL</v>
      </c>
      <c>
        <is>
          <t>ALEMŞAHLI TR-4 HİSAR 45-79-M00454_B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02.11.2020 15:14:49</t>
        </is>
      </c>
      <c>
        <is>
          <t>02.11.2020 16:50:50</t>
        </is>
      </c>
      <c>
        <v>1.600277777</v>
      </c>
      <c>
        <v>0</v>
      </c>
      <c>
        <v>0</v>
      </c>
      <c>
        <v>0</v>
      </c>
      <c>
        <v>34</v>
      </c>
      <c>
        <v>0</v>
      </c>
      <c>
        <v>0</v>
      </c>
      <c>
        <v>0</v>
      </c>
      <c>
        <v>54.409444</v>
      </c>
    </row>
    <row>
      <c>
        <is>
          <t>1598172</t>
        </is>
      </c>
      <c>
        <v>1</v>
      </c>
      <c>
        <is>
          <t>MANİSA</t>
        </is>
      </c>
      <c>
        <v>ALAŞEHİR</v>
      </c>
      <c>
        <is>
          <t>KAVAKLIDERE TR-4 45-73-M00142_945661781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29.11.2020 13:57:05</t>
        </is>
      </c>
      <c>
        <is>
          <t>29.11.2020 15:39:51</t>
        </is>
      </c>
      <c>
        <v>1.712777777</v>
      </c>
      <c>
        <v>0</v>
      </c>
      <c>
        <v>1</v>
      </c>
      <c>
        <v>0</v>
      </c>
      <c>
        <v>0</v>
      </c>
      <c>
        <v>0</v>
      </c>
      <c>
        <v>1.712778</v>
      </c>
      <c>
        <v>0</v>
      </c>
      <c>
        <v>0</v>
      </c>
    </row>
    <row>
      <c>
        <is>
          <t>1583516</t>
        </is>
      </c>
      <c>
        <v>1</v>
      </c>
      <c>
        <is>
          <t>MANİSA</t>
        </is>
      </c>
      <c>
        <v>ALAŞEHİR</v>
      </c>
      <c>
        <is>
          <t>KEMALİYE TR-3 45-73-M00151_945657186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19.11.2020 20:18:02</t>
        </is>
      </c>
      <c>
        <is>
          <t>19.11.2020 23:16:04</t>
        </is>
      </c>
      <c>
        <v>2.967222222</v>
      </c>
      <c>
        <v>0</v>
      </c>
      <c>
        <v>1</v>
      </c>
      <c>
        <v>0</v>
      </c>
      <c>
        <v>0</v>
      </c>
      <c>
        <v>0</v>
      </c>
      <c>
        <v>2.967222</v>
      </c>
      <c>
        <v>0</v>
      </c>
      <c>
        <v>0</v>
      </c>
    </row>
    <row>
      <c>
        <is>
          <t>1582626</t>
        </is>
      </c>
      <c>
        <v>1</v>
      </c>
      <c>
        <is>
          <t>MANİSA</t>
        </is>
      </c>
      <c>
        <v>ALAŞEHİR</v>
      </c>
      <c>
        <is>
          <t>KEMALİYE DM (TR-1) 45-73-M00150_HatBaşıAyırıcı_53136399 M02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18.11.2020 15:03:25</t>
        </is>
      </c>
      <c>
        <is>
          <t>18.11.2020 17:00:15</t>
        </is>
      </c>
      <c>
        <v>1.947222222</v>
      </c>
      <c>
        <v>0</v>
      </c>
      <c>
        <v>0</v>
      </c>
      <c>
        <v>0</v>
      </c>
      <c>
        <v>7</v>
      </c>
      <c>
        <v>0</v>
      </c>
      <c>
        <v>0</v>
      </c>
      <c>
        <v>0</v>
      </c>
      <c>
        <v>13.630556</v>
      </c>
    </row>
    <row>
      <c>
        <is>
          <t>1583144</t>
        </is>
      </c>
      <c>
        <v>1</v>
      </c>
      <c>
        <is>
          <t>MANİSA</t>
        </is>
      </c>
      <c>
        <v>ALAŞEHİR</v>
      </c>
      <c>
        <is>
          <t>KEMALİYE DM (TR-1) 45-73-M00150_ALAŞEHİR GİRİŞ PİYADELER KÖKDEN-M08 M08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19.11.2020 13:05:01</t>
        </is>
      </c>
      <c>
        <is>
          <t>19.11.2020 15:03:00</t>
        </is>
      </c>
      <c>
        <v>1.966388888</v>
      </c>
      <c>
        <v>8</v>
      </c>
      <c>
        <v>729</v>
      </c>
      <c>
        <v>331</v>
      </c>
      <c>
        <v>2041</v>
      </c>
      <c>
        <v>15.731111</v>
      </c>
      <c>
        <v>1433.497499</v>
      </c>
      <c>
        <v>650.874722</v>
      </c>
      <c>
        <v>4013.39972</v>
      </c>
    </row>
    <row>
      <c>
        <is>
          <t>1574539</t>
        </is>
      </c>
      <c>
        <v>1</v>
      </c>
      <c>
        <is>
          <t>MANİSA</t>
        </is>
      </c>
      <c>
        <v>ALAŞEHİR</v>
      </c>
      <c>
        <is>
          <t>KEMALİYE DM (TR-1) 45-73-M00150_JANDARMA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03.11.2020 09:33:35</t>
        </is>
      </c>
      <c>
        <is>
          <t>03.11.2020 11:15:34</t>
        </is>
      </c>
      <c>
        <v>1.699722222</v>
      </c>
      <c>
        <v>3</v>
      </c>
      <c>
        <v>134</v>
      </c>
      <c>
        <v>14</v>
      </c>
      <c>
        <v>48</v>
      </c>
      <c>
        <v>5.099167</v>
      </c>
      <c>
        <v>227.762778</v>
      </c>
      <c>
        <v>23.796111</v>
      </c>
      <c>
        <v>81.586667</v>
      </c>
    </row>
    <row>
      <c>
        <is>
          <t>1575980</t>
        </is>
      </c>
      <c>
        <v>1</v>
      </c>
      <c>
        <is>
          <t>MANİSA</t>
        </is>
      </c>
      <c>
        <v>ALAŞEHİR</v>
      </c>
      <c>
        <is>
          <t>KEMALİYE DM (TR-1) 45-73-M00150_İSMETİYE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05.11.2020 18:53:36</t>
        </is>
      </c>
      <c>
        <is>
          <t>05.11.2020 19:11:20</t>
        </is>
      </c>
      <c>
        <v>0.295555555</v>
      </c>
      <c>
        <v>0</v>
      </c>
      <c>
        <v>0</v>
      </c>
      <c>
        <v>186</v>
      </c>
      <c>
        <v>396</v>
      </c>
      <c>
        <v>0</v>
      </c>
      <c>
        <v>0</v>
      </c>
      <c>
        <v>54.973333</v>
      </c>
      <c>
        <v>117.04</v>
      </c>
    </row>
    <row>
      <c>
        <is>
          <t>1581109</t>
        </is>
      </c>
      <c>
        <v>1</v>
      </c>
      <c>
        <is>
          <t>MANİSA</t>
        </is>
      </c>
      <c>
        <v>ALAŞEHİR</v>
      </c>
      <c>
        <is>
          <t>KEMALİYE DM (TR-1) 45-73-M00150_ALAŞEHİR GİRİŞ PİYADELER KÖKDEN M08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15.11.2020 15:31:00</t>
        </is>
      </c>
      <c>
        <is>
          <t>15.11.2020 16:15:00</t>
        </is>
      </c>
      <c>
        <v>0.733333333</v>
      </c>
      <c>
        <v>8</v>
      </c>
      <c>
        <v>729</v>
      </c>
      <c>
        <v>331</v>
      </c>
      <c>
        <v>2041</v>
      </c>
      <c>
        <v>5.866667</v>
      </c>
      <c>
        <v>534.6</v>
      </c>
      <c>
        <v>242.733333</v>
      </c>
      <c>
        <v>1496.733333</v>
      </c>
    </row>
    <row>
      <c>
        <is>
          <t>1581221</t>
        </is>
      </c>
      <c>
        <v>1</v>
      </c>
      <c>
        <is>
          <t>MANİSA</t>
        </is>
      </c>
      <c>
        <v>ALAŞEHİR</v>
      </c>
      <c>
        <is>
          <t>KEMALİYE DM (TR-1) 45-73-M00150_İSMETİYE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15.11.2020 21:11:32</t>
        </is>
      </c>
      <c>
        <is>
          <t>15.11.2020 21:37:34</t>
        </is>
      </c>
      <c>
        <v>0.433888888</v>
      </c>
      <c>
        <v>0</v>
      </c>
      <c>
        <v>0</v>
      </c>
      <c>
        <v>187</v>
      </c>
      <c>
        <v>553</v>
      </c>
      <c>
        <v>0</v>
      </c>
      <c>
        <v>0</v>
      </c>
      <c>
        <v>81.137222</v>
      </c>
      <c>
        <v>239.940555</v>
      </c>
    </row>
    <row>
      <c>
        <is>
          <t>1596898</t>
        </is>
      </c>
      <c>
        <v>1</v>
      </c>
      <c>
        <is>
          <t>MANİSA</t>
        </is>
      </c>
      <c>
        <v>ALAŞEHİR</v>
      </c>
      <c>
        <is>
          <t>ILGIN TR-1 45-73-M00591_Ayırıcı H01</t>
        </is>
      </c>
      <c>
        <v>OG Trafo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26.11.2020 16:02:03</t>
        </is>
      </c>
      <c>
        <is>
          <t>26.11.2020 16:23:00</t>
        </is>
      </c>
      <c>
        <v>0.349166666</v>
      </c>
      <c>
        <v>0</v>
      </c>
      <c>
        <v>0</v>
      </c>
      <c>
        <v>2</v>
      </c>
      <c>
        <v>133</v>
      </c>
      <c>
        <v>0</v>
      </c>
      <c>
        <v>0</v>
      </c>
      <c>
        <v>0.698333</v>
      </c>
      <c>
        <v>46.439167</v>
      </c>
    </row>
    <row>
      <c>
        <is>
          <t>1596727</t>
        </is>
      </c>
      <c>
        <v>1</v>
      </c>
      <c>
        <is>
          <t>MANİSA</t>
        </is>
      </c>
      <c>
        <v>ALAŞEHİR</v>
      </c>
      <c>
        <is>
          <t>IŞIKLAR KÖK 45-73-M00467_HatBaşıAyırıcı_53136479 M02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26.11.2020 10:44:17</t>
        </is>
      </c>
      <c>
        <is>
          <t>26.11.2020 12:17:15</t>
        </is>
      </c>
      <c>
        <v>1.549444444</v>
      </c>
      <c>
        <v>0</v>
      </c>
      <c>
        <v>0</v>
      </c>
      <c>
        <v>10</v>
      </c>
      <c>
        <v>145</v>
      </c>
      <c>
        <v>0</v>
      </c>
      <c>
        <v>0</v>
      </c>
      <c>
        <v>15.494444</v>
      </c>
      <c>
        <v>224.669444</v>
      </c>
    </row>
    <row>
      <c>
        <is>
          <t>1574915</t>
        </is>
      </c>
      <c>
        <v>1</v>
      </c>
      <c>
        <is>
          <t>MANİSA</t>
        </is>
      </c>
      <c>
        <v>ALAŞEHİR</v>
      </c>
      <c>
        <is>
          <t>IŞIKLAR KÖK 45-73-M00467_CABBAR FAKILI SULAMA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03.11.2020 18:46:51</t>
        </is>
      </c>
      <c>
        <is>
          <t>03.11.2020 20:24:59</t>
        </is>
      </c>
      <c>
        <v>1.635555555</v>
      </c>
      <c>
        <v>0</v>
      </c>
      <c>
        <v>0</v>
      </c>
      <c>
        <v>7</v>
      </c>
      <c>
        <v>84</v>
      </c>
      <c>
        <v>0</v>
      </c>
      <c>
        <v>0</v>
      </c>
      <c>
        <v>11.448889</v>
      </c>
      <c>
        <v>137.386667</v>
      </c>
    </row>
    <row>
      <c>
        <is>
          <t>1574970</t>
        </is>
      </c>
      <c>
        <v>1</v>
      </c>
      <c>
        <is>
          <t>MANİSA</t>
        </is>
      </c>
      <c>
        <v>ALAŞEHİR</v>
      </c>
      <c>
        <is>
          <t>IŞIKLAR KÖK 45-73-M00467_CABBAR FAKILI SULAMA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03.11.2020 22:07:23</t>
        </is>
      </c>
      <c>
        <is>
          <t>03.11.2020 23:15:07</t>
        </is>
      </c>
      <c>
        <v>1.128888888</v>
      </c>
      <c>
        <v>0</v>
      </c>
      <c>
        <v>0</v>
      </c>
      <c>
        <v>7</v>
      </c>
      <c>
        <v>85</v>
      </c>
      <c>
        <v>0</v>
      </c>
      <c>
        <v>0</v>
      </c>
      <c>
        <v>7.902222</v>
      </c>
      <c>
        <v>95.955555</v>
      </c>
    </row>
    <row>
      <c>
        <is>
          <t>1583642</t>
        </is>
      </c>
      <c>
        <v>1</v>
      </c>
      <c>
        <is>
          <t>İZMİR</t>
        </is>
      </c>
      <c>
        <v>BAYINDIR</v>
      </c>
      <c>
        <is>
          <t>TR-1-5-/15 35-20-L00058_35-20-L00058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20.11.2020 09:16:01</t>
        </is>
      </c>
      <c>
        <is>
          <t>20.11.2020 17:34:48</t>
        </is>
      </c>
      <c>
        <v>8.312936111</v>
      </c>
      <c>
        <v>0</v>
      </c>
      <c>
        <v>83</v>
      </c>
      <c>
        <v>1</v>
      </c>
      <c>
        <v>1</v>
      </c>
      <c>
        <v>0</v>
      </c>
      <c>
        <v>689.973697</v>
      </c>
      <c>
        <v>8.312936</v>
      </c>
      <c>
        <v>8.312936</v>
      </c>
    </row>
    <row>
      <c>
        <is>
          <t>1578175</t>
        </is>
      </c>
      <c>
        <v>1</v>
      </c>
      <c>
        <is>
          <t>İZMİR</t>
        </is>
      </c>
      <c>
        <v>ALİAĞA</v>
      </c>
      <c>
        <is>
          <t>TR-32 35-17-M00032_KARTAL BURNU HAVA KUV.KOMUTANLIĞI M04</t>
        </is>
      </c>
      <c>
        <v>Üçüncü Şahısların Vermiş Olduğu Hasarlar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09.11.2020 17:35:00</t>
        </is>
      </c>
      <c>
        <is>
          <t>09.11.2020 18:13:16</t>
        </is>
      </c>
      <c>
        <v>0.637777777</v>
      </c>
      <c>
        <v>1</v>
      </c>
      <c>
        <v>0</v>
      </c>
      <c>
        <v>0</v>
      </c>
      <c>
        <v>0</v>
      </c>
      <c>
        <v>0.637778</v>
      </c>
      <c>
        <v>0</v>
      </c>
      <c>
        <v>0</v>
      </c>
      <c>
        <v>0</v>
      </c>
    </row>
    <row>
      <c>
        <is>
          <t>1594950</t>
        </is>
      </c>
      <c>
        <v>1</v>
      </c>
      <c>
        <is>
          <t>İZMİR</t>
        </is>
      </c>
      <c>
        <v>FOÇA</v>
      </c>
      <c>
        <is>
          <t>YENİ FOÇA TR-13 35-23-M00013_A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22.11.2020 20:15:08</t>
        </is>
      </c>
      <c>
        <is>
          <t>22.11.2020 21:42:02</t>
        </is>
      </c>
      <c>
        <v>1.448333333</v>
      </c>
      <c>
        <v>0</v>
      </c>
      <c>
        <v>253</v>
      </c>
      <c>
        <v>0</v>
      </c>
      <c>
        <v>0</v>
      </c>
      <c>
        <v>0</v>
      </c>
      <c>
        <v>366.428333</v>
      </c>
      <c>
        <v>0</v>
      </c>
      <c>
        <v>0</v>
      </c>
    </row>
    <row>
      <c>
        <is>
          <t>1595109</t>
        </is>
      </c>
      <c>
        <v>1</v>
      </c>
      <c>
        <is>
          <t>MANİSA</t>
        </is>
      </c>
      <c>
        <v>SALİHLİ</v>
      </c>
      <c>
        <is>
          <t>TAYTAN BEZİRGANLI TR 45-78-M00271_45-78-M00271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23.11.2020 10:06:15</t>
        </is>
      </c>
      <c>
        <is>
          <t>23.11.2020 10:58:33</t>
        </is>
      </c>
      <c>
        <v>0.871666666</v>
      </c>
      <c>
        <v>0</v>
      </c>
      <c>
        <v>0</v>
      </c>
      <c>
        <v>2</v>
      </c>
      <c>
        <v>132</v>
      </c>
      <c>
        <v>0</v>
      </c>
      <c>
        <v>0</v>
      </c>
      <c>
        <v>1.743333</v>
      </c>
      <c>
        <v>115.06</v>
      </c>
    </row>
    <row>
      <c>
        <is>
          <t>1596902</t>
        </is>
      </c>
      <c>
        <v>1</v>
      </c>
      <c>
        <is>
          <t>MANİSA</t>
        </is>
      </c>
      <c>
        <v>SALİHLİ</v>
      </c>
      <c>
        <is>
          <t>İKİZTEPE KÖK 45-78-M00258_İKİZTEPE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26.11.2020 15:55:40</t>
        </is>
      </c>
      <c>
        <is>
          <t>26.11.2020 18:18:00</t>
        </is>
      </c>
      <c>
        <v>2.372222222</v>
      </c>
      <c>
        <v>0</v>
      </c>
      <c>
        <v>0</v>
      </c>
      <c>
        <v>53</v>
      </c>
      <c>
        <v>184</v>
      </c>
      <c>
        <v>0</v>
      </c>
      <c>
        <v>0</v>
      </c>
      <c>
        <v>125.727778</v>
      </c>
      <c>
        <v>436.488889</v>
      </c>
    </row>
    <row>
      <c>
        <is>
          <t>1597273</t>
        </is>
      </c>
      <c>
        <v>1</v>
      </c>
      <c>
        <is>
          <t>MANİSA</t>
        </is>
      </c>
      <c>
        <v>SALİHLİ</v>
      </c>
      <c>
        <is>
          <t>TAYTAN TR-1 KÖK 45-78-M00305_953297742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27.11.2020 12:05:00</t>
        </is>
      </c>
      <c>
        <is>
          <t>27.11.2020 12:42:15</t>
        </is>
      </c>
      <c>
        <v>0.620833333</v>
      </c>
      <c>
        <v>0</v>
      </c>
      <c>
        <v>1</v>
      </c>
      <c>
        <v>0</v>
      </c>
      <c>
        <v>0</v>
      </c>
      <c>
        <v>0</v>
      </c>
      <c>
        <v>0.620833</v>
      </c>
      <c>
        <v>0</v>
      </c>
      <c>
        <v>0</v>
      </c>
    </row>
    <row>
      <c>
        <is>
          <t>1597606</t>
        </is>
      </c>
      <c>
        <v>1</v>
      </c>
      <c>
        <is>
          <t>MANİSA</t>
        </is>
      </c>
      <c>
        <v>SALİHLİ</v>
      </c>
      <c>
        <is>
          <t>İKİZTEPE KÖK 45-78-M00258_İKİZTEPE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28.11.2020 08:41:22</t>
        </is>
      </c>
      <c>
        <is>
          <t>28.11.2020 09:20:00</t>
        </is>
      </c>
      <c>
        <v>0.643888888</v>
      </c>
      <c>
        <v>0</v>
      </c>
      <c>
        <v>0</v>
      </c>
      <c>
        <v>53</v>
      </c>
      <c>
        <v>184</v>
      </c>
      <c>
        <v>0</v>
      </c>
      <c>
        <v>0</v>
      </c>
      <c>
        <v>34.126111</v>
      </c>
      <c>
        <v>118.475555</v>
      </c>
    </row>
    <row>
      <c>
        <is>
          <t>1598571</t>
        </is>
      </c>
      <c>
        <v>1</v>
      </c>
      <c>
        <is>
          <t>MANİSA</t>
        </is>
      </c>
      <c>
        <v>SALİHLİ</v>
      </c>
      <c>
        <is>
          <t>TAYTAN OFİS KÖK 45-78-M00314_ÜLKÜ FABRİKALAR M014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30.11.2020 11:21:25</t>
        </is>
      </c>
      <c>
        <is>
          <t>30.11.2020 12:12:00</t>
        </is>
      </c>
      <c>
        <v>0.843055555</v>
      </c>
      <c>
        <v>7</v>
      </c>
      <c>
        <v>0</v>
      </c>
      <c>
        <v>39</v>
      </c>
      <c>
        <v>9</v>
      </c>
      <c>
        <v>5.901389</v>
      </c>
      <c>
        <v>0</v>
      </c>
      <c>
        <v>32.879167</v>
      </c>
      <c>
        <v>7.5875</v>
      </c>
    </row>
    <row>
      <c>
        <is>
          <t>1577979</t>
        </is>
      </c>
      <c>
        <v>1</v>
      </c>
      <c>
        <is>
          <t>MANİSA</t>
        </is>
      </c>
      <c>
        <v>SALİHLİ</v>
      </c>
      <c>
        <is>
          <t>İKİZTEPE KÖK 45-78-M00258_İKİZTEPE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09.11.2020 11:15:30</t>
        </is>
      </c>
      <c>
        <is>
          <t>09.11.2020 12:10:53</t>
        </is>
      </c>
      <c>
        <v>0.923055555</v>
      </c>
      <c>
        <v>0</v>
      </c>
      <c>
        <v>0</v>
      </c>
      <c>
        <v>53</v>
      </c>
      <c>
        <v>184</v>
      </c>
      <c>
        <v>0</v>
      </c>
      <c>
        <v>0</v>
      </c>
      <c>
        <v>48.921944</v>
      </c>
      <c>
        <v>169.842222</v>
      </c>
    </row>
    <row>
      <c>
        <is>
          <t>1579440</t>
        </is>
      </c>
      <c>
        <v>1</v>
      </c>
      <c>
        <is>
          <t>MANİSA</t>
        </is>
      </c>
      <c>
        <v>SALİHLİ</v>
      </c>
      <c>
        <is>
          <t>TAYTAN OFİS KÖK 45-78-M00314_DEMİRKÖPRÜ DM-2 ÇIKIŞI (DEMİRKÖPRÜ-2)-M06 M06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12.11.2020 09:04:43</t>
        </is>
      </c>
      <c>
        <is>
          <t>12.11.2020 17:01:54</t>
        </is>
      </c>
      <c>
        <v>7.9528675</v>
      </c>
      <c>
        <v>2</v>
      </c>
      <c>
        <v>0</v>
      </c>
      <c>
        <v>137</v>
      </c>
      <c>
        <v>658</v>
      </c>
      <c>
        <v>15.905735</v>
      </c>
      <c>
        <v>0</v>
      </c>
      <c>
        <v>1089.542848</v>
      </c>
      <c>
        <v>5232.986815</v>
      </c>
    </row>
    <row>
      <c>
        <is>
          <t>1580637</t>
        </is>
      </c>
      <c>
        <v>1</v>
      </c>
      <c>
        <is>
          <t>MANİSA</t>
        </is>
      </c>
      <c>
        <v>SALİHLİ</v>
      </c>
      <c>
        <is>
          <t>İKİZTEPE KÖK 45-78-M00258_İKİZTEPE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14.11.2020 11:08:05</t>
        </is>
      </c>
      <c>
        <is>
          <t>14.11.2020 11:41:31</t>
        </is>
      </c>
      <c>
        <v>0.557222222</v>
      </c>
      <c>
        <v>0</v>
      </c>
      <c>
        <v>0</v>
      </c>
      <c>
        <v>53</v>
      </c>
      <c>
        <v>184</v>
      </c>
      <c>
        <v>0</v>
      </c>
      <c>
        <v>0</v>
      </c>
      <c>
        <v>29.532778</v>
      </c>
      <c>
        <v>102.528889</v>
      </c>
    </row>
    <row>
      <c>
        <is>
          <t>1576988</t>
        </is>
      </c>
      <c>
        <v>1</v>
      </c>
      <c>
        <is>
          <t>MANİSA</t>
        </is>
      </c>
      <c>
        <v>SALİHLİ</v>
      </c>
      <c>
        <is>
          <t>TAYTAN OFİS KÖK 45-78-M00314_DEMİRKÖPRÜ DM-2 ÇIKIŞI (DEMİRKÖPRÜ-2) M06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07.11.2020 09:42:08</t>
        </is>
      </c>
      <c>
        <is>
          <t>07.11.2020 09:43:14</t>
        </is>
      </c>
      <c>
        <v>0.018333333</v>
      </c>
      <c>
        <v>6</v>
      </c>
      <c>
        <v>38</v>
      </c>
      <c>
        <v>141</v>
      </c>
      <c>
        <v>1012</v>
      </c>
      <c>
        <v>0.11</v>
      </c>
      <c>
        <v>0.696667</v>
      </c>
      <c>
        <v>2.585</v>
      </c>
      <c>
        <v>18.553333</v>
      </c>
    </row>
    <row>
      <c>
        <is>
          <t>1573534</t>
        </is>
      </c>
      <c>
        <v>1</v>
      </c>
      <c>
        <is>
          <t>İZMİR</t>
        </is>
      </c>
      <c>
        <v>BORNOVA</v>
      </c>
      <c>
        <is>
          <t>K-4482 35-02-K04482_TRAFO-K03 K03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01.11.2020 09:34:00</t>
        </is>
      </c>
      <c>
        <is>
          <t>01.11.2020 10:43:49</t>
        </is>
      </c>
      <c>
        <v>1.163611111</v>
      </c>
      <c>
        <v>1</v>
      </c>
      <c>
        <v>239</v>
      </c>
      <c>
        <v>0</v>
      </c>
      <c>
        <v>0</v>
      </c>
      <c>
        <v>1.163611</v>
      </c>
      <c>
        <v>278.103056</v>
      </c>
      <c>
        <v>0</v>
      </c>
      <c>
        <v>0</v>
      </c>
    </row>
    <row>
      <c>
        <is>
          <t>1573780</t>
        </is>
      </c>
      <c>
        <v>1</v>
      </c>
      <c>
        <is>
          <t>İZMİR</t>
        </is>
      </c>
      <c>
        <v>URLA</v>
      </c>
      <c>
        <is>
          <t>TR-61 35-19-L00061_10629209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01.11.2020 18:33:31</t>
        </is>
      </c>
      <c>
        <is>
          <t>01.11.2020 20:02:38</t>
        </is>
      </c>
      <c>
        <v>1.485277777</v>
      </c>
      <c>
        <v>0</v>
      </c>
      <c>
        <v>29</v>
      </c>
      <c>
        <v>0</v>
      </c>
      <c>
        <v>0</v>
      </c>
      <c>
        <v>0</v>
      </c>
      <c>
        <v>43.073056</v>
      </c>
      <c>
        <v>0</v>
      </c>
      <c>
        <v>0</v>
      </c>
    </row>
    <row>
      <c>
        <is>
          <t>1581106</t>
        </is>
      </c>
      <c>
        <v>1</v>
      </c>
      <c>
        <is>
          <t>İZMİR</t>
        </is>
      </c>
      <c>
        <v>KİRAZ</v>
      </c>
      <c>
        <is>
          <t>ARKACILAR TR-3 35-31-L00100_956596239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15.11.2020 15:02:15</t>
        </is>
      </c>
      <c>
        <is>
          <t>15.11.2020 17:11:56</t>
        </is>
      </c>
      <c>
        <v>2.161388888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2.161389</v>
      </c>
    </row>
    <row>
      <c>
        <is>
          <t>1581052</t>
        </is>
      </c>
      <c>
        <v>1</v>
      </c>
      <c>
        <is>
          <t>İZMİR</t>
        </is>
      </c>
      <c>
        <v>KİRAZ</v>
      </c>
      <c>
        <is>
          <t>ARKACILAR TR-3 35-31-L00100_Ayırıcı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15.11.2020 12:03:31</t>
        </is>
      </c>
      <c>
        <is>
          <t>15.11.2020 13:31:57</t>
        </is>
      </c>
      <c>
        <v>1.473888888</v>
      </c>
      <c>
        <v>0</v>
      </c>
      <c>
        <v>0</v>
      </c>
      <c>
        <v>1</v>
      </c>
      <c>
        <v>35</v>
      </c>
      <c>
        <v>0</v>
      </c>
      <c>
        <v>0</v>
      </c>
      <c>
        <v>1.473889</v>
      </c>
      <c>
        <v>51.586111</v>
      </c>
    </row>
    <row>
      <c>
        <is>
          <t>1580428</t>
        </is>
      </c>
      <c>
        <v>1</v>
      </c>
      <c>
        <is>
          <t>MANİSA</t>
        </is>
      </c>
      <c>
        <v>TURGUTLU</v>
      </c>
      <c>
        <is>
          <t>AVŞAR TR-2 45-83-L00352_967126349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13.11.2020 21:40:59</t>
        </is>
      </c>
      <c>
        <is>
          <t>13.11.2020 22:46:28</t>
        </is>
      </c>
      <c>
        <v>1.091388888</v>
      </c>
      <c>
        <v>0</v>
      </c>
      <c>
        <v>1</v>
      </c>
      <c>
        <v>0</v>
      </c>
      <c>
        <v>0</v>
      </c>
      <c>
        <v>0</v>
      </c>
      <c>
        <v>1.091389</v>
      </c>
      <c>
        <v>0</v>
      </c>
      <c>
        <v>0</v>
      </c>
    </row>
    <row>
      <c>
        <is>
          <t>1575045</t>
        </is>
      </c>
      <c>
        <v>1</v>
      </c>
      <c>
        <is>
          <t>MANİSA</t>
        </is>
      </c>
      <c>
        <v>TURGUTLU</v>
      </c>
      <c>
        <is>
          <t>AVŞAR İM 45-83-A00002_H KOLU-L12 L12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04.11.2020 09:09:23</t>
        </is>
      </c>
      <c>
        <is>
          <t>04.11.2020 09:47:21</t>
        </is>
      </c>
      <c>
        <v>0.632777777</v>
      </c>
      <c>
        <v>1</v>
      </c>
      <c>
        <v>0</v>
      </c>
      <c>
        <v>97</v>
      </c>
      <c>
        <v>0</v>
      </c>
      <c>
        <v>0.632778</v>
      </c>
      <c>
        <v>0</v>
      </c>
      <c>
        <v>61.379444</v>
      </c>
      <c>
        <v>0</v>
      </c>
    </row>
    <row>
      <c>
        <is>
          <t>1576691</t>
        </is>
      </c>
      <c>
        <v>1</v>
      </c>
      <c>
        <is>
          <t>MANİSA</t>
        </is>
      </c>
      <c>
        <v>ALAŞEHİR</v>
      </c>
      <c>
        <is>
          <t>SUBAŞI TR-1 45-73-M00808_B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06.11.2020 17:42:11</t>
        </is>
      </c>
      <c>
        <is>
          <t>06.11.2020 18:17:08</t>
        </is>
      </c>
      <c>
        <v>0.5825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0.5825</v>
      </c>
    </row>
    <row>
      <c>
        <is>
          <t>1582848</t>
        </is>
      </c>
      <c>
        <v>1</v>
      </c>
      <c>
        <is>
          <t>İZMİR</t>
        </is>
      </c>
      <c>
        <v>KEMALPAŞA</v>
      </c>
      <c>
        <is>
          <t>AŞAĞI KIZILCA TR-2 35-27-L00025_915932368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19.11.2020 07:24:07</t>
        </is>
      </c>
      <c>
        <is>
          <t>19.11.2020 11:56:30</t>
        </is>
      </c>
      <c>
        <v>4.539722222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4.539722</v>
      </c>
    </row>
    <row>
      <c>
        <is>
          <t>1579485</t>
        </is>
      </c>
      <c>
        <v>1</v>
      </c>
      <c>
        <is>
          <t>İZMİR</t>
        </is>
      </c>
      <c>
        <v>TORBALI</v>
      </c>
      <c>
        <is>
          <t>DEMİRCİ KÖK 35-26-M00779_YEŞİLKÖY ENH M01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12.11.2020 09:32:07</t>
        </is>
      </c>
      <c>
        <is>
          <t>12.11.2020 10:43:55</t>
        </is>
      </c>
      <c>
        <v>1.196414722</v>
      </c>
      <c>
        <v>0</v>
      </c>
      <c>
        <v>7</v>
      </c>
      <c>
        <v>48</v>
      </c>
      <c>
        <v>334</v>
      </c>
      <c>
        <v>0</v>
      </c>
      <c>
        <v>8.374903</v>
      </c>
      <c>
        <v>57.427907</v>
      </c>
      <c>
        <v>399.602517</v>
      </c>
    </row>
    <row>
      <c>
        <is>
          <t>1576760</t>
        </is>
      </c>
      <c>
        <v>1</v>
      </c>
      <c>
        <is>
          <t>İZMİR</t>
        </is>
      </c>
      <c>
        <v>ÖDEMİŞ</v>
      </c>
      <c>
        <is>
          <t>SUBATAN TR-8 35-15-L00347_E</t>
        </is>
      </c>
      <c>
        <v>AG Atlama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06.11.2020 19:21:53</t>
        </is>
      </c>
      <c>
        <is>
          <t>06.11.2020 22:16:35</t>
        </is>
      </c>
      <c>
        <v>2.911666666</v>
      </c>
      <c>
        <v>0</v>
      </c>
      <c>
        <v>0</v>
      </c>
      <c>
        <v>0</v>
      </c>
      <c>
        <v>21</v>
      </c>
      <c>
        <v>0</v>
      </c>
      <c>
        <v>0</v>
      </c>
      <c>
        <v>0</v>
      </c>
      <c>
        <v>61.145</v>
      </c>
    </row>
    <row>
      <c>
        <is>
          <t>1575023</t>
        </is>
      </c>
      <c>
        <v>1</v>
      </c>
      <c>
        <is>
          <t>MANİSA</t>
        </is>
      </c>
      <c>
        <v>ALAŞEHİR</v>
      </c>
      <c>
        <is>
          <t>KAVAKLIDERE TR-12 45-73-M00145_TR-14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04.11.2020 08:52:54</t>
        </is>
      </c>
      <c>
        <is>
          <t>04.11.2020 09:46:58</t>
        </is>
      </c>
      <c>
        <v>0.901111111</v>
      </c>
      <c>
        <v>2</v>
      </c>
      <c>
        <v>49</v>
      </c>
      <c>
        <v>29</v>
      </c>
      <c>
        <v>161</v>
      </c>
      <c>
        <v>1.802222</v>
      </c>
      <c>
        <v>44.154444</v>
      </c>
      <c>
        <v>26.132222</v>
      </c>
      <c>
        <v>145.078889</v>
      </c>
    </row>
    <row>
      <c>
        <is>
          <t>1596143</t>
        </is>
      </c>
      <c>
        <v>1</v>
      </c>
      <c>
        <is>
          <t>MANİSA</t>
        </is>
      </c>
      <c>
        <v>ALAŞEHİR</v>
      </c>
      <c>
        <is>
          <t>KAVAKLIDERE TR-11 45-73-M00144_45-73-M00144</t>
        </is>
      </c>
      <c>
        <v>AG Pano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25.11.2020 10:21:02</t>
        </is>
      </c>
      <c>
        <is>
          <t>25.11.2020 10:46:00</t>
        </is>
      </c>
      <c>
        <v>0.416111111</v>
      </c>
      <c>
        <v>1</v>
      </c>
      <c>
        <v>277</v>
      </c>
      <c>
        <v>0</v>
      </c>
      <c>
        <v>0</v>
      </c>
      <c>
        <v>0.416111</v>
      </c>
      <c>
        <v>115.262778</v>
      </c>
      <c>
        <v>0</v>
      </c>
      <c>
        <v>0</v>
      </c>
    </row>
    <row>
      <c>
        <is>
          <t>1579623</t>
        </is>
      </c>
      <c>
        <v>1</v>
      </c>
      <c>
        <is>
          <t>MANİSA</t>
        </is>
      </c>
      <c>
        <v>ŞEHZADELER</v>
      </c>
      <c>
        <is>
          <t>KIRANÇİFTLİK TR-1 45-71-M01489_44437851</t>
        </is>
      </c>
      <c>
        <v>AG Direk Değişimi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12.11.2020 12:50:00</t>
        </is>
      </c>
      <c>
        <is>
          <t>12.11.2020 14:27:03</t>
        </is>
      </c>
      <c>
        <v>1.6175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4.8525</v>
      </c>
    </row>
    <row>
      <c>
        <is>
          <t>1581553</t>
        </is>
      </c>
      <c>
        <v>1</v>
      </c>
      <c>
        <is>
          <t>MANİSA</t>
        </is>
      </c>
      <c>
        <v>ŞEHZADELER</v>
      </c>
      <c>
        <is>
          <t>GÜZELKÖY SULAMA TR 45-71-M01300_Ayırıcı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16.11.2020 15:03:59</t>
        </is>
      </c>
      <c>
        <is>
          <t>16.11.2020 18:45:02</t>
        </is>
      </c>
      <c>
        <v>3.684166666</v>
      </c>
      <c>
        <v>0</v>
      </c>
      <c>
        <v>0</v>
      </c>
      <c>
        <v>0</v>
      </c>
      <c>
        <v>16</v>
      </c>
      <c>
        <v>0</v>
      </c>
      <c>
        <v>0</v>
      </c>
      <c>
        <v>0</v>
      </c>
      <c>
        <v>58.946667</v>
      </c>
    </row>
    <row>
      <c>
        <is>
          <t>1582197</t>
        </is>
      </c>
      <c>
        <v>1</v>
      </c>
      <c>
        <is>
          <t>MANİSA</t>
        </is>
      </c>
      <c>
        <v>AKHİSAR</v>
      </c>
      <c>
        <is>
          <t>TR-1/60 45-72-M00060_956509161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17.11.2020 18:49:09</t>
        </is>
      </c>
      <c>
        <is>
          <t>17.11.2020 19:30:52</t>
        </is>
      </c>
      <c>
        <v>0.695277777</v>
      </c>
      <c>
        <v>0</v>
      </c>
      <c>
        <v>1</v>
      </c>
      <c>
        <v>0</v>
      </c>
      <c>
        <v>0</v>
      </c>
      <c>
        <v>0</v>
      </c>
      <c>
        <v>0.695278</v>
      </c>
      <c>
        <v>0</v>
      </c>
      <c>
        <v>0</v>
      </c>
    </row>
    <row>
      <c>
        <is>
          <t>1596609</t>
        </is>
      </c>
      <c>
        <v>1</v>
      </c>
      <c>
        <is>
          <t>MANİSA</t>
        </is>
      </c>
      <c>
        <v>AKHİSAR</v>
      </c>
      <c>
        <is>
          <t>TR-1/60 45-72-M00060_956509161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26.11.2020 08:55:52</t>
        </is>
      </c>
      <c>
        <is>
          <t>26.11.2020 09:54:59</t>
        </is>
      </c>
      <c>
        <v>0.985277777</v>
      </c>
      <c>
        <v>0</v>
      </c>
      <c>
        <v>1</v>
      </c>
      <c>
        <v>0</v>
      </c>
      <c>
        <v>0</v>
      </c>
      <c>
        <v>0</v>
      </c>
      <c>
        <v>0.985278</v>
      </c>
      <c>
        <v>0</v>
      </c>
      <c>
        <v>0</v>
      </c>
    </row>
    <row>
      <c>
        <is>
          <t>1598175</t>
        </is>
      </c>
      <c>
        <v>1</v>
      </c>
      <c>
        <is>
          <t>MANİSA</t>
        </is>
      </c>
      <c>
        <v>SARIGÖL</v>
      </c>
      <c>
        <is>
          <t>DADAĞLI TR-4 TARIMSAL SULAMA 45-79-M00368_Ayırıcı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29.11.2020 13:59:49</t>
        </is>
      </c>
      <c>
        <is>
          <t>29.11.2020 18:43:21</t>
        </is>
      </c>
      <c>
        <v>4.725555555</v>
      </c>
      <c>
        <v>0</v>
      </c>
      <c>
        <v>0</v>
      </c>
      <c>
        <v>0</v>
      </c>
      <c>
        <v>10</v>
      </c>
      <c>
        <v>0</v>
      </c>
      <c>
        <v>0</v>
      </c>
      <c>
        <v>0</v>
      </c>
      <c>
        <v>47.255556</v>
      </c>
    </row>
    <row>
      <c>
        <is>
          <t>1584329</t>
        </is>
      </c>
      <c>
        <v>1</v>
      </c>
      <c>
        <is>
          <t>MANİSA</t>
        </is>
      </c>
      <c>
        <v>SARIGÖL</v>
      </c>
      <c>
        <is>
          <t>DADAĞLI TR-3 OVA 45-79-M00402_45-79-M00402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21.11.2020 11:55:57</t>
        </is>
      </c>
      <c>
        <is>
          <t>21.11.2020 12:31:33</t>
        </is>
      </c>
      <c>
        <v>0.593333333</v>
      </c>
      <c>
        <v>0</v>
      </c>
      <c>
        <v>0</v>
      </c>
      <c>
        <v>1</v>
      </c>
      <c>
        <v>54</v>
      </c>
      <c>
        <v>0</v>
      </c>
      <c>
        <v>0</v>
      </c>
      <c>
        <v>0.593333</v>
      </c>
      <c>
        <v>32.04</v>
      </c>
    </row>
    <row>
      <c>
        <is>
          <t>1577096</t>
        </is>
      </c>
      <c>
        <v>1</v>
      </c>
      <c>
        <is>
          <t>İZMİR</t>
        </is>
      </c>
      <c>
        <v>KARABURUN</v>
      </c>
      <c>
        <is>
          <t>YENİ LİMAN TR-1 35-21-L00050_C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07.11.2020 12:04:00</t>
        </is>
      </c>
      <c>
        <is>
          <t>07.11.2020 15:49:56</t>
        </is>
      </c>
      <c>
        <v>3.765555555</v>
      </c>
      <c>
        <v>0</v>
      </c>
      <c>
        <v>0</v>
      </c>
      <c>
        <v>0</v>
      </c>
      <c>
        <v>48</v>
      </c>
      <c>
        <v>0</v>
      </c>
      <c>
        <v>0</v>
      </c>
      <c>
        <v>0</v>
      </c>
      <c>
        <v>180.746667</v>
      </c>
    </row>
    <row>
      <c>
        <is>
          <t>1577213</t>
        </is>
      </c>
      <c>
        <v>1</v>
      </c>
      <c>
        <is>
          <t>İZMİR</t>
        </is>
      </c>
      <c>
        <v>KARABURUN</v>
      </c>
      <c>
        <is>
          <t>KARABURUN BOZKÖY 35-21-L00053_953364387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07.11.2020 15:33:08</t>
        </is>
      </c>
      <c>
        <is>
          <t>07.11.2020 20:39:19</t>
        </is>
      </c>
      <c>
        <v>5.103055555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5.103056</v>
      </c>
    </row>
    <row>
      <c>
        <is>
          <t>1576351</t>
        </is>
      </c>
      <c>
        <v>1</v>
      </c>
      <c>
        <is>
          <t>İZMİR</t>
        </is>
      </c>
      <c>
        <v>KARABURUN</v>
      </c>
      <c>
        <is>
          <t>AKÇAKİLİSE TR-1 35-21-L00044_953368774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06.11.2020 11:20:36</t>
        </is>
      </c>
      <c>
        <is>
          <t>06.11.2020 14:17:35</t>
        </is>
      </c>
      <c>
        <v>2.949722222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2.949722</v>
      </c>
    </row>
    <row>
      <c>
        <is>
          <t>1598272</t>
        </is>
      </c>
      <c>
        <v>1</v>
      </c>
      <c>
        <is>
          <t>İZMİR</t>
        </is>
      </c>
      <c>
        <v>KARABURUN</v>
      </c>
      <c>
        <is>
          <t>KARABURUN BOZKÖY 35-21-L00053_953361305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29.11.2020 17:00:42</t>
        </is>
      </c>
      <c>
        <is>
          <t>29.11.2020 20:32:10</t>
        </is>
      </c>
      <c>
        <v>3.524444444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3.524444</v>
      </c>
    </row>
    <row>
      <c>
        <is>
          <t>1595448</t>
        </is>
      </c>
      <c>
        <v>1</v>
      </c>
      <c>
        <is>
          <t>MANİSA</t>
        </is>
      </c>
      <c>
        <v>SALİHLİ</v>
      </c>
      <c>
        <is>
          <t>MERSİNLİ TR-3 45-78-M00937_49342988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23.11.2020 19:52:40</t>
        </is>
      </c>
      <c>
        <is>
          <t>23.11.2020 22:06:31</t>
        </is>
      </c>
      <c>
        <v>2.230833333</v>
      </c>
      <c>
        <v>0</v>
      </c>
      <c>
        <v>61</v>
      </c>
      <c>
        <v>0</v>
      </c>
      <c>
        <v>0</v>
      </c>
      <c>
        <v>0</v>
      </c>
      <c>
        <v>136.080833</v>
      </c>
      <c>
        <v>0</v>
      </c>
      <c>
        <v>0</v>
      </c>
    </row>
    <row>
      <c>
        <is>
          <t>1573569</t>
        </is>
      </c>
      <c>
        <v>1</v>
      </c>
      <c>
        <is>
          <t>İZMİR</t>
        </is>
      </c>
      <c>
        <v>ÖDEMİŞ</v>
      </c>
      <c>
        <is>
          <t>OVAKENT TR-10 35-15-L00630_915040917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01.11.2020 10:08:53</t>
        </is>
      </c>
      <c>
        <is>
          <t>01.11.2020 12:22:52</t>
        </is>
      </c>
      <c>
        <v>2.233055555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2.233056</v>
      </c>
    </row>
    <row>
      <c>
        <is>
          <t>1583722</t>
        </is>
      </c>
      <c>
        <v>1</v>
      </c>
      <c>
        <is>
          <t>İZMİR</t>
        </is>
      </c>
      <c>
        <v>GAZİEMİR</v>
      </c>
      <c>
        <is>
          <t>M-2044 35-08-M02044_966534460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20.11.2020 10:28:48</t>
        </is>
      </c>
      <c>
        <is>
          <t>20.11.2020 13:22:39</t>
        </is>
      </c>
      <c>
        <v>2.8975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2.8975</v>
      </c>
    </row>
    <row>
      <c>
        <is>
          <t>1580076</t>
        </is>
      </c>
      <c>
        <v>1</v>
      </c>
      <c>
        <is>
          <t>İZMİR</t>
        </is>
      </c>
      <c>
        <v>KARABURUN</v>
      </c>
      <c>
        <is>
          <t>KARABURUN TR-15 35-21-L00013_953360267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13.11.2020 10:10:50</t>
        </is>
      </c>
      <c>
        <is>
          <t>13.11.2020 16:11:55</t>
        </is>
      </c>
      <c>
        <v>6.018055555</v>
      </c>
      <c>
        <v>0</v>
      </c>
      <c>
        <v>1</v>
      </c>
      <c>
        <v>0</v>
      </c>
      <c>
        <v>0</v>
      </c>
      <c>
        <v>0</v>
      </c>
      <c>
        <v>6.018056</v>
      </c>
      <c>
        <v>0</v>
      </c>
      <c>
        <v>0</v>
      </c>
    </row>
    <row>
      <c>
        <is>
          <t>1584324</t>
        </is>
      </c>
      <c>
        <v>1</v>
      </c>
      <c>
        <is>
          <t>İZMİR</t>
        </is>
      </c>
      <c>
        <v>KARABURUN</v>
      </c>
      <c>
        <is>
          <t>KARABURUN TR-9A 35-21-L00043_A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21.11.2020 11:42:55</t>
        </is>
      </c>
      <c>
        <is>
          <t>21.11.2020 13:51:38</t>
        </is>
      </c>
      <c>
        <v>2.145030555</v>
      </c>
      <c>
        <v>0</v>
      </c>
      <c>
        <v>1</v>
      </c>
      <c>
        <v>0</v>
      </c>
      <c>
        <v>0</v>
      </c>
      <c>
        <v>0</v>
      </c>
      <c>
        <v>2.145031</v>
      </c>
      <c>
        <v>0</v>
      </c>
      <c>
        <v>0</v>
      </c>
    </row>
    <row>
      <c>
        <is>
          <t>1598839</t>
        </is>
      </c>
      <c>
        <v>1</v>
      </c>
      <c>
        <is>
          <t>İZMİR</t>
        </is>
      </c>
      <c>
        <v>KARABURUN</v>
      </c>
      <c>
        <is>
          <t>KARABURUN TR-14 35-21-L00003_A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30.11.2020 19:20:30</t>
        </is>
      </c>
      <c>
        <is>
          <t>30.11.2020 21:18:18</t>
        </is>
      </c>
      <c>
        <v>1.963333333</v>
      </c>
      <c>
        <v>0</v>
      </c>
      <c>
        <v>72</v>
      </c>
      <c>
        <v>0</v>
      </c>
      <c>
        <v>0</v>
      </c>
      <c>
        <v>0</v>
      </c>
      <c>
        <v>141.36</v>
      </c>
      <c>
        <v>0</v>
      </c>
      <c>
        <v>0</v>
      </c>
    </row>
    <row>
      <c>
        <is>
          <t>1576661</t>
        </is>
      </c>
      <c>
        <v>1</v>
      </c>
      <c>
        <is>
          <t>İZMİR</t>
        </is>
      </c>
      <c>
        <v>ALİAĞA</v>
      </c>
      <c>
        <is>
          <t>ÇAKMAKLI TR-2 35-17-M00346_A</t>
        </is>
      </c>
      <c>
        <v>AG Nötr İletken Kopması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06.11.2020 17:11:14</t>
        </is>
      </c>
      <c>
        <is>
          <t>06.11.2020 18:16:11</t>
        </is>
      </c>
      <c>
        <v>1.0825</v>
      </c>
      <c>
        <v>0</v>
      </c>
      <c>
        <v>31</v>
      </c>
      <c>
        <v>0</v>
      </c>
      <c>
        <v>0</v>
      </c>
      <c>
        <v>0</v>
      </c>
      <c>
        <v>33.5575</v>
      </c>
      <c>
        <v>0</v>
      </c>
      <c>
        <v>0</v>
      </c>
    </row>
    <row>
      <c>
        <is>
          <t>1575944</t>
        </is>
      </c>
      <c>
        <v>1</v>
      </c>
      <c>
        <is>
          <t>İZMİR</t>
        </is>
      </c>
      <c>
        <v>ALİAĞA</v>
      </c>
      <c>
        <is>
          <t>ÇAKMAKLI TR-2 35-17-M00346_42095307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05.11.2020 17:41:00</t>
        </is>
      </c>
      <c>
        <is>
          <t>05.11.2020 18:24:11</t>
        </is>
      </c>
      <c>
        <v>0.719722222</v>
      </c>
      <c>
        <v>0</v>
      </c>
      <c>
        <v>150</v>
      </c>
      <c>
        <v>0</v>
      </c>
      <c>
        <v>0</v>
      </c>
      <c>
        <v>0</v>
      </c>
      <c>
        <v>107.958333</v>
      </c>
      <c>
        <v>0</v>
      </c>
      <c>
        <v>0</v>
      </c>
    </row>
    <row>
      <c>
        <is>
          <t>1596381</t>
        </is>
      </c>
      <c>
        <v>1</v>
      </c>
      <c>
        <is>
          <t>İZMİR</t>
        </is>
      </c>
      <c>
        <v>ALİAĞA</v>
      </c>
      <c>
        <is>
          <t>ÇEBİTAŞ DM 35-17-M00266_ÖZKAN-2 ÇIKIŞ-M05 M05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25.11.2020 15:08:00</t>
        </is>
      </c>
      <c>
        <is>
          <t>25.11.2020 15:38:25</t>
        </is>
      </c>
      <c>
        <v>0.506944444</v>
      </c>
      <c>
        <v>4</v>
      </c>
      <c>
        <v>0</v>
      </c>
      <c>
        <v>0</v>
      </c>
      <c>
        <v>0</v>
      </c>
      <c>
        <v>2.027778</v>
      </c>
      <c>
        <v>0</v>
      </c>
      <c>
        <v>0</v>
      </c>
      <c>
        <v>0</v>
      </c>
    </row>
    <row>
      <c>
        <is>
          <t>1597716</t>
        </is>
      </c>
      <c>
        <v>1</v>
      </c>
      <c>
        <is>
          <t>İZMİR</t>
        </is>
      </c>
      <c>
        <v>MENEMEN</v>
      </c>
      <c>
        <is>
          <t>ULUCAK TM 35-28-A00002_DSİ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28.11.2020 11:09:02</t>
        </is>
      </c>
      <c>
        <is>
          <t>28.11.2020 11:17:00</t>
        </is>
      </c>
      <c>
        <v>0.132777777</v>
      </c>
      <c>
        <v>20</v>
      </c>
      <c>
        <v>2396</v>
      </c>
      <c>
        <v>31</v>
      </c>
      <c>
        <v>27</v>
      </c>
      <c>
        <v>2.655556</v>
      </c>
      <c>
        <v>318.135554</v>
      </c>
      <c>
        <v>4.116111</v>
      </c>
      <c>
        <v>3.585</v>
      </c>
    </row>
    <row>
      <c>
        <is>
          <t>1596383</t>
        </is>
      </c>
      <c>
        <v>1</v>
      </c>
      <c>
        <is>
          <t>MANİSA</t>
        </is>
      </c>
      <c>
        <v>AKHİSAR</v>
      </c>
      <c>
        <is>
          <t>HİKMET GIDA KÖK 45-72-M00122_HARTA BAKIR FİDERİ ÇIKIŞ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25.11.2020 15:10:12</t>
        </is>
      </c>
      <c>
        <is>
          <t>25.11.2020 15:18:09</t>
        </is>
      </c>
      <c>
        <v>0.1325</v>
      </c>
      <c>
        <v>24</v>
      </c>
      <c>
        <v>3770</v>
      </c>
      <c>
        <v>472</v>
      </c>
      <c>
        <v>25</v>
      </c>
      <c>
        <v>3.18</v>
      </c>
      <c>
        <v>499.525</v>
      </c>
      <c>
        <v>62.54</v>
      </c>
      <c>
        <v>3.3125</v>
      </c>
    </row>
    <row>
      <c>
        <is>
          <t>1595945</t>
        </is>
      </c>
      <c>
        <v>1</v>
      </c>
      <c>
        <is>
          <t>MANİSA</t>
        </is>
      </c>
      <c>
        <v>AKHİSAR</v>
      </c>
      <c>
        <is>
          <t>HİKMET GIDA KÖK 45-72-M00122_ZEYTİN OSB-M06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24.11.2020 18:33:53</t>
        </is>
      </c>
      <c>
        <is>
          <t>24.11.2020 19:13:24</t>
        </is>
      </c>
      <c>
        <v>0.658611111</v>
      </c>
      <c>
        <v>0</v>
      </c>
      <c>
        <v>0</v>
      </c>
      <c>
        <v>1</v>
      </c>
      <c>
        <v>0</v>
      </c>
      <c>
        <v>0</v>
      </c>
      <c>
        <v>0</v>
      </c>
      <c>
        <v>0.658611</v>
      </c>
      <c>
        <v>0</v>
      </c>
    </row>
    <row>
      <c>
        <is>
          <t>1575128</t>
        </is>
      </c>
      <c>
        <v>1</v>
      </c>
      <c>
        <is>
          <t>MANİSA</t>
        </is>
      </c>
      <c>
        <v>AKHİSAR</v>
      </c>
      <c>
        <is>
          <t>TR-1/10 45-72-M00010_TR-1/11 VE ARITMA TESİSLERİ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04.11.2020 11:06:16</t>
        </is>
      </c>
      <c>
        <is>
          <t>04.11.2020 11:27:53</t>
        </is>
      </c>
      <c>
        <v>0.360277777</v>
      </c>
      <c>
        <v>4</v>
      </c>
      <c>
        <v>34</v>
      </c>
      <c>
        <v>32</v>
      </c>
      <c>
        <v>77</v>
      </c>
      <c>
        <v>1.441111</v>
      </c>
      <c>
        <v>12.249444</v>
      </c>
      <c>
        <v>11.528889</v>
      </c>
      <c>
        <v>27.741389</v>
      </c>
    </row>
    <row>
      <c>
        <is>
          <t>1581825</t>
        </is>
      </c>
      <c>
        <v>1</v>
      </c>
      <c>
        <is>
          <t>İZMİR</t>
        </is>
      </c>
      <c>
        <v>FOÇA</v>
      </c>
      <c>
        <is>
          <t>YENİ FOÇA TR-26 35-23-M00026_35-23-M00026</t>
        </is>
      </c>
      <c>
        <v>AG Yük Ayırıcı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17.11.2020 09:58:42</t>
        </is>
      </c>
      <c>
        <is>
          <t>17.11.2020 10:24:00</t>
        </is>
      </c>
      <c>
        <v>0.421666666</v>
      </c>
      <c>
        <v>1</v>
      </c>
      <c>
        <v>838</v>
      </c>
      <c>
        <v>0</v>
      </c>
      <c>
        <v>0</v>
      </c>
      <c>
        <v>0.421667</v>
      </c>
      <c>
        <v>353.356666</v>
      </c>
      <c>
        <v>0</v>
      </c>
      <c>
        <v>0</v>
      </c>
    </row>
    <row>
      <c>
        <is>
          <t>1581751</t>
        </is>
      </c>
      <c>
        <v>1</v>
      </c>
      <c>
        <is>
          <t>İZMİR</t>
        </is>
      </c>
      <c>
        <v>FOÇA</v>
      </c>
      <c>
        <is>
          <t>YENİ FOÇA TR-26 35-23-M00026_95000046710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17.11.2020 08:40:27</t>
        </is>
      </c>
      <c>
        <is>
          <t>17.11.2020 09:53:35</t>
        </is>
      </c>
      <c>
        <v>1.218888888</v>
      </c>
      <c>
        <v>0</v>
      </c>
      <c>
        <v>3</v>
      </c>
      <c>
        <v>0</v>
      </c>
      <c>
        <v>0</v>
      </c>
      <c>
        <v>0</v>
      </c>
      <c>
        <v>3.656667</v>
      </c>
      <c>
        <v>0</v>
      </c>
      <c>
        <v>0</v>
      </c>
    </row>
    <row>
      <c>
        <is>
          <t>1584517</t>
        </is>
      </c>
      <c>
        <v>1</v>
      </c>
      <c>
        <is>
          <t>İZMİR</t>
        </is>
      </c>
      <c>
        <v>FOÇA</v>
      </c>
      <c>
        <is>
          <t>YENİFOÇA TR-37 35-23-M00037_950421467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21.11.2020 16:56:31</t>
        </is>
      </c>
      <c>
        <is>
          <t>30.12.2020 12:33:15</t>
        </is>
      </c>
      <c>
        <v>931.612222222</v>
      </c>
      <c>
        <v>0</v>
      </c>
      <c>
        <v>1</v>
      </c>
      <c>
        <v>0</v>
      </c>
      <c>
        <v>0</v>
      </c>
      <c>
        <v>0</v>
      </c>
      <c>
        <v>931.612222</v>
      </c>
      <c>
        <v>0</v>
      </c>
      <c>
        <v>0</v>
      </c>
    </row>
    <row>
      <c>
        <is>
          <t>1595107</t>
        </is>
      </c>
      <c>
        <v>1</v>
      </c>
      <c>
        <is>
          <t>İZMİR</t>
        </is>
      </c>
      <c>
        <v>BUCA</v>
      </c>
      <c>
        <is>
          <t>M-2200 BELENBAŞI TR-2 35-03-M02200_A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23.11.2020 10:05:47</t>
        </is>
      </c>
      <c>
        <is>
          <t>23.11.2020 17:32:31</t>
        </is>
      </c>
      <c>
        <v>7.445494444</v>
      </c>
      <c>
        <v>0</v>
      </c>
      <c>
        <v>0</v>
      </c>
      <c>
        <v>0</v>
      </c>
      <c>
        <v>98</v>
      </c>
      <c>
        <v>0</v>
      </c>
      <c>
        <v>0</v>
      </c>
      <c>
        <v>0</v>
      </c>
      <c>
        <v>729.658456</v>
      </c>
    </row>
    <row>
      <c>
        <is>
          <t>1578687</t>
        </is>
      </c>
      <c>
        <v>1</v>
      </c>
      <c>
        <is>
          <t>MANİSA</t>
        </is>
      </c>
      <c>
        <v>SELENDİ</v>
      </c>
      <c>
        <is>
          <t>SELENDİ DM 45-81-M00001_ESKİ SELENDİ M16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10.11.2020 16:57:44</t>
        </is>
      </c>
      <c>
        <is>
          <t>10.11.2020 17:23:00</t>
        </is>
      </c>
      <c>
        <v>0.421111111</v>
      </c>
      <c>
        <v>0</v>
      </c>
      <c>
        <v>0</v>
      </c>
      <c>
        <v>81</v>
      </c>
      <c>
        <v>1516</v>
      </c>
      <c>
        <v>0</v>
      </c>
      <c>
        <v>0</v>
      </c>
      <c>
        <v>34.11</v>
      </c>
      <c>
        <v>638.404444</v>
      </c>
    </row>
    <row>
      <c>
        <is>
          <t>1575415</t>
        </is>
      </c>
      <c>
        <v>1</v>
      </c>
      <c>
        <is>
          <t>MANİSA</t>
        </is>
      </c>
      <c>
        <v>SELENDİ</v>
      </c>
      <c>
        <is>
          <t>SELENDİ TR-16 45-81-M00016_B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04.11.2020 18:17:38</t>
        </is>
      </c>
      <c>
        <is>
          <t>04.11.2020 19:57:46</t>
        </is>
      </c>
      <c>
        <v>1.668888888</v>
      </c>
      <c>
        <v>0</v>
      </c>
      <c>
        <v>37</v>
      </c>
      <c>
        <v>0</v>
      </c>
      <c>
        <v>2</v>
      </c>
      <c>
        <v>0</v>
      </c>
      <c>
        <v>61.748889</v>
      </c>
      <c>
        <v>0</v>
      </c>
      <c>
        <v>3.337778</v>
      </c>
    </row>
    <row>
      <c>
        <is>
          <t>1577691</t>
        </is>
      </c>
      <c>
        <v>1</v>
      </c>
      <c>
        <is>
          <t>İZMİR</t>
        </is>
      </c>
      <c>
        <v>ÇEŞME</v>
      </c>
      <c>
        <is>
          <t>L-121 35-18-L00121_961168265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08.11.2020 16:45:22</t>
        </is>
      </c>
      <c>
        <is>
          <t>08.11.2020 19:30:53</t>
        </is>
      </c>
      <c>
        <v>2.758611111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2.758611</v>
      </c>
    </row>
    <row>
      <c>
        <is>
          <t>1574633</t>
        </is>
      </c>
      <c>
        <v>1</v>
      </c>
      <c>
        <is>
          <t>MANİSA</t>
        </is>
      </c>
      <c>
        <v>YUNUSEMRE</v>
      </c>
      <c>
        <is>
          <t>YAĞCILAR TR-2 45-71-M01441_953216360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03.11.2020 11:56:00</t>
        </is>
      </c>
      <c>
        <is>
          <t>03.11.2020 12:31:06</t>
        </is>
      </c>
      <c>
        <v>0.585</v>
      </c>
      <c>
        <v>0</v>
      </c>
      <c>
        <v>1</v>
      </c>
      <c>
        <v>0</v>
      </c>
      <c>
        <v>0</v>
      </c>
      <c>
        <v>0</v>
      </c>
      <c>
        <v>0.585</v>
      </c>
      <c>
        <v>0</v>
      </c>
      <c>
        <v>0</v>
      </c>
    </row>
    <row>
      <c>
        <is>
          <t>1575422</t>
        </is>
      </c>
      <c>
        <v>1</v>
      </c>
      <c>
        <is>
          <t>MANİSA</t>
        </is>
      </c>
      <c>
        <v>ALAŞEHİR</v>
      </c>
      <c>
        <is>
          <t>HORZUMKESERLER PEYNİR ÇUKURU TR-2 45-73-M01160_72373969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04.11.2020 18:45:59</t>
        </is>
      </c>
      <c>
        <is>
          <t>04.11.2020 22:24:05</t>
        </is>
      </c>
      <c>
        <v>3.635</v>
      </c>
      <c>
        <v>0</v>
      </c>
      <c>
        <v>0</v>
      </c>
      <c>
        <v>0</v>
      </c>
      <c>
        <v>7</v>
      </c>
      <c>
        <v>0</v>
      </c>
      <c>
        <v>0</v>
      </c>
      <c>
        <v>0</v>
      </c>
      <c>
        <v>25.445</v>
      </c>
    </row>
    <row>
      <c>
        <is>
          <t>1583020</t>
        </is>
      </c>
      <c>
        <v>1</v>
      </c>
      <c>
        <is>
          <t>İZMİR</t>
        </is>
      </c>
      <c>
        <v>KİRAZ</v>
      </c>
      <c>
        <is>
          <t>İĞDELİ DAMLAR SOKAK TR-4 35-31-L00344_47904917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19.11.2020 10:04:31</t>
        </is>
      </c>
      <c>
        <is>
          <t>19.11.2020 12:21:52</t>
        </is>
      </c>
      <c>
        <v>2.289166666</v>
      </c>
      <c>
        <v>0</v>
      </c>
      <c>
        <v>0</v>
      </c>
      <c>
        <v>0</v>
      </c>
      <c>
        <v>35</v>
      </c>
      <c>
        <v>0</v>
      </c>
      <c>
        <v>0</v>
      </c>
      <c>
        <v>0</v>
      </c>
      <c>
        <v>80.120833</v>
      </c>
    </row>
    <row>
      <c>
        <is>
          <t>1575688</t>
        </is>
      </c>
      <c>
        <v>1</v>
      </c>
      <c>
        <is>
          <t>İZMİR</t>
        </is>
      </c>
      <c>
        <v>KİRAZ</v>
      </c>
      <c>
        <is>
          <t>ÖREN TR-1 35-31-L00314_47810574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05.11.2020 10:57:00</t>
        </is>
      </c>
      <c>
        <is>
          <t>05.11.2020 11:42:10</t>
        </is>
      </c>
      <c>
        <v>0.752777777</v>
      </c>
      <c>
        <v>0</v>
      </c>
      <c>
        <v>0</v>
      </c>
      <c>
        <v>0</v>
      </c>
      <c>
        <v>36</v>
      </c>
      <c>
        <v>0</v>
      </c>
      <c>
        <v>0</v>
      </c>
      <c>
        <v>0</v>
      </c>
      <c>
        <v>27.1</v>
      </c>
    </row>
    <row>
      <c>
        <is>
          <t>1576066</t>
        </is>
      </c>
      <c>
        <v>1</v>
      </c>
      <c>
        <is>
          <t>İZMİR</t>
        </is>
      </c>
      <c>
        <v>KİRAZ</v>
      </c>
      <c>
        <is>
          <t>KİBAR KÖYÜ TR-2 35-31-L00313_35-31-L00313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05.11.2020 22:24:53</t>
        </is>
      </c>
      <c>
        <is>
          <t>05.11.2020 23:51:33</t>
        </is>
      </c>
      <c>
        <v>1.444444444</v>
      </c>
      <c>
        <v>0</v>
      </c>
      <c>
        <v>0</v>
      </c>
      <c>
        <v>1</v>
      </c>
      <c>
        <v>50</v>
      </c>
      <c>
        <v>0</v>
      </c>
      <c>
        <v>0</v>
      </c>
      <c>
        <v>1.444444</v>
      </c>
      <c>
        <v>72.222222</v>
      </c>
    </row>
    <row>
      <c>
        <is>
          <t>1576290</t>
        </is>
      </c>
      <c>
        <v>1</v>
      </c>
      <c>
        <is>
          <t>İZMİR</t>
        </is>
      </c>
      <c>
        <v>KİRAZ</v>
      </c>
      <c>
        <is>
          <t>KİBAR KÖYÜ TR-2 35-31-L00313_47904709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06.11.2020 10:09:04</t>
        </is>
      </c>
      <c>
        <is>
          <t>06.11.2020 11:38:32</t>
        </is>
      </c>
      <c>
        <v>1.491111111</v>
      </c>
      <c>
        <v>0</v>
      </c>
      <c>
        <v>0</v>
      </c>
      <c>
        <v>0</v>
      </c>
      <c>
        <v>9</v>
      </c>
      <c>
        <v>0</v>
      </c>
      <c>
        <v>0</v>
      </c>
      <c>
        <v>0</v>
      </c>
      <c>
        <v>13.42</v>
      </c>
    </row>
    <row>
      <c>
        <is>
          <t>1598318</t>
        </is>
      </c>
      <c>
        <v>1</v>
      </c>
      <c>
        <is>
          <t>İZMİR</t>
        </is>
      </c>
      <c>
        <v>KİRAZ</v>
      </c>
      <c>
        <is>
          <t>KİBAR TR-1 35-31-L00312_Ayırıcı H01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29.11.2020 19:11:23</t>
        </is>
      </c>
      <c>
        <is>
          <t>29.11.2020 20:28:49</t>
        </is>
      </c>
      <c>
        <v>1.290555555</v>
      </c>
      <c>
        <v>0</v>
      </c>
      <c>
        <v>0</v>
      </c>
      <c>
        <v>1</v>
      </c>
      <c>
        <v>86</v>
      </c>
      <c>
        <v>0</v>
      </c>
      <c>
        <v>0</v>
      </c>
      <c>
        <v>1.290556</v>
      </c>
      <c>
        <v>110.987778</v>
      </c>
    </row>
    <row>
      <c>
        <is>
          <t>1583740</t>
        </is>
      </c>
      <c>
        <v>1</v>
      </c>
      <c>
        <is>
          <t>MANİSA</t>
        </is>
      </c>
      <c>
        <v>AKHİSAR</v>
      </c>
      <c>
        <is>
          <t>YENİDOĞAN TR-3 45-72-L00110_953698096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20.11.2020 10:10:04</t>
        </is>
      </c>
      <c>
        <is>
          <t>20.11.2020 12:27:29</t>
        </is>
      </c>
      <c>
        <v>2.290277777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2.290278</v>
      </c>
    </row>
    <row>
      <c>
        <is>
          <t>1577764</t>
        </is>
      </c>
      <c>
        <v>1</v>
      </c>
      <c>
        <is>
          <t>MANİSA</t>
        </is>
      </c>
      <c>
        <v>AKHİSAR</v>
      </c>
      <c>
        <is>
          <t>YENİDOĞAN TR-1 45-72-L00107_956520448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08.11.2020 19:11:12</t>
        </is>
      </c>
      <c>
        <is>
          <t>08.11.2020 20:12:11</t>
        </is>
      </c>
      <c>
        <v>1.016388888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1.016389</v>
      </c>
    </row>
    <row>
      <c>
        <is>
          <t>1578064</t>
        </is>
      </c>
      <c>
        <v>1</v>
      </c>
      <c>
        <is>
          <t>İZMİR</t>
        </is>
      </c>
      <c>
        <v>KEMALPAŞA</v>
      </c>
      <c>
        <is>
          <t>SİNANCILAR KÖYÜ TR-2 35-27-L00260_98928492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09.11.2020 13:49:10</t>
        </is>
      </c>
      <c>
        <is>
          <t>09.11.2020 20:14:00</t>
        </is>
      </c>
      <c>
        <v>6.413888888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6.413889</v>
      </c>
    </row>
    <row>
      <c>
        <is>
          <t>1575910</t>
        </is>
      </c>
      <c>
        <v>1</v>
      </c>
      <c>
        <is>
          <t>İZMİR</t>
        </is>
      </c>
      <c>
        <v>KEMALPAŞA</v>
      </c>
      <c>
        <is>
          <t>VİŞNELİ TR-2 35-27-M00951_98908592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05.11.2020 16:23:42</t>
        </is>
      </c>
      <c>
        <is>
          <t>06.11.2020 00:20:13</t>
        </is>
      </c>
      <c>
        <v>7.941944444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15.883889</v>
      </c>
    </row>
    <row>
      <c>
        <is>
          <t>1582489</t>
        </is>
      </c>
      <c>
        <v>1</v>
      </c>
      <c>
        <is>
          <t>MANİSA</t>
        </is>
      </c>
      <c>
        <v>SALİHLİ</v>
      </c>
      <c>
        <is>
          <t>KIZILAVLU TR-1 45-78-M00838_49235301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18.11.2020 11:48:31</t>
        </is>
      </c>
      <c>
        <is>
          <t>18.11.2020 13:51:08</t>
        </is>
      </c>
      <c>
        <v>2.043611111</v>
      </c>
      <c>
        <v>0</v>
      </c>
      <c>
        <v>0</v>
      </c>
      <c>
        <v>0</v>
      </c>
      <c>
        <v>30</v>
      </c>
      <c>
        <v>0</v>
      </c>
      <c>
        <v>0</v>
      </c>
      <c>
        <v>0</v>
      </c>
      <c>
        <v>61.308333</v>
      </c>
    </row>
    <row>
      <c>
        <is>
          <t>1596475</t>
        </is>
      </c>
      <c>
        <v>1</v>
      </c>
      <c>
        <is>
          <t>İZMİR</t>
        </is>
      </c>
      <c>
        <v>MENDERES</v>
      </c>
      <c>
        <is>
          <t>ÇİLE TR-3 35-22-M00188_955272279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25.11.2020 18:21:39</t>
        </is>
      </c>
      <c>
        <is>
          <t>25.11.2020 19:42:32</t>
        </is>
      </c>
      <c>
        <v>1.348055555</v>
      </c>
      <c>
        <v>0</v>
      </c>
      <c>
        <v>2</v>
      </c>
      <c>
        <v>0</v>
      </c>
      <c>
        <v>0</v>
      </c>
      <c>
        <v>0</v>
      </c>
      <c>
        <v>2.696111</v>
      </c>
      <c>
        <v>0</v>
      </c>
      <c>
        <v>0</v>
      </c>
    </row>
    <row>
      <c>
        <is>
          <t>1596278</t>
        </is>
      </c>
      <c>
        <v>1</v>
      </c>
      <c>
        <is>
          <t>MANİSA</t>
        </is>
      </c>
      <c>
        <v>DEMİRCİ</v>
      </c>
      <c>
        <is>
          <t>DANİŞMENTLER TR-1 45-74-M00149_A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25.11.2020 12:14:25</t>
        </is>
      </c>
      <c>
        <is>
          <t>25.11.2020 13:53:19</t>
        </is>
      </c>
      <c>
        <v>1.648333333</v>
      </c>
      <c>
        <v>0</v>
      </c>
      <c>
        <v>0</v>
      </c>
      <c>
        <v>0</v>
      </c>
      <c>
        <v>82</v>
      </c>
      <c>
        <v>0</v>
      </c>
      <c>
        <v>0</v>
      </c>
      <c>
        <v>0</v>
      </c>
      <c>
        <v>135.163333</v>
      </c>
    </row>
    <row>
      <c>
        <is>
          <t>1584285</t>
        </is>
      </c>
      <c>
        <v>1</v>
      </c>
      <c>
        <is>
          <t>MANİSA</t>
        </is>
      </c>
      <c>
        <v>AKHİSAR</v>
      </c>
      <c>
        <is>
          <t>DAYIOĞLU TR-1 45-72-L00339_956510244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21.11.2020 10:33:32</t>
        </is>
      </c>
      <c>
        <is>
          <t>21.11.2020 14:39:03</t>
        </is>
      </c>
      <c>
        <v>4.091944444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4.091944</v>
      </c>
    </row>
    <row>
      <c>
        <is>
          <t>1596402</t>
        </is>
      </c>
      <c>
        <v>1</v>
      </c>
      <c>
        <is>
          <t>MANİSA</t>
        </is>
      </c>
      <c>
        <v>AKHİSAR</v>
      </c>
      <c>
        <is>
          <t>DAYIOĞLU TR-1 45-72-L00339_956510113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25.11.2020 15:55:01</t>
        </is>
      </c>
      <c>
        <is>
          <t>25.11.2020 18:07:17</t>
        </is>
      </c>
      <c>
        <v>2.204444444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4.408889</v>
      </c>
    </row>
    <row>
      <c>
        <is>
          <t>1580421</t>
        </is>
      </c>
      <c>
        <v>1</v>
      </c>
      <c>
        <is>
          <t>İZMİR</t>
        </is>
      </c>
      <c>
        <v>TORBALI</v>
      </c>
      <c>
        <is>
          <t>ÇETMEN DM 35-26-M00924_KONFOR SİTESİ M08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13.11.2020 20:43:12</t>
        </is>
      </c>
      <c>
        <is>
          <t>13.11.2020 20:50:20</t>
        </is>
      </c>
      <c>
        <v>0.118888888</v>
      </c>
      <c>
        <v>0</v>
      </c>
      <c>
        <v>0</v>
      </c>
      <c>
        <v>1</v>
      </c>
      <c>
        <v>0</v>
      </c>
      <c>
        <v>0</v>
      </c>
      <c>
        <v>0</v>
      </c>
      <c>
        <v>0.118889</v>
      </c>
      <c>
        <v>0</v>
      </c>
    </row>
    <row>
      <c>
        <is>
          <t>1579636</t>
        </is>
      </c>
      <c>
        <v>1</v>
      </c>
      <c>
        <is>
          <t>İZMİR</t>
        </is>
      </c>
      <c>
        <v>TORBALI</v>
      </c>
      <c>
        <is>
          <t>ÇAKIRBEYLİ TR-1 35-26-M00486_957967788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12.11.2020 13:19:19</t>
        </is>
      </c>
      <c>
        <is>
          <t>12.11.2020 16:44:23</t>
        </is>
      </c>
      <c>
        <v>3.417777777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3.417778</v>
      </c>
    </row>
    <row>
      <c>
        <is>
          <t>1580386</t>
        </is>
      </c>
      <c>
        <v>1</v>
      </c>
      <c>
        <is>
          <t>İZMİR</t>
        </is>
      </c>
      <c>
        <v>TORBALI</v>
      </c>
      <c>
        <is>
          <t>ÇAMLICA TR-1 35-26-M00454_949894264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13.11.2020 18:06:12</t>
        </is>
      </c>
      <c>
        <is>
          <t>13.11.2020 20:02:40</t>
        </is>
      </c>
      <c>
        <v>1.941111111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1.941111</v>
      </c>
    </row>
    <row>
      <c>
        <is>
          <t>1578032</t>
        </is>
      </c>
      <c>
        <v>1</v>
      </c>
      <c>
        <is>
          <t>İZMİR</t>
        </is>
      </c>
      <c>
        <v>KEMALPAŞA</v>
      </c>
      <c>
        <is>
          <t>KUYUCAK TR-2 35-27-M00864_98783619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09.11.2020 12:41:12</t>
        </is>
      </c>
      <c>
        <is>
          <t>09.11.2020 22:28:18</t>
        </is>
      </c>
      <c>
        <v>9.785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9.785</v>
      </c>
    </row>
    <row>
      <c>
        <is>
          <t>1575348</t>
        </is>
      </c>
      <c>
        <v>1</v>
      </c>
      <c>
        <is>
          <t>İZMİR</t>
        </is>
      </c>
      <c>
        <v>KEMALPAŞA</v>
      </c>
      <c>
        <is>
          <t>KUYUCAK TR-2 35-27-M00864_98783619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04.11.2020 16:59:32</t>
        </is>
      </c>
      <c>
        <is>
          <t>04.11.2020 20:40:40</t>
        </is>
      </c>
      <c>
        <v>3.685555555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3.685556</v>
      </c>
    </row>
    <row>
      <c>
        <is>
          <t>1575007</t>
        </is>
      </c>
      <c>
        <v>1</v>
      </c>
      <c>
        <is>
          <t>MANİSA</t>
        </is>
      </c>
      <c>
        <v>SALİHLİ</v>
      </c>
      <c>
        <is>
          <t>DURASILLI TR-7 45-78-M01118_TR-8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04.11.2020 08:01:44</t>
        </is>
      </c>
      <c>
        <is>
          <t>04.11.2020 10:48:00</t>
        </is>
      </c>
      <c>
        <v>2.771111111</v>
      </c>
      <c>
        <v>15</v>
      </c>
      <c>
        <v>75</v>
      </c>
      <c>
        <v>16</v>
      </c>
      <c>
        <v>0</v>
      </c>
      <c>
        <v>41.566667</v>
      </c>
      <c>
        <v>207.833333</v>
      </c>
      <c>
        <v>44.337778</v>
      </c>
      <c>
        <v>0</v>
      </c>
    </row>
    <row>
      <c>
        <is>
          <t>1581217</t>
        </is>
      </c>
      <c>
        <v>1</v>
      </c>
      <c>
        <is>
          <t>MANİSA</t>
        </is>
      </c>
      <c>
        <v>SALİHLİ</v>
      </c>
      <c>
        <is>
          <t>AKÖREN TR-19 KÖK 45-78-M00974_HatBaşıAyırıcı_53139023 M04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15.11.2020 20:48:00</t>
        </is>
      </c>
      <c>
        <is>
          <t>15.11.2020 21:26:21</t>
        </is>
      </c>
      <c>
        <v>0.639166666</v>
      </c>
      <c>
        <v>0</v>
      </c>
      <c>
        <v>0</v>
      </c>
      <c>
        <v>64</v>
      </c>
      <c>
        <v>0</v>
      </c>
      <c>
        <v>0</v>
      </c>
      <c>
        <v>0</v>
      </c>
      <c>
        <v>40.906667</v>
      </c>
      <c>
        <v>0</v>
      </c>
    </row>
    <row>
      <c>
        <is>
          <t>1581115</t>
        </is>
      </c>
      <c>
        <v>1</v>
      </c>
      <c>
        <is>
          <t>MANİSA</t>
        </is>
      </c>
      <c>
        <v>SALİHLİ</v>
      </c>
      <c>
        <is>
          <t>DURASILLI TR-5 45-78-M01116_45-78-M01116</t>
        </is>
      </c>
      <c>
        <v>AG Yük Ayırıcı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15.11.2020 15:35:27</t>
        </is>
      </c>
      <c>
        <is>
          <t>15.11.2020 17:46:36</t>
        </is>
      </c>
      <c>
        <v>2.185833333</v>
      </c>
      <c>
        <v>1</v>
      </c>
      <c>
        <v>216</v>
      </c>
      <c>
        <v>0</v>
      </c>
      <c>
        <v>0</v>
      </c>
      <c>
        <v>2.185833</v>
      </c>
      <c>
        <v>472.14</v>
      </c>
      <c>
        <v>0</v>
      </c>
      <c>
        <v>0</v>
      </c>
    </row>
    <row>
      <c>
        <is>
          <t>1598277</t>
        </is>
      </c>
      <c>
        <v>1</v>
      </c>
      <c>
        <is>
          <t>MANİSA</t>
        </is>
      </c>
      <c>
        <v>SALİHLİ</v>
      </c>
      <c>
        <is>
          <t>DURASILLI TR-6 45-78-M01117_Ayırıcı H01</t>
        </is>
      </c>
      <c>
        <v>OG Trafo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29.11.2020 17:53:00</t>
        </is>
      </c>
      <c>
        <is>
          <t>29.11.2020 18:31:41</t>
        </is>
      </c>
      <c>
        <v>0.644722222</v>
      </c>
      <c>
        <v>1</v>
      </c>
      <c>
        <v>253</v>
      </c>
      <c>
        <v>0</v>
      </c>
      <c>
        <v>0</v>
      </c>
      <c>
        <v>0.644722</v>
      </c>
      <c>
        <v>163.114722</v>
      </c>
      <c>
        <v>0</v>
      </c>
      <c>
        <v>0</v>
      </c>
    </row>
    <row>
      <c>
        <is>
          <t>1597992</t>
        </is>
      </c>
      <c>
        <v>1</v>
      </c>
      <c>
        <is>
          <t>MANİSA</t>
        </is>
      </c>
      <c>
        <v>SALİHLİ</v>
      </c>
      <c>
        <is>
          <t>AKÖREN TR-19 KÖK 45-78-M00974_ALAŞEHİR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28.11.2020 23:09:36</t>
        </is>
      </c>
      <c>
        <is>
          <t>28.11.2020 23:15:00</t>
        </is>
      </c>
      <c>
        <v>0.09</v>
      </c>
      <c>
        <v>0</v>
      </c>
      <c>
        <v>0</v>
      </c>
      <c>
        <v>155</v>
      </c>
      <c>
        <v>544</v>
      </c>
      <c>
        <v>0</v>
      </c>
      <c>
        <v>0</v>
      </c>
      <c>
        <v>13.95</v>
      </c>
      <c>
        <v>48.96</v>
      </c>
    </row>
    <row>
      <c>
        <is>
          <t>1597921</t>
        </is>
      </c>
      <c>
        <v>1</v>
      </c>
      <c>
        <is>
          <t>MANİSA</t>
        </is>
      </c>
      <c>
        <v>SALİHLİ</v>
      </c>
      <c>
        <is>
          <t>AKÖREN TR-19 KÖK 45-78-M00974_HatBaşıAyırıcı_53139361 M04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28.11.2020 18:14:19</t>
        </is>
      </c>
      <c>
        <is>
          <t>28.11.2020 23:50:16</t>
        </is>
      </c>
      <c>
        <v>5.599166666</v>
      </c>
      <c>
        <v>0</v>
      </c>
      <c>
        <v>0</v>
      </c>
      <c>
        <v>4</v>
      </c>
      <c>
        <v>0</v>
      </c>
      <c>
        <v>0</v>
      </c>
      <c>
        <v>0</v>
      </c>
      <c>
        <v>22.396667</v>
      </c>
      <c>
        <v>0</v>
      </c>
    </row>
    <row>
      <c>
        <is>
          <t>1582229</t>
        </is>
      </c>
      <c>
        <v>1</v>
      </c>
      <c>
        <is>
          <t>MANİSA</t>
        </is>
      </c>
      <c>
        <v>SALİHLİ</v>
      </c>
      <c>
        <is>
          <t>TAYTAN OFİS KÖK 45-78-M00314_ÜLKÜ FABRİKALAR M014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17.11.2020 20:18:36</t>
        </is>
      </c>
      <c>
        <is>
          <t>17.11.2020 20:48:00</t>
        </is>
      </c>
      <c>
        <v>0.49</v>
      </c>
      <c>
        <v>7</v>
      </c>
      <c>
        <v>0</v>
      </c>
      <c>
        <v>39</v>
      </c>
      <c>
        <v>9</v>
      </c>
      <c>
        <v>3.43</v>
      </c>
      <c>
        <v>0</v>
      </c>
      <c>
        <v>19.11</v>
      </c>
      <c>
        <v>4.41</v>
      </c>
    </row>
    <row>
      <c>
        <is>
          <t>1596456</t>
        </is>
      </c>
      <c>
        <v>1</v>
      </c>
      <c>
        <is>
          <t>İZMİR</t>
        </is>
      </c>
      <c>
        <v>BERGAMA</v>
      </c>
      <c>
        <is>
          <t>APANÇEŞME DM(M-190) 35-16-M00683_HatBaşıAyırıcı_53139280 M04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25.11.2020 17:55:40</t>
        </is>
      </c>
      <c>
        <is>
          <t>25.11.2020 18:47:39</t>
        </is>
      </c>
      <c>
        <v>0.866388888</v>
      </c>
      <c>
        <v>0</v>
      </c>
      <c>
        <v>0</v>
      </c>
      <c>
        <v>17</v>
      </c>
      <c>
        <v>0</v>
      </c>
      <c>
        <v>0</v>
      </c>
      <c>
        <v>0</v>
      </c>
      <c>
        <v>14.728611</v>
      </c>
      <c>
        <v>0</v>
      </c>
    </row>
    <row>
      <c>
        <is>
          <t>1576633</t>
        </is>
      </c>
      <c>
        <v>1</v>
      </c>
      <c>
        <is>
          <t>İZMİR</t>
        </is>
      </c>
      <c>
        <v>KİRAZ</v>
      </c>
      <c>
        <is>
          <t>GEDİK DUTLUDERE TR-3 35-31-L00132_47844963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06.11.2020 16:41:34</t>
        </is>
      </c>
      <c>
        <is>
          <t>06.11.2020 18:53:13</t>
        </is>
      </c>
      <c>
        <v>2.194166666</v>
      </c>
      <c>
        <v>0</v>
      </c>
      <c>
        <v>0</v>
      </c>
      <c>
        <v>0</v>
      </c>
      <c>
        <v>11</v>
      </c>
      <c>
        <v>0</v>
      </c>
      <c>
        <v>0</v>
      </c>
      <c>
        <v>0</v>
      </c>
      <c>
        <v>24.135833</v>
      </c>
    </row>
    <row>
      <c>
        <is>
          <t>1577110</t>
        </is>
      </c>
      <c>
        <v>1</v>
      </c>
      <c>
        <is>
          <t>İZMİR</t>
        </is>
      </c>
      <c>
        <v>KİRAZ</v>
      </c>
      <c>
        <is>
          <t>GEDİK DUTLUDERE TR-3 35-31-L00132_35-31-L00132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07.11.2020 12:31:49</t>
        </is>
      </c>
      <c>
        <is>
          <t>07.11.2020 18:44:00</t>
        </is>
      </c>
      <c>
        <v>6.203055555</v>
      </c>
      <c>
        <v>0</v>
      </c>
      <c>
        <v>0</v>
      </c>
      <c>
        <v>1</v>
      </c>
      <c>
        <v>34</v>
      </c>
      <c>
        <v>0</v>
      </c>
      <c>
        <v>0</v>
      </c>
      <c>
        <v>6.203056</v>
      </c>
      <c>
        <v>210.903889</v>
      </c>
    </row>
    <row>
      <c>
        <is>
          <t>1573507</t>
        </is>
      </c>
      <c>
        <v>1</v>
      </c>
      <c>
        <is>
          <t>İZMİR</t>
        </is>
      </c>
      <c>
        <v>URLA</v>
      </c>
      <c>
        <is>
          <t>TR-105 ZEYTİNALANI 35-19-L00105_956691542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01.11.2020 08:38:59</t>
        </is>
      </c>
      <c>
        <is>
          <t>01.11.2020 12:53:04</t>
        </is>
      </c>
      <c>
        <v>4.234722222</v>
      </c>
      <c>
        <v>0</v>
      </c>
      <c>
        <v>10</v>
      </c>
      <c>
        <v>0</v>
      </c>
      <c>
        <v>0</v>
      </c>
      <c>
        <v>0</v>
      </c>
      <c>
        <v>42.347222</v>
      </c>
      <c>
        <v>0</v>
      </c>
      <c>
        <v>0</v>
      </c>
    </row>
    <row>
      <c>
        <is>
          <t>1578281</t>
        </is>
      </c>
      <c>
        <v>1</v>
      </c>
      <c>
        <is>
          <t>İZMİR</t>
        </is>
      </c>
      <c>
        <v>URLA</v>
      </c>
      <c>
        <is>
          <t>TR-104 ZEYTİNALANI 35-19-L00104_HatBaşıAyırıcı_53137684 L03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10.11.2020 06:57:22</t>
        </is>
      </c>
      <c>
        <is>
          <t>10.11.2020 09:35:12</t>
        </is>
      </c>
      <c>
        <v>2.630555555</v>
      </c>
      <c>
        <v>1</v>
      </c>
      <c>
        <v>55</v>
      </c>
      <c>
        <v>0</v>
      </c>
      <c>
        <v>0</v>
      </c>
      <c>
        <v>2.630556</v>
      </c>
      <c>
        <v>144.680556</v>
      </c>
      <c>
        <v>0</v>
      </c>
      <c>
        <v>0</v>
      </c>
    </row>
    <row>
      <c>
        <is>
          <t>1580499</t>
        </is>
      </c>
      <c>
        <v>1</v>
      </c>
      <c>
        <is>
          <t>MANİSA</t>
        </is>
      </c>
      <c>
        <v>DEMİRCİ</v>
      </c>
      <c>
        <is>
          <t>MAHMUTLAR KÖK 45-74-M00100_HatBaşıAyırıcı_53135286 M02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14.11.2020 08:24:07</t>
        </is>
      </c>
      <c>
        <is>
          <t>14.11.2020 09:31:58</t>
        </is>
      </c>
      <c>
        <v>1.130833333</v>
      </c>
      <c>
        <v>0</v>
      </c>
      <c>
        <v>0</v>
      </c>
      <c>
        <v>2</v>
      </c>
      <c>
        <v>142</v>
      </c>
      <c>
        <v>0</v>
      </c>
      <c>
        <v>0</v>
      </c>
      <c>
        <v>2.261667</v>
      </c>
      <c>
        <v>160.578333</v>
      </c>
    </row>
    <row>
      <c>
        <is>
          <t>1576826</t>
        </is>
      </c>
      <c>
        <v>1</v>
      </c>
      <c>
        <is>
          <t>MANİSA</t>
        </is>
      </c>
      <c>
        <v>ŞEHZADELER</v>
      </c>
      <c>
        <is>
          <t>GÜZELKÖY TR 45-71-M00984_44426479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06.11.2020 18:52:06</t>
        </is>
      </c>
      <c>
        <is>
          <t>06.11.2020 23:09:57</t>
        </is>
      </c>
      <c>
        <v>4.2975</v>
      </c>
      <c>
        <v>0</v>
      </c>
      <c>
        <v>0</v>
      </c>
      <c>
        <v>0</v>
      </c>
      <c>
        <v>31</v>
      </c>
      <c>
        <v>0</v>
      </c>
      <c>
        <v>0</v>
      </c>
      <c>
        <v>0</v>
      </c>
      <c>
        <v>133.2225</v>
      </c>
    </row>
    <row>
      <c>
        <is>
          <t>1576797</t>
        </is>
      </c>
      <c>
        <v>1</v>
      </c>
      <c>
        <is>
          <t>İZMİR</t>
        </is>
      </c>
      <c>
        <v>TİRE</v>
      </c>
      <c>
        <is>
          <t>IŞIKLAR RAHMANLAR TR-1 35-29-M00274_Ayırıcı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06.11.2020 20:21:28</t>
        </is>
      </c>
      <c>
        <is>
          <t>06.11.2020 23:04:26</t>
        </is>
      </c>
      <c>
        <v>2.716111111</v>
      </c>
      <c>
        <v>0</v>
      </c>
      <c>
        <v>0</v>
      </c>
      <c>
        <v>2</v>
      </c>
      <c>
        <v>27</v>
      </c>
      <c>
        <v>0</v>
      </c>
      <c>
        <v>0</v>
      </c>
      <c>
        <v>5.432222</v>
      </c>
      <c>
        <v>73.335</v>
      </c>
    </row>
    <row>
      <c>
        <is>
          <t>1578550</t>
        </is>
      </c>
      <c>
        <v>1</v>
      </c>
      <c>
        <is>
          <t>İZMİR</t>
        </is>
      </c>
      <c>
        <v>BUCA</v>
      </c>
      <c>
        <is>
          <t>M-749 KIRIKLAR CEZAEVİ KÖK 35-03-M00749_M-750 CEZAEVİ-M01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10.11.2020 13:40:00</t>
        </is>
      </c>
      <c>
        <is>
          <t>10.11.2020 16:11:26</t>
        </is>
      </c>
      <c>
        <v>2.523888888</v>
      </c>
      <c>
        <v>0</v>
      </c>
      <c>
        <v>0</v>
      </c>
      <c>
        <v>2</v>
      </c>
      <c>
        <v>0</v>
      </c>
      <c>
        <v>0</v>
      </c>
      <c>
        <v>0</v>
      </c>
      <c>
        <v>5.047778</v>
      </c>
      <c>
        <v>0</v>
      </c>
    </row>
    <row>
      <c>
        <is>
          <t>1595035</t>
        </is>
      </c>
      <c>
        <v>1</v>
      </c>
      <c>
        <is>
          <t>İZMİR</t>
        </is>
      </c>
      <c>
        <v>BUCA</v>
      </c>
      <c>
        <is>
          <t>M-639 OLDURUK KÖK 35-03-M00639_M-738  ( GÖLET)-M02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23.11.2020 08:57:45</t>
        </is>
      </c>
      <c>
        <is>
          <t>23.11.2020 09:09:32</t>
        </is>
      </c>
      <c>
        <v>0.196388888</v>
      </c>
      <c>
        <v>28</v>
      </c>
      <c>
        <v>1351</v>
      </c>
      <c>
        <v>46</v>
      </c>
      <c>
        <v>599</v>
      </c>
      <c>
        <v>5.498889</v>
      </c>
      <c>
        <v>265.321388</v>
      </c>
      <c>
        <v>9.033889</v>
      </c>
      <c>
        <v>117.636944</v>
      </c>
    </row>
    <row>
      <c>
        <is>
          <t>1594883</t>
        </is>
      </c>
      <c>
        <v>1</v>
      </c>
      <c>
        <is>
          <t>İZMİR</t>
        </is>
      </c>
      <c>
        <v>BUCA</v>
      </c>
      <c>
        <is>
          <t>M-1097 GEÇİT 35-03-M01097_M-733 M02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22.11.2020 17:32:00</t>
        </is>
      </c>
      <c>
        <is>
          <t>22.11.2020 17:52:31</t>
        </is>
      </c>
      <c>
        <v>0.341944444</v>
      </c>
      <c>
        <v>10</v>
      </c>
      <c>
        <v>248</v>
      </c>
      <c>
        <v>0</v>
      </c>
      <c>
        <v>0</v>
      </c>
      <c>
        <v>3.419444</v>
      </c>
      <c>
        <v>84.802222</v>
      </c>
      <c>
        <v>0</v>
      </c>
      <c>
        <v>0</v>
      </c>
    </row>
    <row>
      <c>
        <is>
          <t>1598327</t>
        </is>
      </c>
      <c>
        <v>1</v>
      </c>
      <c>
        <is>
          <t>İZMİR</t>
        </is>
      </c>
      <c>
        <v>MENDERES</v>
      </c>
      <c>
        <is>
          <t>YENİKÖY TR-1 35-22-M00276_Ayırıcı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29.11.2020 19:44:02</t>
        </is>
      </c>
      <c>
        <is>
          <t>29.11.2020 20:54:35</t>
        </is>
      </c>
      <c>
        <v>1.175833333</v>
      </c>
      <c>
        <v>0</v>
      </c>
      <c>
        <v>292</v>
      </c>
      <c>
        <v>1</v>
      </c>
      <c>
        <v>28</v>
      </c>
      <c>
        <v>0</v>
      </c>
      <c>
        <v>343.343333</v>
      </c>
      <c>
        <v>1.175833</v>
      </c>
      <c>
        <v>32.923333</v>
      </c>
    </row>
    <row>
      <c>
        <is>
          <t>1582488</t>
        </is>
      </c>
      <c>
        <v>1</v>
      </c>
      <c>
        <is>
          <t>İZMİR</t>
        </is>
      </c>
      <c>
        <v>MENDERES</v>
      </c>
      <c>
        <is>
          <t>ÇİLE TR-3 35-22-M00188_955271689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18.11.2020 11:46:57</t>
        </is>
      </c>
      <c>
        <is>
          <t>18.11.2020 15:31:26</t>
        </is>
      </c>
      <c>
        <v>3.741388888</v>
      </c>
      <c>
        <v>0</v>
      </c>
      <c>
        <v>3</v>
      </c>
      <c>
        <v>0</v>
      </c>
      <c>
        <v>0</v>
      </c>
      <c>
        <v>0</v>
      </c>
      <c>
        <v>11.224167</v>
      </c>
      <c>
        <v>0</v>
      </c>
      <c>
        <v>0</v>
      </c>
    </row>
    <row>
      <c>
        <is>
          <t>1574618</t>
        </is>
      </c>
      <c>
        <v>1</v>
      </c>
      <c>
        <is>
          <t>İZMİR</t>
        </is>
      </c>
      <c>
        <v>MENDERES</v>
      </c>
      <c>
        <is>
          <t>ÇİLE DM 35-22-M00086_GÖLOVA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03.11.2020 11:00:23</t>
        </is>
      </c>
      <c>
        <is>
          <t>03.11.2020 11:39:38</t>
        </is>
      </c>
      <c>
        <v>0.654166666</v>
      </c>
      <c>
        <v>0</v>
      </c>
      <c>
        <v>138</v>
      </c>
      <c>
        <v>6</v>
      </c>
      <c>
        <v>36</v>
      </c>
      <c>
        <v>0</v>
      </c>
      <c>
        <v>90.275</v>
      </c>
      <c>
        <v>3.925</v>
      </c>
      <c>
        <v>23.55</v>
      </c>
    </row>
    <row>
      <c>
        <is>
          <t>1595400</t>
        </is>
      </c>
      <c>
        <v>1</v>
      </c>
      <c>
        <is>
          <t>MANİSA</t>
        </is>
      </c>
      <c>
        <v>SALİHLİ</v>
      </c>
      <c>
        <is>
          <t>DOMBAYLI BAHÇELER TR-2 45-78-M00276_49236935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23.11.2020 17:53:39</t>
        </is>
      </c>
      <c>
        <is>
          <t>23.11.2020 19:02:38</t>
        </is>
      </c>
      <c>
        <v>1.149722222</v>
      </c>
      <c>
        <v>0</v>
      </c>
      <c>
        <v>0</v>
      </c>
      <c>
        <v>0</v>
      </c>
      <c>
        <v>87</v>
      </c>
      <c>
        <v>0</v>
      </c>
      <c>
        <v>0</v>
      </c>
      <c>
        <v>0</v>
      </c>
      <c>
        <v>100.025833</v>
      </c>
    </row>
    <row>
      <c>
        <is>
          <t>1578423</t>
        </is>
      </c>
      <c>
        <v>1</v>
      </c>
      <c>
        <is>
          <t>İZMİR</t>
        </is>
      </c>
      <c>
        <v>KEMALPAŞA</v>
      </c>
      <c>
        <is>
          <t>ÇAMBEL KÖYÜ İÇME SUYU 2 TR 35-27-M00466_35-27-M00466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10.11.2020 10:29:55</t>
        </is>
      </c>
      <c>
        <is>
          <t>10.11.2020 11:10:00</t>
        </is>
      </c>
      <c>
        <v>0.668055555</v>
      </c>
      <c>
        <v>0</v>
      </c>
      <c>
        <v>0</v>
      </c>
      <c>
        <v>0</v>
      </c>
      <c>
        <v>35</v>
      </c>
      <c>
        <v>0</v>
      </c>
      <c>
        <v>0</v>
      </c>
      <c>
        <v>0</v>
      </c>
      <c>
        <v>23.381944</v>
      </c>
    </row>
    <row>
      <c>
        <is>
          <t>1578938</t>
        </is>
      </c>
      <c>
        <v>1</v>
      </c>
      <c>
        <is>
          <t>İZMİR</t>
        </is>
      </c>
      <c>
        <v>KEMALPAŞA</v>
      </c>
      <c>
        <is>
          <t>ÇAMBEL TR-2 35-27-M00857_A</t>
        </is>
      </c>
      <c>
        <v>AG Direk Değişimi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11.11.2020 10:02:00</t>
        </is>
      </c>
      <c>
        <is>
          <t>11.11.2020 19:59:24</t>
        </is>
      </c>
      <c>
        <v>9.956666666</v>
      </c>
      <c>
        <v>0</v>
      </c>
      <c>
        <v>0</v>
      </c>
      <c>
        <v>0</v>
      </c>
      <c>
        <v>85</v>
      </c>
      <c>
        <v>0</v>
      </c>
      <c>
        <v>0</v>
      </c>
      <c>
        <v>0</v>
      </c>
      <c>
        <v>846.316667</v>
      </c>
    </row>
    <row>
      <c>
        <is>
          <t>1595701</t>
        </is>
      </c>
      <c>
        <v>1</v>
      </c>
      <c>
        <is>
          <t>İZMİR</t>
        </is>
      </c>
      <c>
        <v>KINIK</v>
      </c>
      <c>
        <is>
          <t>MANDIRA ÖNÜ FAHRİ DOĞAN VE ARK. TR 35-24-M00036_35-24-M00036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24.11.2020 12:12:00</t>
        </is>
      </c>
      <c>
        <is>
          <t>24.11.2020 14:14:39</t>
        </is>
      </c>
      <c>
        <v>2.044166666</v>
      </c>
      <c>
        <v>0</v>
      </c>
      <c>
        <v>15</v>
      </c>
      <c>
        <v>0</v>
      </c>
      <c>
        <v>2</v>
      </c>
      <c>
        <v>0</v>
      </c>
      <c>
        <v>30.6625</v>
      </c>
      <c>
        <v>0</v>
      </c>
      <c>
        <v>4.088333</v>
      </c>
    </row>
    <row>
      <c>
        <is>
          <t>1574272</t>
        </is>
      </c>
      <c>
        <v>1</v>
      </c>
      <c>
        <is>
          <t>İZMİR</t>
        </is>
      </c>
      <c>
        <v>MENDERES</v>
      </c>
      <c>
        <is>
          <t>TR-18 35-22-M00018_955274160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02.11.2020 16:28:24</t>
        </is>
      </c>
      <c>
        <is>
          <t>02.11.2020 20:23:35</t>
        </is>
      </c>
      <c>
        <v>3.919722222</v>
      </c>
      <c>
        <v>0</v>
      </c>
      <c>
        <v>2</v>
      </c>
      <c>
        <v>0</v>
      </c>
      <c>
        <v>0</v>
      </c>
      <c>
        <v>0</v>
      </c>
      <c>
        <v>7.839444</v>
      </c>
      <c>
        <v>0</v>
      </c>
      <c>
        <v>0</v>
      </c>
    </row>
    <row>
      <c>
        <is>
          <t>1580107</t>
        </is>
      </c>
      <c>
        <v>1</v>
      </c>
      <c>
        <is>
          <t>İZMİR</t>
        </is>
      </c>
      <c>
        <v>MENDERES</v>
      </c>
      <c>
        <is>
          <t>DEVELİ AKÇAALAN TR-1 35-22-M00219_Ayırıcı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13.11.2020 11:12:04</t>
        </is>
      </c>
      <c>
        <is>
          <t>13.11.2020 12:51:17</t>
        </is>
      </c>
      <c>
        <v>1.653611111</v>
      </c>
      <c>
        <v>0</v>
      </c>
      <c>
        <v>72</v>
      </c>
      <c>
        <v>1</v>
      </c>
      <c>
        <v>5</v>
      </c>
      <c>
        <v>0</v>
      </c>
      <c>
        <v>119.06</v>
      </c>
      <c>
        <v>1.653611</v>
      </c>
      <c>
        <v>8.268056</v>
      </c>
    </row>
    <row>
      <c>
        <is>
          <t>1578864</t>
        </is>
      </c>
      <c>
        <v>1</v>
      </c>
      <c>
        <is>
          <t>İZMİR</t>
        </is>
      </c>
      <c>
        <v>BAYINDIR</v>
      </c>
      <c>
        <is>
          <t>KEMAL DERELİ SULAMA GRUBU 35-29-M00293_Ayırıcı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11.11.2020 08:33:45</t>
        </is>
      </c>
      <c>
        <is>
          <t>11.11.2020 10:30:57</t>
        </is>
      </c>
      <c>
        <v>1.953333333</v>
      </c>
      <c>
        <v>0</v>
      </c>
      <c>
        <v>14</v>
      </c>
      <c>
        <v>0</v>
      </c>
      <c>
        <v>3</v>
      </c>
      <c>
        <v>0</v>
      </c>
      <c>
        <v>27.346667</v>
      </c>
      <c>
        <v>0</v>
      </c>
      <c>
        <v>5.86</v>
      </c>
    </row>
    <row>
      <c>
        <is>
          <t>1575210</t>
        </is>
      </c>
      <c>
        <v>1</v>
      </c>
      <c>
        <is>
          <t>İZMİR</t>
        </is>
      </c>
      <c>
        <v>BAYINDIR</v>
      </c>
      <c>
        <is>
          <t>HÜSEYİN DAĞLI SULAMA GRUBU 35-29-M00292_A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04.11.2020 13:07:13</t>
        </is>
      </c>
      <c>
        <is>
          <t>04.11.2020 14:28:17</t>
        </is>
      </c>
      <c>
        <v>1.351111111</v>
      </c>
      <c>
        <v>0</v>
      </c>
      <c>
        <v>4</v>
      </c>
      <c>
        <v>0</v>
      </c>
      <c>
        <v>2</v>
      </c>
      <c>
        <v>0</v>
      </c>
      <c>
        <v>5.404444</v>
      </c>
      <c>
        <v>0</v>
      </c>
      <c>
        <v>2.702222</v>
      </c>
    </row>
    <row>
      <c>
        <is>
          <t>1577254</t>
        </is>
      </c>
      <c>
        <v>1</v>
      </c>
      <c>
        <is>
          <t>İZMİR</t>
        </is>
      </c>
      <c>
        <v>BAYINDIR</v>
      </c>
      <c>
        <is>
          <t>HALİL İBİLOĞLU SULAMA GRUBU 35-29-M00294_A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07.11.2020 16:44:48</t>
        </is>
      </c>
      <c>
        <is>
          <t>07.11.2020 18:43:54</t>
        </is>
      </c>
      <c>
        <v>1.985</v>
      </c>
      <c>
        <v>0</v>
      </c>
      <c>
        <v>4</v>
      </c>
      <c>
        <v>0</v>
      </c>
      <c>
        <v>0</v>
      </c>
      <c>
        <v>0</v>
      </c>
      <c>
        <v>7.94</v>
      </c>
      <c>
        <v>0</v>
      </c>
      <c>
        <v>0</v>
      </c>
    </row>
    <row>
      <c>
        <is>
          <t>1577362</t>
        </is>
      </c>
      <c>
        <v>1</v>
      </c>
      <c>
        <is>
          <t>İZMİR</t>
        </is>
      </c>
      <c>
        <v>BAYINDIR</v>
      </c>
      <c>
        <is>
          <t>HALİL İBİLOĞLU SULAMA GRUBU 35-29-M00294_Ayırıcı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07.11.2020 20:05:00</t>
        </is>
      </c>
      <c>
        <is>
          <t>07.11.2020 22:13:40</t>
        </is>
      </c>
      <c>
        <v>2.144444444</v>
      </c>
      <c>
        <v>0</v>
      </c>
      <c>
        <v>12</v>
      </c>
      <c>
        <v>0</v>
      </c>
      <c>
        <v>0</v>
      </c>
      <c>
        <v>0</v>
      </c>
      <c>
        <v>25.733333</v>
      </c>
      <c>
        <v>0</v>
      </c>
      <c>
        <v>0</v>
      </c>
    </row>
    <row>
      <c>
        <is>
          <t>1595719</t>
        </is>
      </c>
      <c>
        <v>1</v>
      </c>
      <c>
        <is>
          <t>İZMİR</t>
        </is>
      </c>
      <c>
        <v>BAYINDIR</v>
      </c>
      <c>
        <is>
          <t>KIZILCAOVA TR-3 35-20-L00172_955195751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24.11.2020 12:39:59</t>
        </is>
      </c>
      <c>
        <is>
          <t>24.11.2020 13:54:02</t>
        </is>
      </c>
      <c>
        <v>1.234166666</v>
      </c>
      <c>
        <v>0</v>
      </c>
      <c>
        <v>1</v>
      </c>
      <c>
        <v>0</v>
      </c>
      <c>
        <v>0</v>
      </c>
      <c>
        <v>0</v>
      </c>
      <c>
        <v>1.234167</v>
      </c>
      <c>
        <v>0</v>
      </c>
      <c>
        <v>0</v>
      </c>
    </row>
    <row>
      <c>
        <is>
          <t>1596626</t>
        </is>
      </c>
      <c>
        <v>1</v>
      </c>
      <c>
        <is>
          <t>İZMİR</t>
        </is>
      </c>
      <c>
        <v>BAYINDIR</v>
      </c>
      <c>
        <is>
          <t>KIZILCAOVA TR-3 35-20-L00172_955195928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26.11.2020 09:22:56</t>
        </is>
      </c>
      <c>
        <is>
          <t>26.11.2020 11:10:59</t>
        </is>
      </c>
      <c>
        <v>1.800833333</v>
      </c>
      <c>
        <v>0</v>
      </c>
      <c>
        <v>1</v>
      </c>
      <c>
        <v>0</v>
      </c>
      <c>
        <v>0</v>
      </c>
      <c>
        <v>0</v>
      </c>
      <c>
        <v>1.800833</v>
      </c>
      <c>
        <v>0</v>
      </c>
      <c>
        <v>0</v>
      </c>
    </row>
    <row>
      <c>
        <is>
          <t>1596776</t>
        </is>
      </c>
      <c>
        <v>1</v>
      </c>
      <c>
        <is>
          <t>İZMİR</t>
        </is>
      </c>
      <c>
        <v>BAYINDIR</v>
      </c>
      <c>
        <is>
          <t>KIZILCAOVA TR-3 35-20-L00172_955196254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26.11.2020 12:38:25</t>
        </is>
      </c>
      <c>
        <is>
          <t>26.11.2020 15:26:34</t>
        </is>
      </c>
      <c>
        <v>2.8025</v>
      </c>
      <c>
        <v>0</v>
      </c>
      <c>
        <v>1</v>
      </c>
      <c>
        <v>0</v>
      </c>
      <c>
        <v>0</v>
      </c>
      <c>
        <v>0</v>
      </c>
      <c>
        <v>2.8025</v>
      </c>
      <c>
        <v>0</v>
      </c>
      <c>
        <v>0</v>
      </c>
    </row>
    <row>
      <c>
        <is>
          <t>1596892</t>
        </is>
      </c>
      <c>
        <v>1</v>
      </c>
      <c>
        <is>
          <t>İZMİR</t>
        </is>
      </c>
      <c>
        <v>BAYINDIR</v>
      </c>
      <c>
        <is>
          <t>HÜSEYİN DAĞLI SULAMA GRUBU 35-29-M00292_955210947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26.11.2020 15:43:38</t>
        </is>
      </c>
      <c>
        <is>
          <t>26.11.2020 18:20:37</t>
        </is>
      </c>
      <c>
        <v>2.616388888</v>
      </c>
      <c>
        <v>0</v>
      </c>
      <c>
        <v>2</v>
      </c>
      <c>
        <v>0</v>
      </c>
      <c>
        <v>0</v>
      </c>
      <c>
        <v>0</v>
      </c>
      <c>
        <v>5.232778</v>
      </c>
      <c>
        <v>0</v>
      </c>
      <c>
        <v>0</v>
      </c>
    </row>
    <row>
      <c>
        <is>
          <t>1575689</t>
        </is>
      </c>
      <c>
        <v>1</v>
      </c>
      <c>
        <is>
          <t>İZMİR</t>
        </is>
      </c>
      <c>
        <v>BAYINDIR</v>
      </c>
      <c>
        <is>
          <t>FAHRİ ÇAPUN SULAMA GRB 35-20-L00176_950142904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05.11.2020 10:51:09</t>
        </is>
      </c>
      <c>
        <is>
          <t>05.11.2020 11:26:51</t>
        </is>
      </c>
      <c>
        <v>0.595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0.595</v>
      </c>
    </row>
    <row>
      <c>
        <is>
          <t>1596608</t>
        </is>
      </c>
      <c>
        <v>1</v>
      </c>
      <c>
        <is>
          <t>İZMİR</t>
        </is>
      </c>
      <c>
        <v>MENDERES</v>
      </c>
      <c>
        <is>
          <t>MENDERES DM-2/TR-1 35-22-M00300_DM-2/TR-16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26.11.2020 08:58:00</t>
        </is>
      </c>
      <c>
        <is>
          <t>26.11.2020 09:21:00</t>
        </is>
      </c>
      <c>
        <v>0.383333333</v>
      </c>
      <c>
        <v>26</v>
      </c>
      <c>
        <v>4810</v>
      </c>
      <c>
        <v>33</v>
      </c>
      <c>
        <v>83</v>
      </c>
      <c>
        <v>9.966667</v>
      </c>
      <c>
        <v>1843.833332</v>
      </c>
      <c>
        <v>12.65</v>
      </c>
      <c>
        <v>31.816667</v>
      </c>
    </row>
    <row>
      <c>
        <is>
          <t>1597686</t>
        </is>
      </c>
      <c>
        <v>1</v>
      </c>
      <c>
        <is>
          <t>MANİSA</t>
        </is>
      </c>
      <c>
        <v>YUNUSEMRE</v>
      </c>
      <c>
        <is>
          <t>MURADİYE TR-5(BELEDİYE KABİN) 45-71-M00194_TR-1 GİRİŞ-M02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28.11.2020 10:08:16</t>
        </is>
      </c>
      <c>
        <is>
          <t>28.11.2020 11:32:18</t>
        </is>
      </c>
      <c>
        <v>1.400555555</v>
      </c>
      <c>
        <v>7</v>
      </c>
      <c>
        <v>780</v>
      </c>
      <c>
        <v>1</v>
      </c>
      <c>
        <v>0</v>
      </c>
      <c>
        <v>9.803889</v>
      </c>
      <c>
        <v>1092.433333</v>
      </c>
      <c>
        <v>1.400556</v>
      </c>
      <c>
        <v>0</v>
      </c>
    </row>
    <row>
      <c>
        <is>
          <t>1574913</t>
        </is>
      </c>
      <c>
        <v>1</v>
      </c>
      <c>
        <is>
          <t>MANİSA</t>
        </is>
      </c>
      <c>
        <v>YUNUSEMRE</v>
      </c>
      <c>
        <is>
          <t>MURADİYE TR-3/B 45-71-M00206_45-71-M00206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03.11.2020 18:45:09</t>
        </is>
      </c>
      <c>
        <is>
          <t>03.11.2020 20:13:42</t>
        </is>
      </c>
      <c>
        <v>1.475833333</v>
      </c>
      <c>
        <v>1</v>
      </c>
      <c>
        <v>498</v>
      </c>
      <c>
        <v>0</v>
      </c>
      <c>
        <v>0</v>
      </c>
      <c>
        <v>1.475833</v>
      </c>
      <c>
        <v>734.965</v>
      </c>
      <c>
        <v>0</v>
      </c>
      <c>
        <v>0</v>
      </c>
    </row>
    <row>
      <c>
        <is>
          <t>1576889</t>
        </is>
      </c>
      <c>
        <v>1</v>
      </c>
      <c>
        <is>
          <t>İZMİR</t>
        </is>
      </c>
      <c>
        <v>KİRAZ</v>
      </c>
      <c>
        <is>
          <t>TAŞLIYATAK TR-7 35-31-L00341_47890231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07.11.2020 07:21:17</t>
        </is>
      </c>
      <c>
        <is>
          <t>07.11.2020 10:11:47</t>
        </is>
      </c>
      <c>
        <v>2.841666666</v>
      </c>
      <c>
        <v>0</v>
      </c>
      <c>
        <v>0</v>
      </c>
      <c>
        <v>0</v>
      </c>
      <c>
        <v>13</v>
      </c>
      <c>
        <v>0</v>
      </c>
      <c>
        <v>0</v>
      </c>
      <c>
        <v>0</v>
      </c>
      <c>
        <v>36.941667</v>
      </c>
    </row>
    <row>
      <c>
        <is>
          <t>1575750</t>
        </is>
      </c>
      <c>
        <v>1</v>
      </c>
      <c>
        <is>
          <t>İZMİR</t>
        </is>
      </c>
      <c>
        <v>KİRAZ</v>
      </c>
      <c>
        <is>
          <t>TAŞLIYATAK TR-7 35-31-L00341_47890231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05.11.2020 12:14:21</t>
        </is>
      </c>
      <c>
        <is>
          <t>05.11.2020 17:16:06</t>
        </is>
      </c>
      <c>
        <v>5.029166666</v>
      </c>
      <c>
        <v>0</v>
      </c>
      <c>
        <v>0</v>
      </c>
      <c>
        <v>0</v>
      </c>
      <c>
        <v>13</v>
      </c>
      <c>
        <v>0</v>
      </c>
      <c>
        <v>0</v>
      </c>
      <c>
        <v>0</v>
      </c>
      <c>
        <v>65.379167</v>
      </c>
    </row>
    <row>
      <c>
        <is>
          <t>1595449</t>
        </is>
      </c>
      <c>
        <v>1</v>
      </c>
      <c>
        <is>
          <t>İZMİR</t>
        </is>
      </c>
      <c>
        <v>KİRAZ</v>
      </c>
      <c>
        <is>
          <t>OLGUNLAR TR-3 35-31-L00215_956575759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23.11.2020 19:59:00</t>
        </is>
      </c>
      <c>
        <is>
          <t>23.11.2020 22:30:47</t>
        </is>
      </c>
      <c>
        <v>2.529722222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2.529722</v>
      </c>
    </row>
    <row>
      <c>
        <is>
          <t>1581821</t>
        </is>
      </c>
      <c>
        <v>1</v>
      </c>
      <c>
        <is>
          <t>İZMİR</t>
        </is>
      </c>
      <c>
        <v>KARABURUN</v>
      </c>
      <c>
        <is>
          <t>MORDOĞAN YUVAM SİTESİ TR 35-21-L00167_A A1B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17.11.2020 09:42:07</t>
        </is>
      </c>
      <c>
        <is>
          <t>17.11.2020 11:44:46</t>
        </is>
      </c>
      <c>
        <v>2.044166666</v>
      </c>
      <c>
        <v>0</v>
      </c>
      <c>
        <v>6</v>
      </c>
      <c>
        <v>0</v>
      </c>
      <c>
        <v>0</v>
      </c>
      <c>
        <v>0</v>
      </c>
      <c>
        <v>12.265</v>
      </c>
      <c>
        <v>0</v>
      </c>
      <c>
        <v>0</v>
      </c>
    </row>
    <row>
      <c>
        <is>
          <t>1582852</t>
        </is>
      </c>
      <c>
        <v>1</v>
      </c>
      <c>
        <is>
          <t>İZMİR</t>
        </is>
      </c>
      <c>
        <v>MENDERES</v>
      </c>
      <c>
        <is>
          <t>TAHTALI TM 35-22-A00001_PANCAR-2 M21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19.11.2020 07:35:00</t>
        </is>
      </c>
      <c>
        <is>
          <t>19.11.2020 07:48:00</t>
        </is>
      </c>
      <c>
        <v>0.216666666</v>
      </c>
      <c>
        <v>18</v>
      </c>
      <c>
        <v>7424</v>
      </c>
      <c>
        <v>517</v>
      </c>
      <c>
        <v>814</v>
      </c>
      <c>
        <v>3.9</v>
      </c>
      <c>
        <v>1608.533328</v>
      </c>
      <c>
        <v>112.016666</v>
      </c>
      <c>
        <v>176.366666</v>
      </c>
    </row>
    <row>
      <c>
        <is>
          <t>1578660</t>
        </is>
      </c>
      <c>
        <v>1</v>
      </c>
      <c>
        <is>
          <t>MANİSA</t>
        </is>
      </c>
      <c>
        <v>SALİHLİ</v>
      </c>
      <c>
        <is>
          <t>AKKEÇİLİ TR-1 45-78-M00624_953288498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10.11.2020 16:08:24</t>
        </is>
      </c>
      <c>
        <is>
          <t>10.11.2020 18:54:15</t>
        </is>
      </c>
      <c>
        <v>2.764166666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2.764167</v>
      </c>
    </row>
    <row>
      <c>
        <is>
          <t>1582372</t>
        </is>
      </c>
      <c>
        <v>1</v>
      </c>
      <c>
        <is>
          <t>MANİSA</t>
        </is>
      </c>
      <c>
        <v>TURGUTLU</v>
      </c>
      <c>
        <is>
          <t>AKÇAPINAR KÖK 45-83-L00131_HatBaşıAyırıcı_62793995 L02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18.11.2020 09:32:06</t>
        </is>
      </c>
      <c>
        <is>
          <t>18.11.2020 11:32:15</t>
        </is>
      </c>
      <c>
        <v>2.0025</v>
      </c>
      <c>
        <v>0</v>
      </c>
      <c>
        <v>337</v>
      </c>
      <c>
        <v>21</v>
      </c>
      <c>
        <v>14</v>
      </c>
      <c>
        <v>0</v>
      </c>
      <c>
        <v>674.8425</v>
      </c>
      <c>
        <v>42.0525</v>
      </c>
      <c>
        <v>28.035</v>
      </c>
    </row>
    <row>
      <c>
        <is>
          <t>1598108</t>
        </is>
      </c>
      <c>
        <v>1</v>
      </c>
      <c>
        <is>
          <t>İZMİR</t>
        </is>
      </c>
      <c>
        <v>ÖDEMİŞ</v>
      </c>
      <c>
        <is>
          <t>GERELİ KÖYÜ KAVAKKUYU TR 7 35-15-M00224_Ayırıcı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29.11.2020 11:16:35</t>
        </is>
      </c>
      <c>
        <is>
          <t>29.11.2020 12:43:23</t>
        </is>
      </c>
      <c>
        <v>1.446666666</v>
      </c>
      <c>
        <v>0</v>
      </c>
      <c>
        <v>0</v>
      </c>
      <c>
        <v>1</v>
      </c>
      <c>
        <v>42</v>
      </c>
      <c>
        <v>0</v>
      </c>
      <c>
        <v>0</v>
      </c>
      <c>
        <v>1.446667</v>
      </c>
      <c>
        <v>60.76</v>
      </c>
    </row>
    <row>
      <c>
        <is>
          <t>1580035</t>
        </is>
      </c>
      <c>
        <v>1</v>
      </c>
      <c>
        <is>
          <t>İZMİR</t>
        </is>
      </c>
      <c>
        <v>KARABURUN</v>
      </c>
      <c>
        <is>
          <t>AZMAK TR-1 35-21-L00046_A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13.11.2020 09:27:34</t>
        </is>
      </c>
      <c>
        <is>
          <t>13.11.2020 13:28:00</t>
        </is>
      </c>
      <c>
        <v>4.007222222</v>
      </c>
      <c>
        <v>0</v>
      </c>
      <c>
        <v>0</v>
      </c>
      <c>
        <v>0</v>
      </c>
      <c>
        <v>12</v>
      </c>
      <c>
        <v>0</v>
      </c>
      <c>
        <v>0</v>
      </c>
      <c>
        <v>0</v>
      </c>
      <c>
        <v>48.086667</v>
      </c>
    </row>
    <row>
      <c>
        <is>
          <t>1576183</t>
        </is>
      </c>
      <c>
        <v>1</v>
      </c>
      <c>
        <is>
          <t>İZMİR</t>
        </is>
      </c>
      <c>
        <v>KARABURUN</v>
      </c>
      <c>
        <is>
          <t>AKÇAKİLİSE TR-1 35-21-L00044_B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06.11.2020 08:49:25</t>
        </is>
      </c>
      <c>
        <is>
          <t>06.11.2020 11:01:39</t>
        </is>
      </c>
      <c>
        <v>2.203888888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11.019444</v>
      </c>
    </row>
    <row>
      <c>
        <is>
          <t>1582580</t>
        </is>
      </c>
      <c>
        <v>1</v>
      </c>
      <c>
        <is>
          <t>İZMİR</t>
        </is>
      </c>
      <c>
        <v>KARABURUN</v>
      </c>
      <c>
        <is>
          <t>ARDIÇ MAHALLESİ TR-9 35-21-L00130_953358248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18.11.2020 13:27:13</t>
        </is>
      </c>
      <c>
        <is>
          <t>18.11.2020 19:31:34</t>
        </is>
      </c>
      <c>
        <v>6.0725</v>
      </c>
      <c>
        <v>0</v>
      </c>
      <c>
        <v>1</v>
      </c>
      <c>
        <v>0</v>
      </c>
      <c>
        <v>0</v>
      </c>
      <c>
        <v>0</v>
      </c>
      <c>
        <v>6.0725</v>
      </c>
      <c>
        <v>0</v>
      </c>
      <c>
        <v>0</v>
      </c>
    </row>
    <row>
      <c>
        <is>
          <t>1581982</t>
        </is>
      </c>
      <c>
        <v>1</v>
      </c>
      <c>
        <is>
          <t>İZMİR</t>
        </is>
      </c>
      <c>
        <v>ÇEŞME</v>
      </c>
      <c>
        <is>
          <t>L-335 35-18-L00335_966584208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17.11.2020 12:45:21</t>
        </is>
      </c>
      <c>
        <is>
          <t>17.11.2020 16:00:38</t>
        </is>
      </c>
      <c>
        <v>3.254722222</v>
      </c>
      <c>
        <v>0</v>
      </c>
      <c>
        <v>4</v>
      </c>
      <c>
        <v>0</v>
      </c>
      <c>
        <v>0</v>
      </c>
      <c>
        <v>0</v>
      </c>
      <c>
        <v>13.018889</v>
      </c>
      <c>
        <v>0</v>
      </c>
      <c>
        <v>0</v>
      </c>
    </row>
    <row>
      <c>
        <is>
          <t>1577341</t>
        </is>
      </c>
      <c>
        <v>1</v>
      </c>
      <c>
        <is>
          <t>MANİSA</t>
        </is>
      </c>
      <c>
        <v>SARUHANLI</v>
      </c>
      <c>
        <is>
          <t>KEPENEKLİ TR-1 45-80-M00169_95000000106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07.11.2020 19:21:00</t>
        </is>
      </c>
      <c>
        <is>
          <t>07.11.2020 19:45:34</t>
        </is>
      </c>
      <c>
        <v>0.409444444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0.409444</v>
      </c>
    </row>
    <row>
      <c>
        <is>
          <t>1577099</t>
        </is>
      </c>
      <c>
        <v>1</v>
      </c>
      <c>
        <is>
          <t>MANİSA</t>
        </is>
      </c>
      <c>
        <v>AKHİSAR</v>
      </c>
      <c>
        <is>
          <t>TR-1/59 45-72-M00059_956509273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07.11.2020 12:09:46</t>
        </is>
      </c>
      <c>
        <is>
          <t>07.11.2020 12:48:06</t>
        </is>
      </c>
      <c>
        <v>0.638888888</v>
      </c>
      <c>
        <v>0</v>
      </c>
      <c>
        <v>2</v>
      </c>
      <c>
        <v>0</v>
      </c>
      <c>
        <v>0</v>
      </c>
      <c>
        <v>0</v>
      </c>
      <c>
        <v>1.277778</v>
      </c>
      <c>
        <v>0</v>
      </c>
      <c>
        <v>0</v>
      </c>
    </row>
    <row>
      <c>
        <is>
          <t>1576992</t>
        </is>
      </c>
      <c>
        <v>1</v>
      </c>
      <c>
        <is>
          <t>MANİSA</t>
        </is>
      </c>
      <c>
        <v>AKHİSAR</v>
      </c>
      <c>
        <is>
          <t>TR-1/59 45-72-M00059_956509273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07.11.2020 09:42:20</t>
        </is>
      </c>
      <c>
        <is>
          <t>07.11.2020 10:09:06</t>
        </is>
      </c>
      <c>
        <v>0.446111111</v>
      </c>
      <c>
        <v>0</v>
      </c>
      <c>
        <v>2</v>
      </c>
      <c>
        <v>0</v>
      </c>
      <c>
        <v>0</v>
      </c>
      <c>
        <v>0</v>
      </c>
      <c>
        <v>0.892222</v>
      </c>
      <c>
        <v>0</v>
      </c>
      <c>
        <v>0</v>
      </c>
    </row>
    <row>
      <c>
        <is>
          <t>1579629</t>
        </is>
      </c>
      <c>
        <v>1</v>
      </c>
      <c>
        <is>
          <t>İZMİR</t>
        </is>
      </c>
      <c>
        <v>KİRAZ</v>
      </c>
      <c>
        <is>
          <t>HALİLLER TR-3 ESKİ EGELİLER 35-31-L00180_956586301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12.11.2020 13:00:04</t>
        </is>
      </c>
      <c>
        <is>
          <t>12.11.2020 15:18:39</t>
        </is>
      </c>
      <c>
        <v>2.309722222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2.309722</v>
      </c>
    </row>
    <row>
      <c>
        <is>
          <t>1594850</t>
        </is>
      </c>
      <c>
        <v>1</v>
      </c>
      <c>
        <is>
          <t>İZMİR</t>
        </is>
      </c>
      <c>
        <v>KİRAZ</v>
      </c>
      <c>
        <is>
          <t>ARKACILAR TR-1 35-31-L00037_956596490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22.11.2020 15:56:39</t>
        </is>
      </c>
      <c>
        <is>
          <t>22.11.2020 17:35:49</t>
        </is>
      </c>
      <c>
        <v>1.652777777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1.652778</v>
      </c>
    </row>
    <row>
      <c>
        <is>
          <t>1578307</t>
        </is>
      </c>
      <c>
        <v>1</v>
      </c>
      <c>
        <is>
          <t>İZMİR</t>
        </is>
      </c>
      <c>
        <v>KİRAZ</v>
      </c>
      <c>
        <is>
          <t>ÇATAK TR-2 35-31-L00172_A</t>
        </is>
      </c>
      <c>
        <v>AG Direk Değişimi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10.11.2020 08:37:00</t>
        </is>
      </c>
      <c>
        <is>
          <t>10.11.2020 12:45:30</t>
        </is>
      </c>
      <c>
        <v>4.141666666</v>
      </c>
      <c>
        <v>0</v>
      </c>
      <c>
        <v>0</v>
      </c>
      <c>
        <v>0</v>
      </c>
      <c>
        <v>10</v>
      </c>
      <c>
        <v>0</v>
      </c>
      <c>
        <v>0</v>
      </c>
      <c>
        <v>0</v>
      </c>
      <c>
        <v>41.416667</v>
      </c>
    </row>
    <row>
      <c>
        <is>
          <t>1581178</t>
        </is>
      </c>
      <c>
        <v>1</v>
      </c>
      <c>
        <is>
          <t>MANİSA</t>
        </is>
      </c>
      <c>
        <v>ŞEHZADELER</v>
      </c>
      <c>
        <is>
          <t>ÇINARLIKUYU KÖK 45-71-M00188_ÇINARLIKUYU TR-1-M02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15.11.2020 18:30:58</t>
        </is>
      </c>
      <c>
        <is>
          <t>15.11.2020 19:33:35</t>
        </is>
      </c>
      <c>
        <v>1.043611111</v>
      </c>
      <c>
        <v>0</v>
      </c>
      <c>
        <v>0</v>
      </c>
      <c>
        <v>76</v>
      </c>
      <c>
        <v>1566</v>
      </c>
      <c>
        <v>0</v>
      </c>
      <c>
        <v>0</v>
      </c>
      <c>
        <v>79.314444</v>
      </c>
      <c>
        <v>1634.295</v>
      </c>
    </row>
    <row>
      <c>
        <is>
          <t>1581160</t>
        </is>
      </c>
      <c>
        <v>1</v>
      </c>
      <c>
        <is>
          <t>MANİSA</t>
        </is>
      </c>
      <c>
        <v>ŞEHZADELER</v>
      </c>
      <c>
        <is>
          <t>ÇINARLIKUYU KÖK 45-71-M00188_HatBaşıAyırıcı_53134587 M02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15.11.2020 17:40:00</t>
        </is>
      </c>
      <c>
        <is>
          <t>15.11.2020 19:30:16</t>
        </is>
      </c>
      <c>
        <v>1.837777777</v>
      </c>
      <c>
        <v>0</v>
      </c>
      <c>
        <v>0</v>
      </c>
      <c>
        <v>1</v>
      </c>
      <c>
        <v>0</v>
      </c>
      <c>
        <v>0</v>
      </c>
      <c>
        <v>0</v>
      </c>
      <c>
        <v>1.837778</v>
      </c>
      <c>
        <v>0</v>
      </c>
    </row>
    <row>
      <c>
        <is>
          <t>1583486</t>
        </is>
      </c>
      <c>
        <v>1</v>
      </c>
      <c>
        <is>
          <t>MANİSA</t>
        </is>
      </c>
      <c>
        <v>KULA</v>
      </c>
      <c>
        <is>
          <t>KONURCA TR-1 45-77-M00108_Ayırıcı H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19.11.2020 19:23:31</t>
        </is>
      </c>
      <c>
        <is>
          <t>19.11.2020 23:07:19</t>
        </is>
      </c>
      <c>
        <v>3.73</v>
      </c>
      <c>
        <v>0</v>
      </c>
      <c>
        <v>0</v>
      </c>
      <c>
        <v>1</v>
      </c>
      <c>
        <v>57</v>
      </c>
      <c>
        <v>0</v>
      </c>
      <c>
        <v>0</v>
      </c>
      <c>
        <v>3.73</v>
      </c>
      <c>
        <v>212.61</v>
      </c>
    </row>
    <row>
      <c>
        <is>
          <t>1574649</t>
        </is>
      </c>
      <c>
        <v>1</v>
      </c>
      <c>
        <is>
          <t>İZMİR</t>
        </is>
      </c>
      <c>
        <v>TİRE</v>
      </c>
      <c>
        <is>
          <t>KEMAL GACAR VE ARK.ÖZEL 35-29-L00416Ö_Ayırıcı H01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03.11.2020 12:07:25</t>
        </is>
      </c>
      <c>
        <is>
          <t>03.11.2020 14:19:51</t>
        </is>
      </c>
      <c>
        <v>2.207222222</v>
      </c>
      <c>
        <v>0</v>
      </c>
      <c>
        <v>0</v>
      </c>
      <c>
        <v>3</v>
      </c>
      <c>
        <v>0</v>
      </c>
      <c>
        <v>0</v>
      </c>
      <c>
        <v>0</v>
      </c>
      <c>
        <v>6.621667</v>
      </c>
      <c>
        <v>0</v>
      </c>
    </row>
    <row>
      <c>
        <is>
          <t>1577087</t>
        </is>
      </c>
      <c>
        <v>1</v>
      </c>
      <c>
        <is>
          <t>İZMİR</t>
        </is>
      </c>
      <c>
        <v>KINIK</v>
      </c>
      <c>
        <is>
          <t>YAYAKENT TR-7 35-24-M00007_A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07.11.2020 11:41:23</t>
        </is>
      </c>
      <c>
        <is>
          <t>07.11.2020 13:49:43</t>
        </is>
      </c>
      <c>
        <v>2.138888888</v>
      </c>
      <c>
        <v>0</v>
      </c>
      <c>
        <v>51</v>
      </c>
      <c>
        <v>0</v>
      </c>
      <c>
        <v>4</v>
      </c>
      <c>
        <v>0</v>
      </c>
      <c>
        <v>109.083333</v>
      </c>
      <c>
        <v>0</v>
      </c>
      <c>
        <v>8.555556</v>
      </c>
    </row>
    <row>
      <c>
        <is>
          <t>1581608</t>
        </is>
      </c>
      <c>
        <v>1</v>
      </c>
      <c>
        <is>
          <t>İZMİR</t>
        </is>
      </c>
      <c>
        <v>KINIK</v>
      </c>
      <c>
        <is>
          <t>YAYAKENT DM 35-24-M00209_HatBaşıAyırıcı_53132729 M03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16.11.2020 16:51:00</t>
        </is>
      </c>
      <c>
        <is>
          <t>16.11.2020 17:17:00</t>
        </is>
      </c>
      <c>
        <v>0.433333333</v>
      </c>
      <c>
        <v>0</v>
      </c>
      <c>
        <v>0</v>
      </c>
      <c>
        <v>1</v>
      </c>
      <c>
        <v>0</v>
      </c>
      <c>
        <v>0</v>
      </c>
      <c>
        <v>0</v>
      </c>
      <c>
        <v>0.433333</v>
      </c>
      <c>
        <v>0</v>
      </c>
    </row>
    <row>
      <c>
        <is>
          <t>1595474</t>
        </is>
      </c>
      <c>
        <v>1</v>
      </c>
      <c>
        <is>
          <t>MANİSA</t>
        </is>
      </c>
      <c>
        <v>ALAŞEHİR</v>
      </c>
      <c>
        <is>
          <t>DM06/TR-5A 45-73-M00090_945671980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23.11.2020 23:18:00</t>
        </is>
      </c>
      <c>
        <is>
          <t>23.11.2020 23:33:51</t>
        </is>
      </c>
      <c>
        <v>0.264166666</v>
      </c>
      <c>
        <v>0</v>
      </c>
      <c>
        <v>1</v>
      </c>
      <c>
        <v>0</v>
      </c>
      <c>
        <v>0</v>
      </c>
      <c>
        <v>0</v>
      </c>
      <c>
        <v>0.264167</v>
      </c>
      <c>
        <v>0</v>
      </c>
      <c>
        <v>0</v>
      </c>
    </row>
    <row>
      <c>
        <is>
          <t>1594678</t>
        </is>
      </c>
      <c>
        <v>1</v>
      </c>
      <c>
        <is>
          <t>İZMİR</t>
        </is>
      </c>
      <c>
        <v>TORBALI</v>
      </c>
      <c>
        <is>
          <t>ÇAMLICA TR-1 35-26-M00454_9856371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22.11.2020 09:24:40</t>
        </is>
      </c>
      <c>
        <is>
          <t>22.11.2020 16:58:01</t>
        </is>
      </c>
      <c>
        <v>7.555630555</v>
      </c>
      <c>
        <v>0</v>
      </c>
      <c>
        <v>0</v>
      </c>
      <c>
        <v>0</v>
      </c>
      <c>
        <v>65</v>
      </c>
      <c>
        <v>0</v>
      </c>
      <c>
        <v>0</v>
      </c>
      <c>
        <v>0</v>
      </c>
      <c>
        <v>491.115986</v>
      </c>
    </row>
    <row>
      <c>
        <is>
          <t>1596459</t>
        </is>
      </c>
      <c>
        <v>1</v>
      </c>
      <c>
        <is>
          <t>İZMİR</t>
        </is>
      </c>
      <c>
        <v>TORBALI</v>
      </c>
      <c>
        <is>
          <t>ÇAMLICA TR-1 35-26-M00454_948324880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25.11.2020 18:00:46</t>
        </is>
      </c>
      <c>
        <is>
          <t>25.11.2020 18:33:07</t>
        </is>
      </c>
      <c>
        <v>0.539166666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0.539167</v>
      </c>
    </row>
    <row>
      <c>
        <is>
          <t>1580012</t>
        </is>
      </c>
      <c>
        <v>1</v>
      </c>
      <c>
        <is>
          <t>İZMİR</t>
        </is>
      </c>
      <c>
        <v>TORBALI</v>
      </c>
      <c>
        <is>
          <t>ÇAMLICA TR-1 35-26-M00454_5670840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13.11.2020 13:27:48</t>
        </is>
      </c>
      <c>
        <is>
          <t>13.11.2020 16:50:10</t>
        </is>
      </c>
      <c>
        <v>3.372777777</v>
      </c>
      <c>
        <v>0</v>
      </c>
      <c>
        <v>0</v>
      </c>
      <c>
        <v>0</v>
      </c>
      <c>
        <v>36</v>
      </c>
      <c>
        <v>0</v>
      </c>
      <c>
        <v>0</v>
      </c>
      <c>
        <v>0</v>
      </c>
      <c>
        <v>121.42</v>
      </c>
    </row>
    <row>
      <c>
        <is>
          <t>1578876</t>
        </is>
      </c>
      <c>
        <v>1</v>
      </c>
      <c>
        <is>
          <t>İZMİR</t>
        </is>
      </c>
      <c>
        <v>TORBALI</v>
      </c>
      <c>
        <is>
          <t>ÇAMLICA TR-1 35-26-M00454_5670840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11.11.2020 09:04:46</t>
        </is>
      </c>
      <c>
        <is>
          <t>11.11.2020 17:12:32</t>
        </is>
      </c>
      <c>
        <v>8.129200833</v>
      </c>
      <c>
        <v>0</v>
      </c>
      <c>
        <v>0</v>
      </c>
      <c>
        <v>0</v>
      </c>
      <c>
        <v>36</v>
      </c>
      <c>
        <v>0</v>
      </c>
      <c>
        <v>0</v>
      </c>
      <c>
        <v>0</v>
      </c>
      <c>
        <v>292.65123</v>
      </c>
    </row>
    <row>
      <c>
        <is>
          <t>1574002</t>
        </is>
      </c>
      <c>
        <v>1</v>
      </c>
      <c>
        <is>
          <t>İZMİR</t>
        </is>
      </c>
      <c>
        <v>ÇEŞME</v>
      </c>
      <c>
        <is>
          <t>M-9 GERMİYAN 35-18-M00009_945357621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02.11.2020 09:53:46</t>
        </is>
      </c>
      <c>
        <is>
          <t>02.11.2020 12:12:07</t>
        </is>
      </c>
      <c>
        <v>2.305833333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2.305833</v>
      </c>
    </row>
    <row>
      <c>
        <is>
          <t>1584301</t>
        </is>
      </c>
      <c>
        <v>1</v>
      </c>
      <c>
        <is>
          <t>İZMİR</t>
        </is>
      </c>
      <c>
        <v>ÇEŞME</v>
      </c>
      <c>
        <is>
          <t>L-356 BAŞKENT SİTESİ 35-18-L00356_6560084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21.11.2020 10:50:27</t>
        </is>
      </c>
      <c>
        <is>
          <t>21.11.2020 12:02:21</t>
        </is>
      </c>
      <c>
        <v>1.198333333</v>
      </c>
      <c>
        <v>0</v>
      </c>
      <c>
        <v>58</v>
      </c>
      <c>
        <v>0</v>
      </c>
      <c>
        <v>0</v>
      </c>
      <c>
        <v>0</v>
      </c>
      <c>
        <v>69.503333</v>
      </c>
      <c>
        <v>0</v>
      </c>
      <c>
        <v>0</v>
      </c>
    </row>
    <row>
      <c>
        <is>
          <t>1598603</t>
        </is>
      </c>
      <c>
        <v>1</v>
      </c>
      <c>
        <is>
          <t>İZMİR</t>
        </is>
      </c>
      <c>
        <v>ÇEŞME</v>
      </c>
      <c>
        <is>
          <t>GERMİYAN İM 35-18-A00004_ILDIR-1-L02 L02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30.11.2020 12:04:31</t>
        </is>
      </c>
      <c>
        <is>
          <t>30.11.2020 12:18:02</t>
        </is>
      </c>
      <c>
        <v>0.225277777</v>
      </c>
      <c>
        <v>29</v>
      </c>
      <c>
        <v>1550</v>
      </c>
      <c>
        <v>5</v>
      </c>
      <c>
        <v>173</v>
      </c>
      <c>
        <v>6.533056</v>
      </c>
      <c>
        <v>349.180554</v>
      </c>
      <c>
        <v>1.126389</v>
      </c>
      <c>
        <v>38.973055</v>
      </c>
    </row>
    <row>
      <c>
        <is>
          <t>1598762</t>
        </is>
      </c>
      <c>
        <v>1</v>
      </c>
      <c>
        <is>
          <t>İZMİR</t>
        </is>
      </c>
      <c>
        <v>BEYDAĞ</v>
      </c>
      <c>
        <is>
          <t>TR-10 35-32-L00010_946416319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30.11.2020 16:22:58</t>
        </is>
      </c>
      <c>
        <is>
          <t>30.11.2020 17:16:24</t>
        </is>
      </c>
      <c>
        <v>0.890555555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0.890556</v>
      </c>
    </row>
    <row>
      <c>
        <is>
          <t>1578727</t>
        </is>
      </c>
      <c>
        <v>1</v>
      </c>
      <c>
        <is>
          <t>İZMİR</t>
        </is>
      </c>
      <c>
        <v>MENEMEN</v>
      </c>
      <c>
        <is>
          <t>SEYREK TR-7 KÖK 35-28-M00379_KESİKKÖY-2-M14 M14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10.11.2020 18:07:36</t>
        </is>
      </c>
      <c>
        <is>
          <t>10.11.2020 18:58:00</t>
        </is>
      </c>
      <c>
        <v>0.84</v>
      </c>
      <c>
        <v>22</v>
      </c>
      <c>
        <v>3330</v>
      </c>
      <c>
        <v>33</v>
      </c>
      <c>
        <v>264</v>
      </c>
      <c>
        <v>18.48</v>
      </c>
      <c>
        <v>2797.2</v>
      </c>
      <c>
        <v>27.72</v>
      </c>
      <c>
        <v>221.76</v>
      </c>
    </row>
    <row>
      <c>
        <is>
          <t>1596904</t>
        </is>
      </c>
      <c>
        <v>1</v>
      </c>
      <c>
        <is>
          <t>MANİSA</t>
        </is>
      </c>
      <c>
        <v>SOMA</v>
      </c>
      <c>
        <is>
          <t>KOZANLI TR-1 45-82-M00214_B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26.11.2020 16:23:03</t>
        </is>
      </c>
      <c>
        <is>
          <t>26.11.2020 16:58:00</t>
        </is>
      </c>
      <c>
        <v>0.5825</v>
      </c>
      <c>
        <v>0</v>
      </c>
      <c>
        <v>0</v>
      </c>
      <c>
        <v>0</v>
      </c>
      <c>
        <v>10</v>
      </c>
      <c>
        <v>0</v>
      </c>
      <c>
        <v>0</v>
      </c>
      <c>
        <v>0</v>
      </c>
      <c>
        <v>5.825</v>
      </c>
    </row>
    <row>
      <c>
        <is>
          <t>1584098</t>
        </is>
      </c>
      <c>
        <v>1</v>
      </c>
      <c>
        <is>
          <t>İZMİR</t>
        </is>
      </c>
      <c>
        <v>KARABURUN</v>
      </c>
      <c>
        <is>
          <t>MORDOĞAN TR-5 35-21-L00146_953358260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20.11.2020 20:27:10</t>
        </is>
      </c>
      <c>
        <is>
          <t>20.11.2020 22:37:47</t>
        </is>
      </c>
      <c>
        <v>2.176944444</v>
      </c>
      <c>
        <v>0</v>
      </c>
      <c>
        <v>2</v>
      </c>
      <c>
        <v>0</v>
      </c>
      <c>
        <v>0</v>
      </c>
      <c>
        <v>0</v>
      </c>
      <c>
        <v>4.353889</v>
      </c>
      <c>
        <v>0</v>
      </c>
      <c>
        <v>0</v>
      </c>
    </row>
    <row>
      <c>
        <is>
          <t>1583764</t>
        </is>
      </c>
      <c>
        <v>1</v>
      </c>
      <c>
        <is>
          <t>İZMİR</t>
        </is>
      </c>
      <c>
        <v>KARABURUN</v>
      </c>
      <c>
        <is>
          <t>AMBARSEKİ KÖYÜ TR-1 35-21-L00105_B</t>
        </is>
      </c>
      <c>
        <v>AG Nötr İletken Kopması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20.11.2020 11:13:36</t>
        </is>
      </c>
      <c>
        <is>
          <t>20.11.2020 14:38:11</t>
        </is>
      </c>
      <c>
        <v>3.409722222</v>
      </c>
      <c>
        <v>0</v>
      </c>
      <c>
        <v>0</v>
      </c>
      <c>
        <v>0</v>
      </c>
      <c>
        <v>29</v>
      </c>
      <c>
        <v>0</v>
      </c>
      <c>
        <v>0</v>
      </c>
      <c>
        <v>0</v>
      </c>
      <c>
        <v>98.881944</v>
      </c>
    </row>
    <row>
      <c>
        <is>
          <t>1578425</t>
        </is>
      </c>
      <c>
        <v>1</v>
      </c>
      <c>
        <is>
          <t>İZMİR</t>
        </is>
      </c>
      <c>
        <v>KARABURUN</v>
      </c>
      <c>
        <is>
          <t>AMBARSEKİ KÖYÜ TR-1 35-21-L00105_953357307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10.11.2020 10:27:01</t>
        </is>
      </c>
      <c>
        <is>
          <t>10.11.2020 18:08:23</t>
        </is>
      </c>
      <c>
        <v>7.689444444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7.689444</v>
      </c>
    </row>
    <row>
      <c>
        <is>
          <t>1581343</t>
        </is>
      </c>
      <c>
        <v>1</v>
      </c>
      <c>
        <is>
          <t>MANİSA</t>
        </is>
      </c>
      <c>
        <v>SELENDİ</v>
      </c>
      <c>
        <is>
          <t>RAMAZAN HOCALAR TR-1 45-81-M00134_45-81-M00134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16.11.2020 09:37:05</t>
        </is>
      </c>
      <c>
        <is>
          <t>16.11.2020 17:16:09</t>
        </is>
      </c>
      <c>
        <v>7.650884166</v>
      </c>
      <c>
        <v>0</v>
      </c>
      <c>
        <v>0</v>
      </c>
      <c>
        <v>2</v>
      </c>
      <c>
        <v>50</v>
      </c>
      <c>
        <v>0</v>
      </c>
      <c>
        <v>0</v>
      </c>
      <c>
        <v>15.301768</v>
      </c>
      <c>
        <v>382.544208</v>
      </c>
    </row>
    <row>
      <c>
        <is>
          <t>1581123</t>
        </is>
      </c>
      <c>
        <v>1</v>
      </c>
      <c>
        <is>
          <t>MANİSA</t>
        </is>
      </c>
      <c>
        <v>SELENDİ</v>
      </c>
      <c>
        <is>
          <t>SELENDİ DM 45-81-M00001_SATILMIŞ M14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15.11.2020 16:30:40</t>
        </is>
      </c>
      <c>
        <is>
          <t>15.11.2020 16:38:20</t>
        </is>
      </c>
      <c>
        <v>0.127777777</v>
      </c>
      <c>
        <v>0</v>
      </c>
      <c>
        <v>0</v>
      </c>
      <c>
        <v>44</v>
      </c>
      <c>
        <v>1343</v>
      </c>
      <c>
        <v>0</v>
      </c>
      <c>
        <v>0</v>
      </c>
      <c>
        <v>5.622222</v>
      </c>
      <c>
        <v>171.605555</v>
      </c>
    </row>
    <row>
      <c>
        <is>
          <t>1574833</t>
        </is>
      </c>
      <c>
        <v>1</v>
      </c>
      <c>
        <is>
          <t>İZMİR</t>
        </is>
      </c>
      <c>
        <v>BUCA</v>
      </c>
      <c>
        <is>
          <t>M-2380 35-03-M02380_910336439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03.11.2020 16:44:30</t>
        </is>
      </c>
      <c>
        <is>
          <t>03.11.2020 20:55:25</t>
        </is>
      </c>
      <c>
        <v>4.181944444</v>
      </c>
      <c>
        <v>0</v>
      </c>
      <c>
        <v>1</v>
      </c>
      <c>
        <v>0</v>
      </c>
      <c>
        <v>0</v>
      </c>
      <c>
        <v>0</v>
      </c>
      <c>
        <v>4.181944</v>
      </c>
      <c>
        <v>0</v>
      </c>
      <c>
        <v>0</v>
      </c>
    </row>
    <row>
      <c>
        <is>
          <t>1573720</t>
        </is>
      </c>
      <c>
        <v>1</v>
      </c>
      <c>
        <is>
          <t>MANİSA</t>
        </is>
      </c>
      <c>
        <v>ALAŞEHİR</v>
      </c>
      <c>
        <is>
          <t>DEĞİRMENDERE TR-1 45-73-M00298_44572707</t>
        </is>
      </c>
      <c>
        <v>AG Direk Değişimi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01.11.2020 16:21:00</t>
        </is>
      </c>
      <c>
        <is>
          <t>01.11.2020 19:07:06</t>
        </is>
      </c>
      <c>
        <v>2.768333333</v>
      </c>
      <c>
        <v>0</v>
      </c>
      <c>
        <v>0</v>
      </c>
      <c>
        <v>0</v>
      </c>
      <c>
        <v>31</v>
      </c>
      <c>
        <v>0</v>
      </c>
      <c>
        <v>0</v>
      </c>
      <c>
        <v>0</v>
      </c>
      <c>
        <v>85.818333</v>
      </c>
    </row>
    <row>
      <c>
        <is>
          <t>1583832</t>
        </is>
      </c>
      <c>
        <v>1</v>
      </c>
      <c>
        <is>
          <t>MANİSA</t>
        </is>
      </c>
      <c>
        <v>ALAŞEHİR</v>
      </c>
      <c>
        <is>
          <t>AKKEÇİLİ KÖK 45-73-M00239_HatBaşıAyırıcı_53136436 M02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20.11.2020 12:51:52</t>
        </is>
      </c>
      <c>
        <is>
          <t>20.11.2020 13:17:41</t>
        </is>
      </c>
      <c>
        <v>0.430277777</v>
      </c>
      <c>
        <v>0</v>
      </c>
      <c>
        <v>0</v>
      </c>
      <c>
        <v>58</v>
      </c>
      <c>
        <v>565</v>
      </c>
      <c>
        <v>0</v>
      </c>
      <c>
        <v>0</v>
      </c>
      <c>
        <v>24.956111</v>
      </c>
      <c>
        <v>243.106944</v>
      </c>
    </row>
    <row>
      <c>
        <is>
          <t>1577287</t>
        </is>
      </c>
      <c>
        <v>1</v>
      </c>
      <c>
        <is>
          <t>İZMİR</t>
        </is>
      </c>
      <c>
        <v>KARABURUN</v>
      </c>
      <c>
        <is>
          <t>ÇATALKAYA KÖYÜ TR-1 35-21-L00171_35-21-L00171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07.11.2020 17:18:28</t>
        </is>
      </c>
      <c>
        <is>
          <t>07.11.2020 20:56:35</t>
        </is>
      </c>
      <c>
        <v>3.635277777</v>
      </c>
      <c>
        <v>0</v>
      </c>
      <c>
        <v>0</v>
      </c>
      <c>
        <v>1</v>
      </c>
      <c>
        <v>63</v>
      </c>
      <c>
        <v>0</v>
      </c>
      <c>
        <v>0</v>
      </c>
      <c>
        <v>3.635278</v>
      </c>
      <c>
        <v>229.0225</v>
      </c>
    </row>
    <row>
      <c>
        <is>
          <t>1580480</t>
        </is>
      </c>
      <c>
        <v>1</v>
      </c>
      <c>
        <is>
          <t>İZMİR</t>
        </is>
      </c>
      <c>
        <v>KARABURUN</v>
      </c>
      <c>
        <is>
          <t>ÇATALKAYA TR-3 35-21-L00193_953356891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14.11.2020 03:11:00</t>
        </is>
      </c>
      <c>
        <is>
          <t>14.11.2020 08:00:52</t>
        </is>
      </c>
      <c>
        <v>4.831111111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4.831111</v>
      </c>
    </row>
    <row>
      <c>
        <is>
          <t>1578516</t>
        </is>
      </c>
      <c>
        <v>1</v>
      </c>
      <c>
        <is>
          <t>İZMİR</t>
        </is>
      </c>
      <c>
        <v>KARABURUN</v>
      </c>
      <c>
        <is>
          <t>MORDOĞAN TR-41 35-21-L00164_35-21-L00164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10.11.2020 12:18:26</t>
        </is>
      </c>
      <c>
        <is>
          <t>10.11.2020 13:12:46</t>
        </is>
      </c>
      <c>
        <v>0.905555555</v>
      </c>
      <c>
        <v>2</v>
      </c>
      <c>
        <v>217</v>
      </c>
      <c>
        <v>0</v>
      </c>
      <c>
        <v>10</v>
      </c>
      <c>
        <v>1.811111</v>
      </c>
      <c>
        <v>196.505555</v>
      </c>
      <c>
        <v>0</v>
      </c>
      <c>
        <v>9.055556</v>
      </c>
    </row>
    <row>
      <c>
        <is>
          <t>1577782</t>
        </is>
      </c>
      <c>
        <v>1</v>
      </c>
      <c>
        <is>
          <t>İZMİR</t>
        </is>
      </c>
      <c>
        <v>KARABURUN</v>
      </c>
      <c>
        <is>
          <t>MORDOĞAN TR-26 35-21-L00209_965185539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08.11.2020 20:44:26</t>
        </is>
      </c>
      <c>
        <is>
          <t>08.11.2020 23:50:46</t>
        </is>
      </c>
      <c>
        <v>3.105555555</v>
      </c>
      <c>
        <v>0</v>
      </c>
      <c>
        <v>4</v>
      </c>
      <c>
        <v>0</v>
      </c>
      <c>
        <v>0</v>
      </c>
      <c>
        <v>0</v>
      </c>
      <c>
        <v>12.422222</v>
      </c>
      <c>
        <v>0</v>
      </c>
      <c>
        <v>0</v>
      </c>
    </row>
    <row>
      <c>
        <is>
          <t>1579361</t>
        </is>
      </c>
      <c>
        <v>1</v>
      </c>
      <c>
        <is>
          <t>İZMİR</t>
        </is>
      </c>
      <c>
        <v>KARABURUN</v>
      </c>
      <c>
        <is>
          <t>MORDOĞAN TR-41 35-21-L00164_ÇATALKAYA KÖYÜ TR-1 L02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11.11.2020 23:34:42</t>
        </is>
      </c>
      <c>
        <is>
          <t>12.11.2020 00:02:00</t>
        </is>
      </c>
      <c>
        <v>0.455</v>
      </c>
      <c>
        <v>0</v>
      </c>
      <c>
        <v>0</v>
      </c>
      <c>
        <v>4</v>
      </c>
      <c>
        <v>146</v>
      </c>
      <c>
        <v>0</v>
      </c>
      <c>
        <v>0</v>
      </c>
      <c>
        <v>1.82</v>
      </c>
      <c>
        <v>66.43</v>
      </c>
    </row>
    <row>
      <c>
        <is>
          <t>1583162</t>
        </is>
      </c>
      <c>
        <v>1</v>
      </c>
      <c>
        <is>
          <t>MANİSA</t>
        </is>
      </c>
      <c>
        <v>KULA</v>
      </c>
      <c>
        <is>
          <t>KULA İM 45-77-A00001_KONURCA-M01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19.11.2020 13:20:51</t>
        </is>
      </c>
      <c>
        <is>
          <t>19.11.2020 13:25:38</t>
        </is>
      </c>
      <c>
        <v>0.079722222</v>
      </c>
      <c>
        <v>0</v>
      </c>
      <c>
        <v>0</v>
      </c>
      <c>
        <v>61</v>
      </c>
      <c>
        <v>618</v>
      </c>
      <c>
        <v>0</v>
      </c>
      <c>
        <v>0</v>
      </c>
      <c>
        <v>4.863056</v>
      </c>
      <c>
        <v>49.268333</v>
      </c>
    </row>
    <row>
      <c>
        <is>
          <t>1584176</t>
        </is>
      </c>
      <c>
        <v>1</v>
      </c>
      <c>
        <is>
          <t>İZMİR</t>
        </is>
      </c>
      <c>
        <v>MENEMEN</v>
      </c>
      <c>
        <is>
          <t>SEYREK TR-7 KÖK 35-28-M00379_SEYREK KÖY M13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21.11.2020 08:44:37</t>
        </is>
      </c>
      <c>
        <is>
          <t>21.11.2020 10:00:50</t>
        </is>
      </c>
      <c>
        <v>1.270277777</v>
      </c>
      <c>
        <v>8</v>
      </c>
      <c>
        <v>1168</v>
      </c>
      <c>
        <v>2</v>
      </c>
      <c>
        <v>2</v>
      </c>
      <c>
        <v>10.162222</v>
      </c>
      <c>
        <v>1483.684444</v>
      </c>
      <c>
        <v>2.540556</v>
      </c>
      <c>
        <v>2.540556</v>
      </c>
    </row>
    <row>
      <c>
        <is>
          <t>1576421</t>
        </is>
      </c>
      <c>
        <v>1</v>
      </c>
      <c>
        <is>
          <t>İZMİR</t>
        </is>
      </c>
      <c>
        <v>MENEMEN</v>
      </c>
      <c>
        <is>
          <t>SEYREK TR-7 KÖK 35-28-M00379_SEYREK KÖY M13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06.11.2020 12:15:59</t>
        </is>
      </c>
      <c>
        <is>
          <t>06.11.2020 14:09:39</t>
        </is>
      </c>
      <c>
        <v>1.894444444</v>
      </c>
      <c>
        <v>11</v>
      </c>
      <c>
        <v>2172</v>
      </c>
      <c>
        <v>2</v>
      </c>
      <c>
        <v>2</v>
      </c>
      <c>
        <v>20.838889</v>
      </c>
      <c>
        <v>4114.733332</v>
      </c>
      <c>
        <v>3.788889</v>
      </c>
      <c>
        <v>3.788889</v>
      </c>
    </row>
    <row>
      <c>
        <is>
          <t>1598274</t>
        </is>
      </c>
      <c>
        <v>1</v>
      </c>
      <c>
        <is>
          <t>İZMİR</t>
        </is>
      </c>
      <c>
        <v>ÖDEMİŞ</v>
      </c>
      <c>
        <is>
          <t>KAYMAKÇI İM 35-15-A00004_KAYMAKÇI-2-M19 M19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29.11.2020 17:50:53</t>
        </is>
      </c>
      <c>
        <is>
          <t>29.11.2020 19:46:02</t>
        </is>
      </c>
      <c>
        <v>1.919166666</v>
      </c>
      <c>
        <v>100</v>
      </c>
      <c>
        <v>11527</v>
      </c>
      <c>
        <v>383</v>
      </c>
      <c>
        <v>9684</v>
      </c>
      <c>
        <v>191.916667</v>
      </c>
      <c>
        <v>22122.234159</v>
      </c>
      <c>
        <v>735.040833</v>
      </c>
      <c>
        <v>18585.209994</v>
      </c>
    </row>
    <row>
      <c>
        <is>
          <t>1597745</t>
        </is>
      </c>
      <c>
        <v>1</v>
      </c>
      <c>
        <is>
          <t>İZMİR</t>
        </is>
      </c>
      <c>
        <v>ÖDEMİŞ</v>
      </c>
      <c>
        <is>
          <t>KAYMAKÇI TR-37 35-15-L00231_A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28.11.2020 11:59:00</t>
        </is>
      </c>
      <c>
        <is>
          <t>28.11.2020 13:31:18</t>
        </is>
      </c>
      <c>
        <v>1.538333333</v>
      </c>
      <c>
        <v>0</v>
      </c>
      <c>
        <v>0</v>
      </c>
      <c>
        <v>0</v>
      </c>
      <c>
        <v>16</v>
      </c>
      <c>
        <v>0</v>
      </c>
      <c>
        <v>0</v>
      </c>
      <c>
        <v>0</v>
      </c>
      <c>
        <v>24.613333</v>
      </c>
    </row>
    <row>
      <c>
        <is>
          <t>1597602</t>
        </is>
      </c>
      <c>
        <v>1</v>
      </c>
      <c>
        <is>
          <t>İZMİR</t>
        </is>
      </c>
      <c>
        <v>ÖDEMİŞ</v>
      </c>
      <c>
        <is>
          <t>KAYMAKÇI DM 35-15-M00254_TR-10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28.11.2020 08:28:12</t>
        </is>
      </c>
      <c>
        <is>
          <t>28.11.2020 09:04:54</t>
        </is>
      </c>
      <c>
        <v>0.611666666</v>
      </c>
      <c>
        <v>11</v>
      </c>
      <c>
        <v>957</v>
      </c>
      <c>
        <v>11</v>
      </c>
      <c>
        <v>377</v>
      </c>
      <c>
        <v>6.728333</v>
      </c>
      <c>
        <v>585.364999</v>
      </c>
      <c>
        <v>6.728333</v>
      </c>
      <c>
        <v>230.598333</v>
      </c>
    </row>
    <row>
      <c>
        <is>
          <t>1579866</t>
        </is>
      </c>
      <c>
        <v>1</v>
      </c>
      <c>
        <is>
          <t>İZMİR</t>
        </is>
      </c>
      <c>
        <v>KARABURUN</v>
      </c>
      <c>
        <is>
          <t>MORDOĞAN TR-27 35-21-L00154_D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12.11.2020 20:49:59</t>
        </is>
      </c>
      <c>
        <is>
          <t>12.11.2020 23:19:52</t>
        </is>
      </c>
      <c>
        <v>2.498055555</v>
      </c>
      <c>
        <v>0</v>
      </c>
      <c>
        <v>39</v>
      </c>
      <c>
        <v>0</v>
      </c>
      <c>
        <v>0</v>
      </c>
      <c>
        <v>0</v>
      </c>
      <c>
        <v>97.424167</v>
      </c>
      <c>
        <v>0</v>
      </c>
      <c>
        <v>0</v>
      </c>
    </row>
    <row>
      <c>
        <is>
          <t>1579613</t>
        </is>
      </c>
      <c>
        <v>1</v>
      </c>
      <c>
        <is>
          <t>İZMİR</t>
        </is>
      </c>
      <c>
        <v>BAYINDIR</v>
      </c>
      <c>
        <is>
          <t>CANLI TR-3 35-20-L00134_12337850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12.11.2020 12:22:32</t>
        </is>
      </c>
      <c>
        <is>
          <t>12.11.2020 14:31:09</t>
        </is>
      </c>
      <c>
        <v>2.143611111</v>
      </c>
      <c>
        <v>0</v>
      </c>
      <c>
        <v>39</v>
      </c>
      <c>
        <v>0</v>
      </c>
      <c>
        <v>0</v>
      </c>
      <c>
        <v>0</v>
      </c>
      <c>
        <v>83.600833</v>
      </c>
      <c>
        <v>0</v>
      </c>
      <c>
        <v>0</v>
      </c>
    </row>
    <row>
      <c>
        <is>
          <t>1579112</t>
        </is>
      </c>
      <c>
        <v>1</v>
      </c>
      <c>
        <is>
          <t>İZMİR</t>
        </is>
      </c>
      <c>
        <v>ALİAĞA</v>
      </c>
      <c>
        <is>
          <t>M-470 35-17-M00470_D D01</t>
        </is>
      </c>
      <c>
        <v>AG Box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11.11.2020 14:03:00</t>
        </is>
      </c>
      <c>
        <is>
          <t>11.11.2020 16:53:12</t>
        </is>
      </c>
      <c>
        <v>2.836666666</v>
      </c>
      <c>
        <v>0</v>
      </c>
      <c>
        <v>20</v>
      </c>
      <c>
        <v>0</v>
      </c>
      <c>
        <v>0</v>
      </c>
      <c>
        <v>0</v>
      </c>
      <c>
        <v>56.733333</v>
      </c>
      <c>
        <v>0</v>
      </c>
      <c>
        <v>0</v>
      </c>
    </row>
    <row>
      <c>
        <is>
          <t>1576601</t>
        </is>
      </c>
      <c>
        <v>1</v>
      </c>
      <c>
        <is>
          <t>İZMİR</t>
        </is>
      </c>
      <c>
        <v>ALİAĞA</v>
      </c>
      <c>
        <is>
          <t>TR-13 35-17-M00013_56373277</t>
        </is>
      </c>
      <c>
        <v>AG Hatta Ağaç Kesimi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06.11.2020 16:03:00</t>
        </is>
      </c>
      <c>
        <is>
          <t>06.11.2020 16:36:10</t>
        </is>
      </c>
      <c>
        <v>0.552777777</v>
      </c>
      <c>
        <v>0</v>
      </c>
      <c>
        <v>62</v>
      </c>
      <c>
        <v>0</v>
      </c>
      <c>
        <v>0</v>
      </c>
      <c>
        <v>0</v>
      </c>
      <c>
        <v>34.272222</v>
      </c>
      <c>
        <v>0</v>
      </c>
      <c>
        <v>0</v>
      </c>
    </row>
    <row>
      <c>
        <is>
          <t>1596616</t>
        </is>
      </c>
      <c>
        <v>1</v>
      </c>
      <c>
        <is>
          <t>İZMİR</t>
        </is>
      </c>
      <c>
        <v>ALİAĞA</v>
      </c>
      <c>
        <is>
          <t>M-611 (DM-4/23) 35-17-M00611_A A02</t>
        </is>
      </c>
      <c>
        <v>AG Box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26.11.2020 09:21:00</t>
        </is>
      </c>
      <c>
        <is>
          <t>26.11.2020 15:00:26</t>
        </is>
      </c>
      <c>
        <v>5.657222222</v>
      </c>
      <c>
        <v>0</v>
      </c>
      <c>
        <v>1</v>
      </c>
      <c>
        <v>0</v>
      </c>
      <c>
        <v>0</v>
      </c>
      <c>
        <v>0</v>
      </c>
      <c>
        <v>5.657222</v>
      </c>
      <c>
        <v>0</v>
      </c>
      <c>
        <v>0</v>
      </c>
    </row>
    <row>
      <c>
        <is>
          <t>1595316</t>
        </is>
      </c>
      <c>
        <v>1</v>
      </c>
      <c>
        <is>
          <t>İZMİR</t>
        </is>
      </c>
      <c>
        <v>ALİAĞA</v>
      </c>
      <c>
        <is>
          <t>M-580 (DM-6/18) 35-17-M00580_TR-89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23.11.2020 15:34:26</t>
        </is>
      </c>
      <c>
        <is>
          <t>23.11.2020 15:44:28</t>
        </is>
      </c>
      <c>
        <v>0.167222222</v>
      </c>
      <c>
        <v>23</v>
      </c>
      <c>
        <v>2589</v>
      </c>
      <c>
        <v>2</v>
      </c>
      <c>
        <v>0</v>
      </c>
      <c>
        <v>3.846111</v>
      </c>
      <c>
        <v>432.938333</v>
      </c>
      <c>
        <v>0.334444</v>
      </c>
      <c>
        <v>0</v>
      </c>
    </row>
    <row>
      <c>
        <is>
          <t>1582444</t>
        </is>
      </c>
      <c>
        <v>1</v>
      </c>
      <c>
        <is>
          <t>İZMİR</t>
        </is>
      </c>
      <c>
        <v>ALİAĞA</v>
      </c>
      <c>
        <is>
          <t>M-580 (DM-6/18) 35-17-M00580_TR-89-M02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18.11.2020 10:50:04</t>
        </is>
      </c>
      <c>
        <is>
          <t>18.11.2020 11:05:19</t>
        </is>
      </c>
      <c>
        <v>0.254166666</v>
      </c>
      <c>
        <v>23</v>
      </c>
      <c>
        <v>2589</v>
      </c>
      <c>
        <v>2</v>
      </c>
      <c>
        <v>0</v>
      </c>
      <c>
        <v>5.845833</v>
      </c>
      <c>
        <v>658.037498</v>
      </c>
      <c>
        <v>0.508333</v>
      </c>
      <c>
        <v>0</v>
      </c>
    </row>
    <row>
      <c>
        <is>
          <t>1596568</t>
        </is>
      </c>
      <c>
        <v>1</v>
      </c>
      <c>
        <is>
          <t>İZMİR</t>
        </is>
      </c>
      <c>
        <v>KİRAZ</v>
      </c>
      <c>
        <is>
          <t>MAVİDERE TR-4 35-31-L00213_35-31-L00213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26.11.2020 08:08:55</t>
        </is>
      </c>
      <c>
        <is>
          <t>26.11.2020 11:15:56</t>
        </is>
      </c>
      <c>
        <v>3.116944444</v>
      </c>
      <c>
        <v>0</v>
      </c>
      <c>
        <v>0</v>
      </c>
      <c>
        <v>1</v>
      </c>
      <c>
        <v>38</v>
      </c>
      <c>
        <v>0</v>
      </c>
      <c>
        <v>0</v>
      </c>
      <c>
        <v>3.116944</v>
      </c>
      <c>
        <v>118.443889</v>
      </c>
    </row>
    <row>
      <c>
        <is>
          <t>1577554</t>
        </is>
      </c>
      <c>
        <v>1</v>
      </c>
      <c>
        <is>
          <t>İZMİR</t>
        </is>
      </c>
      <c>
        <v>KİRAZ</v>
      </c>
      <c>
        <is>
          <t>MAVİDERE TR-4 35-31-L00213_35-31-L00213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08.11.2020 10:13:01</t>
        </is>
      </c>
      <c>
        <is>
          <t>08.11.2020 12:12:23</t>
        </is>
      </c>
      <c>
        <v>1.989444444</v>
      </c>
      <c>
        <v>0</v>
      </c>
      <c>
        <v>0</v>
      </c>
      <c>
        <v>1</v>
      </c>
      <c>
        <v>38</v>
      </c>
      <c>
        <v>0</v>
      </c>
      <c>
        <v>0</v>
      </c>
      <c>
        <v>1.989444</v>
      </c>
      <c>
        <v>75.598889</v>
      </c>
    </row>
    <row>
      <c>
        <is>
          <t>1577078</t>
        </is>
      </c>
      <c>
        <v>1</v>
      </c>
      <c>
        <is>
          <t>İZMİR</t>
        </is>
      </c>
      <c>
        <v>KİRAZ</v>
      </c>
      <c>
        <is>
          <t>MAVİDERE TR-4 35-31-L00213_35-31-L00213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07.11.2020 11:01:48</t>
        </is>
      </c>
      <c>
        <is>
          <t>07.11.2020 12:29:09</t>
        </is>
      </c>
      <c>
        <v>1.455833333</v>
      </c>
      <c>
        <v>0</v>
      </c>
      <c>
        <v>0</v>
      </c>
      <c>
        <v>1</v>
      </c>
      <c>
        <v>38</v>
      </c>
      <c>
        <v>0</v>
      </c>
      <c>
        <v>0</v>
      </c>
      <c>
        <v>1.455833</v>
      </c>
      <c>
        <v>55.321667</v>
      </c>
    </row>
    <row>
      <c>
        <is>
          <t>1576950</t>
        </is>
      </c>
      <c>
        <v>1</v>
      </c>
      <c>
        <is>
          <t>İZMİR</t>
        </is>
      </c>
      <c>
        <v>KİRAZ</v>
      </c>
      <c>
        <is>
          <t>MAVİDERE TR-4 35-31-L00213_35-31-L00213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07.11.2020 08:56:03</t>
        </is>
      </c>
      <c>
        <is>
          <t>07.11.2020 09:53:11</t>
        </is>
      </c>
      <c>
        <v>0.952222222</v>
      </c>
      <c>
        <v>0</v>
      </c>
      <c>
        <v>0</v>
      </c>
      <c>
        <v>1</v>
      </c>
      <c>
        <v>38</v>
      </c>
      <c>
        <v>0</v>
      </c>
      <c>
        <v>0</v>
      </c>
      <c>
        <v>0.952222</v>
      </c>
      <c>
        <v>36.184444</v>
      </c>
    </row>
    <row>
      <c>
        <is>
          <t>1574425</t>
        </is>
      </c>
      <c>
        <v>1</v>
      </c>
      <c>
        <is>
          <t>MANİSA</t>
        </is>
      </c>
      <c>
        <v>YUNUSEMRE</v>
      </c>
      <c>
        <is>
          <t>YAĞCILAR TR-2 45-71-M01441_C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02.11.2020 22:08:00</t>
        </is>
      </c>
      <c>
        <is>
          <t>02.11.2020 22:54:35</t>
        </is>
      </c>
      <c>
        <v>0.776388888</v>
      </c>
      <c>
        <v>0</v>
      </c>
      <c>
        <v>24</v>
      </c>
      <c>
        <v>0</v>
      </c>
      <c>
        <v>0</v>
      </c>
      <c>
        <v>0</v>
      </c>
      <c>
        <v>18.633333</v>
      </c>
      <c>
        <v>0</v>
      </c>
      <c>
        <v>0</v>
      </c>
    </row>
    <row>
      <c>
        <is>
          <t>1574381</t>
        </is>
      </c>
      <c>
        <v>1</v>
      </c>
      <c>
        <is>
          <t>İZMİR</t>
        </is>
      </c>
      <c>
        <v>KİRAZ</v>
      </c>
      <c>
        <is>
          <t>ÖREN TR-1 35-31-L00314_956570419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02.11.2020 19:22:04</t>
        </is>
      </c>
      <c>
        <is>
          <t>02.11.2020 21:11:03</t>
        </is>
      </c>
      <c>
        <v>1.816388888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1.816389</v>
      </c>
    </row>
    <row>
      <c>
        <is>
          <t>1575525</t>
        </is>
      </c>
      <c>
        <v>1</v>
      </c>
      <c>
        <is>
          <t>İZMİR</t>
        </is>
      </c>
      <c>
        <v>KİRAZ</v>
      </c>
      <c>
        <is>
          <t>ÖREN TR-2 35-31-L00315_Ayırıcı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05.11.2020 06:55:28</t>
        </is>
      </c>
      <c>
        <is>
          <t>05.11.2020 11:16:08</t>
        </is>
      </c>
      <c>
        <v>4.344444444</v>
      </c>
      <c>
        <v>0</v>
      </c>
      <c>
        <v>0</v>
      </c>
      <c>
        <v>1</v>
      </c>
      <c>
        <v>17</v>
      </c>
      <c>
        <v>0</v>
      </c>
      <c>
        <v>0</v>
      </c>
      <c>
        <v>4.344444</v>
      </c>
      <c>
        <v>73.855556</v>
      </c>
    </row>
    <row>
      <c>
        <is>
          <t>1576411</t>
        </is>
      </c>
      <c>
        <v>1</v>
      </c>
      <c>
        <is>
          <t>İZMİR</t>
        </is>
      </c>
      <c>
        <v>KİRAZ</v>
      </c>
      <c>
        <is>
          <t>ÖREN TR-1 35-31-L00314_47810337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06.11.2020 11:42:46</t>
        </is>
      </c>
      <c>
        <is>
          <t>06.11.2020 18:31:04</t>
        </is>
      </c>
      <c>
        <v>6.805</v>
      </c>
      <c>
        <v>0</v>
      </c>
      <c>
        <v>0</v>
      </c>
      <c>
        <v>0</v>
      </c>
      <c>
        <v>18</v>
      </c>
      <c>
        <v>0</v>
      </c>
      <c>
        <v>0</v>
      </c>
      <c>
        <v>0</v>
      </c>
      <c>
        <v>122.49</v>
      </c>
    </row>
    <row>
      <c>
        <is>
          <t>1596196</t>
        </is>
      </c>
      <c>
        <v>1</v>
      </c>
      <c>
        <is>
          <t>MANİSA</t>
        </is>
      </c>
      <c>
        <v>ALAŞEHİR</v>
      </c>
      <c>
        <is>
          <t>ÖRENCİK TR-1 45-73-M00551_Ayırıcı H01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25.11.2020 11:00:51</t>
        </is>
      </c>
      <c>
        <is>
          <t>25.11.2020 11:52:00</t>
        </is>
      </c>
      <c>
        <v>0.8525</v>
      </c>
      <c>
        <v>0</v>
      </c>
      <c>
        <v>0</v>
      </c>
      <c>
        <v>3</v>
      </c>
      <c>
        <v>88</v>
      </c>
      <c>
        <v>0</v>
      </c>
      <c>
        <v>0</v>
      </c>
      <c>
        <v>2.5575</v>
      </c>
      <c>
        <v>75.02</v>
      </c>
    </row>
    <row>
      <c>
        <is>
          <t>1582275</t>
        </is>
      </c>
      <c>
        <v>1</v>
      </c>
      <c>
        <is>
          <t>İZMİR</t>
        </is>
      </c>
      <c>
        <v>DİKİLİ</v>
      </c>
      <c>
        <is>
          <t>BAHÇELİ  AR ÇİFTLİĞİ TR2 35-30-L00146_955321268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18.11.2020 02:51:21</t>
        </is>
      </c>
      <c>
        <is>
          <t>18.11.2020 04:32:12</t>
        </is>
      </c>
      <c>
        <v>1.680833333</v>
      </c>
      <c>
        <v>0</v>
      </c>
      <c>
        <v>1</v>
      </c>
      <c>
        <v>0</v>
      </c>
      <c>
        <v>0</v>
      </c>
      <c>
        <v>0</v>
      </c>
      <c>
        <v>1.680833</v>
      </c>
      <c>
        <v>0</v>
      </c>
      <c>
        <v>0</v>
      </c>
    </row>
    <row>
      <c>
        <is>
          <t>1583918</t>
        </is>
      </c>
      <c>
        <v>1</v>
      </c>
      <c>
        <is>
          <t>İZMİR</t>
        </is>
      </c>
      <c>
        <v>KİRAZ</v>
      </c>
      <c>
        <is>
          <t>SULUDERE TR-1 35-31-L00390_35-31-L00390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20.11.2020 15:24:54</t>
        </is>
      </c>
      <c>
        <is>
          <t>20.11.2020 16:01:24</t>
        </is>
      </c>
      <c>
        <v>0.608333333</v>
      </c>
      <c>
        <v>0</v>
      </c>
      <c>
        <v>0</v>
      </c>
      <c>
        <v>1</v>
      </c>
      <c>
        <v>125</v>
      </c>
      <c>
        <v>0</v>
      </c>
      <c>
        <v>0</v>
      </c>
      <c>
        <v>0.608333</v>
      </c>
      <c>
        <v>76.041667</v>
      </c>
    </row>
    <row>
      <c>
        <is>
          <t>1575859</t>
        </is>
      </c>
      <c>
        <v>1</v>
      </c>
      <c>
        <is>
          <t>İZMİR</t>
        </is>
      </c>
      <c>
        <v>ÖDEMİŞ</v>
      </c>
      <c>
        <is>
          <t>GÖLCÜK TR-25 35-15-L00320_48779324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05.11.2020 15:05:20</t>
        </is>
      </c>
      <c>
        <is>
          <t>05.11.2020 20:49:02</t>
        </is>
      </c>
      <c>
        <v>5.728333333</v>
      </c>
      <c>
        <v>0</v>
      </c>
      <c>
        <v>5</v>
      </c>
      <c>
        <v>0</v>
      </c>
      <c>
        <v>0</v>
      </c>
      <c>
        <v>0</v>
      </c>
      <c>
        <v>28.641667</v>
      </c>
      <c>
        <v>0</v>
      </c>
      <c>
        <v>0</v>
      </c>
    </row>
    <row>
      <c>
        <is>
          <t>1574247</t>
        </is>
      </c>
      <c>
        <v>1</v>
      </c>
      <c>
        <is>
          <t>İZMİR</t>
        </is>
      </c>
      <c>
        <v>KARABURUN</v>
      </c>
      <c>
        <is>
          <t>KARABURUN TR-16 35-21-L00016_965919682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02.11.2020 15:35:05</t>
        </is>
      </c>
      <c>
        <is>
          <t>03.11.2020 00:12:40</t>
        </is>
      </c>
      <c>
        <v>8.626388888</v>
      </c>
      <c>
        <v>0</v>
      </c>
      <c>
        <v>5</v>
      </c>
      <c>
        <v>0</v>
      </c>
      <c>
        <v>0</v>
      </c>
      <c>
        <v>0</v>
      </c>
      <c>
        <v>43.131944</v>
      </c>
      <c>
        <v>0</v>
      </c>
      <c>
        <v>0</v>
      </c>
    </row>
    <row>
      <c>
        <is>
          <t>1583088</t>
        </is>
      </c>
      <c>
        <v>1</v>
      </c>
      <c>
        <is>
          <t>MANİSA</t>
        </is>
      </c>
      <c>
        <v>AKHİSAR</v>
      </c>
      <c>
        <is>
          <t>DM-4/2(YATIRIM REZERVE) 45-72-M00614_972217949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19.11.2020 11:48:47</t>
        </is>
      </c>
      <c>
        <is>
          <t>19.11.2020 12:51:33</t>
        </is>
      </c>
      <c>
        <v>1.046111111</v>
      </c>
      <c>
        <v>1</v>
      </c>
      <c>
        <v>0</v>
      </c>
      <c>
        <v>0</v>
      </c>
      <c>
        <v>0</v>
      </c>
      <c>
        <v>1.046111</v>
      </c>
      <c>
        <v>0</v>
      </c>
      <c>
        <v>0</v>
      </c>
      <c>
        <v>0</v>
      </c>
    </row>
    <row>
      <c>
        <is>
          <t>1596262</t>
        </is>
      </c>
      <c>
        <v>1</v>
      </c>
      <c>
        <is>
          <t>MANİSA</t>
        </is>
      </c>
      <c>
        <v>KULA</v>
      </c>
      <c>
        <is>
          <t>KULA İM 45-77-A00001_KONURCA-M01 M01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25.11.2020 12:07:19</t>
        </is>
      </c>
      <c>
        <is>
          <t>25.11.2020 12:22:00</t>
        </is>
      </c>
      <c>
        <v>0.244722222</v>
      </c>
      <c>
        <v>0</v>
      </c>
      <c>
        <v>0</v>
      </c>
      <c>
        <v>61</v>
      </c>
      <c>
        <v>618</v>
      </c>
      <c>
        <v>0</v>
      </c>
      <c>
        <v>0</v>
      </c>
      <c>
        <v>14.928056</v>
      </c>
      <c>
        <v>151.238333</v>
      </c>
    </row>
    <row>
      <c>
        <is>
          <t>1595859</t>
        </is>
      </c>
      <c>
        <v>1</v>
      </c>
      <c>
        <is>
          <t>MANİSA</t>
        </is>
      </c>
      <c>
        <v>KULA</v>
      </c>
      <c>
        <is>
          <t>KULA İM 45-77-A00001_DEMİRKÖPRÜ-M03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24.11.2020 16:16:38</t>
        </is>
      </c>
      <c>
        <is>
          <t>24.11.2020 16:21:50</t>
        </is>
      </c>
      <c>
        <v>0.086666666</v>
      </c>
      <c>
        <v>17</v>
      </c>
      <c>
        <v>1689</v>
      </c>
      <c>
        <v>91</v>
      </c>
      <c>
        <v>1049</v>
      </c>
      <c>
        <v>1.473333</v>
      </c>
      <c>
        <v>146.379999</v>
      </c>
      <c>
        <v>7.886667</v>
      </c>
      <c>
        <v>90.913333</v>
      </c>
    </row>
    <row>
      <c>
        <is>
          <t>1573673</t>
        </is>
      </c>
      <c>
        <v>1</v>
      </c>
      <c>
        <is>
          <t>MANİSA</t>
        </is>
      </c>
      <c>
        <v>KULA</v>
      </c>
      <c>
        <is>
          <t>KULA İM 45-77-A00001_BAŞI BÜYÜK-L14 L14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01.11.2020 14:06:05</t>
        </is>
      </c>
      <c>
        <is>
          <t>01.11.2020 14:11:37</t>
        </is>
      </c>
      <c>
        <v>0.092222222</v>
      </c>
      <c>
        <v>0</v>
      </c>
      <c>
        <v>0</v>
      </c>
      <c>
        <v>274</v>
      </c>
      <c>
        <v>2893</v>
      </c>
      <c>
        <v>0</v>
      </c>
      <c>
        <v>0</v>
      </c>
      <c>
        <v>25.268889</v>
      </c>
      <c>
        <v>266.798888</v>
      </c>
    </row>
    <row>
      <c>
        <is>
          <t>1575593</t>
        </is>
      </c>
      <c>
        <v>1</v>
      </c>
      <c>
        <is>
          <t>MANİSA</t>
        </is>
      </c>
      <c>
        <v>KULA</v>
      </c>
      <c>
        <is>
          <t>KULA İM 45-77-A00001_ESKİ SELENDİ M07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05.11.2020 09:06:23</t>
        </is>
      </c>
      <c>
        <is>
          <t>05.11.2020 09:24:12</t>
        </is>
      </c>
      <c>
        <v>0.296944444</v>
      </c>
      <c>
        <v>8</v>
      </c>
      <c>
        <v>0</v>
      </c>
      <c>
        <v>81</v>
      </c>
      <c>
        <v>534</v>
      </c>
      <c>
        <v>2.375556</v>
      </c>
      <c>
        <v>0</v>
      </c>
      <c>
        <v>24.0525</v>
      </c>
      <c>
        <v>158.568333</v>
      </c>
    </row>
    <row>
      <c>
        <is>
          <t>1578365</t>
        </is>
      </c>
      <c>
        <v>1</v>
      </c>
      <c>
        <is>
          <t>MANİSA</t>
        </is>
      </c>
      <c>
        <v>KULA</v>
      </c>
      <c>
        <is>
          <t>KULA İM 45-77-A00001_DEMİRKÖPRÜ M03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Bildirimli</v>
      </c>
      <c>
        <is>
          <t>10.11.2020 09:27:09</t>
        </is>
      </c>
      <c>
        <is>
          <t>10.11.2020 10:05:10</t>
        </is>
      </c>
      <c>
        <v>0.633611111</v>
      </c>
      <c>
        <v>18</v>
      </c>
      <c>
        <v>1730</v>
      </c>
      <c>
        <v>91</v>
      </c>
      <c>
        <v>1072</v>
      </c>
      <c>
        <v>11.405</v>
      </c>
      <c>
        <v>1096.147222</v>
      </c>
      <c>
        <v>57.658611</v>
      </c>
      <c>
        <v>679.231111</v>
      </c>
    </row>
    <row>
      <c>
        <is>
          <t>1580896</t>
        </is>
      </c>
      <c>
        <v>1</v>
      </c>
      <c>
        <is>
          <t>İZMİR</t>
        </is>
      </c>
      <c>
        <v>KARABURUN</v>
      </c>
      <c>
        <is>
          <t>EŞENDERE KÖYÜ TR-1 35-21-L00108_965675161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14.11.2020 22:34:44</t>
        </is>
      </c>
      <c>
        <is>
          <t>14.11.2020 23:13:35</t>
        </is>
      </c>
      <c>
        <v>0.6475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0.6475</v>
      </c>
    </row>
    <row>
      <c>
        <is>
          <t>1581789</t>
        </is>
      </c>
      <c>
        <v>1</v>
      </c>
      <c>
        <is>
          <t>İZMİR</t>
        </is>
      </c>
      <c>
        <v>KARABURUN</v>
      </c>
      <c>
        <is>
          <t>EŞENDERE KÖYÜ TR-1 35-21-L00108_35-21-L00108</t>
        </is>
      </c>
      <c>
        <v>NH Altlık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17.11.2020 09:13:59</t>
        </is>
      </c>
      <c>
        <is>
          <t>17.11.2020 10:37:20</t>
        </is>
      </c>
      <c>
        <v>1.389166666</v>
      </c>
      <c>
        <v>0</v>
      </c>
      <c>
        <v>0</v>
      </c>
      <c>
        <v>2</v>
      </c>
      <c>
        <v>94</v>
      </c>
      <c>
        <v>0</v>
      </c>
      <c>
        <v>0</v>
      </c>
      <c>
        <v>2.778333</v>
      </c>
      <c>
        <v>130.581667</v>
      </c>
    </row>
    <row>
      <c>
        <is>
          <t>1581671</t>
        </is>
      </c>
      <c>
        <v>1</v>
      </c>
      <c>
        <is>
          <t>İZMİR</t>
        </is>
      </c>
      <c>
        <v>KARABURUN</v>
      </c>
      <c>
        <is>
          <t>EŞENDERE KÖYÜ TR-1 35-21-L00108_C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16.11.2020 19:30:37</t>
        </is>
      </c>
      <c>
        <is>
          <t>16.11.2020 20:39:42</t>
        </is>
      </c>
      <c>
        <v>1.151388888</v>
      </c>
      <c>
        <v>0</v>
      </c>
      <c>
        <v>0</v>
      </c>
      <c>
        <v>0</v>
      </c>
      <c>
        <v>56</v>
      </c>
      <c>
        <v>0</v>
      </c>
      <c>
        <v>0</v>
      </c>
      <c>
        <v>0</v>
      </c>
      <c>
        <v>64.477778</v>
      </c>
    </row>
    <row>
      <c>
        <is>
          <t>1596022</t>
        </is>
      </c>
      <c>
        <v>1</v>
      </c>
      <c>
        <is>
          <t>İZMİR</t>
        </is>
      </c>
      <c>
        <v>KARABURUN</v>
      </c>
      <c>
        <is>
          <t>KARABURUN İM 35-21-A00001_KÜÇÜKBAHÇE-L05 L05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25.11.2020 03:07:17</t>
        </is>
      </c>
      <c>
        <is>
          <t>25.11.2020 03:43:32</t>
        </is>
      </c>
      <c>
        <v>0.604166666</v>
      </c>
      <c>
        <v>0</v>
      </c>
      <c>
        <v>0</v>
      </c>
      <c>
        <v>73</v>
      </c>
      <c>
        <v>1498</v>
      </c>
      <c>
        <v>0</v>
      </c>
      <c>
        <v>0</v>
      </c>
      <c>
        <v>44.104167</v>
      </c>
      <c>
        <v>905.041666</v>
      </c>
    </row>
    <row>
      <c>
        <is>
          <t>1596025</t>
        </is>
      </c>
      <c>
        <v>1</v>
      </c>
      <c>
        <is>
          <t>İZMİR</t>
        </is>
      </c>
      <c>
        <v>KARABURUN</v>
      </c>
      <c>
        <is>
          <t>KARABURUN İM 35-21-A00001_KÜÇÜKBAHÇE-L05 L05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25.11.2020 03:56:06</t>
        </is>
      </c>
      <c>
        <is>
          <t>25.11.2020 03:58:39</t>
        </is>
      </c>
      <c>
        <v>0.0425</v>
      </c>
      <c>
        <v>0</v>
      </c>
      <c>
        <v>0</v>
      </c>
      <c>
        <v>73</v>
      </c>
      <c>
        <v>1498</v>
      </c>
      <c>
        <v>0</v>
      </c>
      <c>
        <v>0</v>
      </c>
      <c>
        <v>3.1025</v>
      </c>
      <c>
        <v>63.665</v>
      </c>
    </row>
    <row>
      <c>
        <is>
          <t>1584027</t>
        </is>
      </c>
      <c>
        <v>1</v>
      </c>
      <c>
        <is>
          <t>İZMİR</t>
        </is>
      </c>
      <c>
        <v>KARABURUN</v>
      </c>
      <c>
        <is>
          <t>KARABURUN TR-11 35-21-L00010_953359691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20.11.2020 18:04:41</t>
        </is>
      </c>
      <c>
        <is>
          <t>20.11.2020 19:43:33</t>
        </is>
      </c>
      <c>
        <v>1.647777777</v>
      </c>
      <c>
        <v>0</v>
      </c>
      <c>
        <v>2</v>
      </c>
      <c>
        <v>0</v>
      </c>
      <c>
        <v>0</v>
      </c>
      <c>
        <v>0</v>
      </c>
      <c>
        <v>3.295556</v>
      </c>
      <c>
        <v>0</v>
      </c>
      <c>
        <v>0</v>
      </c>
    </row>
    <row>
      <c>
        <is>
          <t>1596243</t>
        </is>
      </c>
      <c>
        <v>1</v>
      </c>
      <c>
        <is>
          <t>MANİSA</t>
        </is>
      </c>
      <c>
        <v>ŞEHZADELER</v>
      </c>
      <c>
        <is>
          <t>GÜZELKÖY TR 45-71-M00984_45-71-M00984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25.11.2020 11:07:52</t>
        </is>
      </c>
      <c>
        <is>
          <t>25.11.2020 12:39:00</t>
        </is>
      </c>
      <c>
        <v>1.518888888</v>
      </c>
      <c>
        <v>0</v>
      </c>
      <c>
        <v>0</v>
      </c>
      <c>
        <v>2</v>
      </c>
      <c>
        <v>114</v>
      </c>
      <c>
        <v>0</v>
      </c>
      <c>
        <v>0</v>
      </c>
      <c>
        <v>3.037778</v>
      </c>
      <c>
        <v>173.153333</v>
      </c>
    </row>
    <row>
      <c>
        <is>
          <t>1581653</t>
        </is>
      </c>
      <c>
        <v>1</v>
      </c>
      <c>
        <is>
          <t>MANİSA</t>
        </is>
      </c>
      <c>
        <v>ŞEHZADELER</v>
      </c>
      <c>
        <is>
          <t>GÜZELKÖY KÖK 45-71-M00123_GÜZELKÖY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16.11.2020 18:29:32</t>
        </is>
      </c>
      <c>
        <is>
          <t>16.11.2020 18:36:00</t>
        </is>
      </c>
      <c>
        <v>0.107777777</v>
      </c>
      <c>
        <v>16</v>
      </c>
      <c>
        <v>2</v>
      </c>
      <c>
        <v>92</v>
      </c>
      <c>
        <v>288</v>
      </c>
      <c>
        <v>1.724444</v>
      </c>
      <c>
        <v>0.215556</v>
      </c>
      <c>
        <v>9.915555</v>
      </c>
      <c>
        <v>31.04</v>
      </c>
    </row>
    <row>
      <c>
        <is>
          <t>1576593</t>
        </is>
      </c>
      <c>
        <v>1</v>
      </c>
      <c>
        <is>
          <t>İZMİR</t>
        </is>
      </c>
      <c>
        <v>MENEMEN</v>
      </c>
      <c>
        <is>
          <t>KARAGÖL TR-1 35-28-M00250_Ayırıcı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06.11.2020 15:33:29</t>
        </is>
      </c>
      <c>
        <is>
          <t>06.11.2020 18:36:35</t>
        </is>
      </c>
      <c>
        <v>3.051666666</v>
      </c>
      <c>
        <v>0</v>
      </c>
      <c>
        <v>0</v>
      </c>
      <c>
        <v>1</v>
      </c>
      <c>
        <v>20</v>
      </c>
      <c>
        <v>0</v>
      </c>
      <c>
        <v>0</v>
      </c>
      <c>
        <v>3.051667</v>
      </c>
      <c>
        <v>61.033333</v>
      </c>
    </row>
    <row>
      <c>
        <is>
          <t>1577031</t>
        </is>
      </c>
      <c>
        <v>1</v>
      </c>
      <c>
        <is>
          <t>İZMİR</t>
        </is>
      </c>
      <c>
        <v>MENEMEN</v>
      </c>
      <c>
        <is>
          <t>KARAGÖL TR-1 35-28-M00250_Ayırıcı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07.11.2020 10:03:00</t>
        </is>
      </c>
      <c>
        <is>
          <t>07.11.2020 13:27:09</t>
        </is>
      </c>
      <c>
        <v>3.4025</v>
      </c>
      <c>
        <v>0</v>
      </c>
      <c>
        <v>0</v>
      </c>
      <c>
        <v>1</v>
      </c>
      <c>
        <v>20</v>
      </c>
      <c>
        <v>0</v>
      </c>
      <c>
        <v>0</v>
      </c>
      <c>
        <v>3.4025</v>
      </c>
      <c>
        <v>68.05</v>
      </c>
    </row>
    <row>
      <c>
        <is>
          <t>1577344</t>
        </is>
      </c>
      <c>
        <v>1</v>
      </c>
      <c>
        <is>
          <t>İZMİR</t>
        </is>
      </c>
      <c>
        <v>KİRAZ</v>
      </c>
      <c>
        <is>
          <t>TAŞLIYATAK CEBECİLER TR-4 35-31-L00367_47791971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07.11.2020 19:26:00</t>
        </is>
      </c>
      <c>
        <is>
          <t>08.11.2020 04:02:45</t>
        </is>
      </c>
      <c>
        <v>8.6125</v>
      </c>
      <c>
        <v>0</v>
      </c>
      <c>
        <v>0</v>
      </c>
      <c>
        <v>0</v>
      </c>
      <c>
        <v>11</v>
      </c>
      <c>
        <v>0</v>
      </c>
      <c>
        <v>0</v>
      </c>
      <c>
        <v>0</v>
      </c>
      <c>
        <v>94.7375</v>
      </c>
    </row>
    <row>
      <c>
        <is>
          <t>1596947</t>
        </is>
      </c>
      <c>
        <v>1</v>
      </c>
      <c>
        <is>
          <t>İZMİR</t>
        </is>
      </c>
      <c>
        <v>KİRAZ</v>
      </c>
      <c>
        <is>
          <t>TAŞLIYATAK CEBECİLER TR-4 35-31-L00367_47791933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26.11.2020 17:11:34</t>
        </is>
      </c>
      <c>
        <is>
          <t>26.11.2020 19:37:01</t>
        </is>
      </c>
      <c>
        <v>2.424166666</v>
      </c>
      <c>
        <v>0</v>
      </c>
      <c>
        <v>0</v>
      </c>
      <c>
        <v>0</v>
      </c>
      <c>
        <v>7</v>
      </c>
      <c>
        <v>0</v>
      </c>
      <c>
        <v>0</v>
      </c>
      <c>
        <v>0</v>
      </c>
      <c>
        <v>16.969167</v>
      </c>
    </row>
    <row>
      <c>
        <is>
          <t>1579850</t>
        </is>
      </c>
      <c>
        <v>1</v>
      </c>
      <c>
        <is>
          <t>MANİSA</t>
        </is>
      </c>
      <c>
        <v>AKHİSAR</v>
      </c>
      <c>
        <is>
          <t>DM-2/22(YATIRIM REZERVE) 45-72-M00612_972217704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12.11.2020 20:09:18</t>
        </is>
      </c>
      <c>
        <is>
          <t>12.11.2020 21:56:37</t>
        </is>
      </c>
      <c>
        <v>1.788611111</v>
      </c>
      <c>
        <v>1</v>
      </c>
      <c>
        <v>0</v>
      </c>
      <c>
        <v>0</v>
      </c>
      <c>
        <v>0</v>
      </c>
      <c>
        <v>1.788611</v>
      </c>
      <c>
        <v>0</v>
      </c>
      <c>
        <v>0</v>
      </c>
      <c>
        <v>0</v>
      </c>
    </row>
    <row>
      <c>
        <is>
          <t>1578802</t>
        </is>
      </c>
      <c>
        <v>1</v>
      </c>
      <c>
        <is>
          <t>MANİSA</t>
        </is>
      </c>
      <c>
        <v>AKHİSAR</v>
      </c>
      <c>
        <is>
          <t>DM-2/22(YATIRIM REZERVE) 45-72-M00612_972217704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10.11.2020 22:47:58</t>
        </is>
      </c>
      <c>
        <is>
          <t>10.11.2020 23:23:11</t>
        </is>
      </c>
      <c>
        <v>0.586944444</v>
      </c>
      <c>
        <v>1</v>
      </c>
      <c>
        <v>0</v>
      </c>
      <c>
        <v>0</v>
      </c>
      <c>
        <v>0</v>
      </c>
      <c>
        <v>0.586944</v>
      </c>
      <c>
        <v>0</v>
      </c>
      <c>
        <v>0</v>
      </c>
      <c>
        <v>0</v>
      </c>
    </row>
    <row>
      <c>
        <is>
          <t>1582408</t>
        </is>
      </c>
      <c>
        <v>1</v>
      </c>
      <c>
        <is>
          <t>İZMİR</t>
        </is>
      </c>
      <c>
        <v>FOÇA</v>
      </c>
      <c>
        <is>
          <t>BAĞARASI TR-10 KÖK 35-23-M00179_CEZAEVİ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18.11.2020 10:24:43</t>
        </is>
      </c>
      <c>
        <is>
          <t>18.11.2020 11:01:00</t>
        </is>
      </c>
      <c>
        <v>0.604722222</v>
      </c>
      <c>
        <v>5</v>
      </c>
      <c>
        <v>133</v>
      </c>
      <c>
        <v>18</v>
      </c>
      <c>
        <v>0</v>
      </c>
      <c>
        <v>3.023611</v>
      </c>
      <c>
        <v>80.428056</v>
      </c>
      <c>
        <v>10.885</v>
      </c>
      <c>
        <v>0</v>
      </c>
    </row>
    <row>
      <c>
        <is>
          <t>1575744</t>
        </is>
      </c>
      <c>
        <v>1</v>
      </c>
      <c>
        <is>
          <t>İZMİR</t>
        </is>
      </c>
      <c>
        <v>MENDERES</v>
      </c>
      <c>
        <is>
          <t>TR-27 35-22-M00027_Ayırıcı H01</t>
        </is>
      </c>
      <c>
        <v>OG Kademe Ayarı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05.11.2020 12:22:00</t>
        </is>
      </c>
      <c>
        <is>
          <t>05.11.2020 12:35:41</t>
        </is>
      </c>
      <c>
        <v>0.228055555</v>
      </c>
      <c>
        <v>1</v>
      </c>
      <c>
        <v>248</v>
      </c>
      <c>
        <v>0</v>
      </c>
      <c>
        <v>4</v>
      </c>
      <c>
        <v>0.228056</v>
      </c>
      <c>
        <v>56.557778</v>
      </c>
      <c>
        <v>0</v>
      </c>
      <c>
        <v>0.912222</v>
      </c>
    </row>
    <row>
      <c>
        <is>
          <t>1578803</t>
        </is>
      </c>
      <c>
        <v>1</v>
      </c>
      <c>
        <is>
          <t>İZMİR</t>
        </is>
      </c>
      <c>
        <v>MENDERES</v>
      </c>
      <c>
        <is>
          <t>DM-3/TR-21 35-22-M00066_35-22-M00066</t>
        </is>
      </c>
      <c>
        <v>AG Kademe Ayarı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10.11.2020 23:31:00</t>
        </is>
      </c>
      <c>
        <is>
          <t>10.11.2020 23:42:07</t>
        </is>
      </c>
      <c>
        <v>0.185277777</v>
      </c>
      <c>
        <v>2</v>
      </c>
      <c>
        <v>272</v>
      </c>
      <c>
        <v>0</v>
      </c>
      <c>
        <v>0</v>
      </c>
      <c>
        <v>0.370556</v>
      </c>
      <c>
        <v>50.395555</v>
      </c>
      <c>
        <v>0</v>
      </c>
      <c>
        <v>0</v>
      </c>
    </row>
    <row>
      <c>
        <is>
          <t>1596845</t>
        </is>
      </c>
      <c>
        <v>1</v>
      </c>
      <c>
        <is>
          <t>İZMİR</t>
        </is>
      </c>
      <c>
        <v>MENDERES</v>
      </c>
      <c>
        <is>
          <t>MENDERES DM-3/TR-1 35-22-M00033_DM-1/TR-1(M-900)-M04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26.11.2020 14:43:00</t>
        </is>
      </c>
      <c>
        <is>
          <t>26.11.2020 14:56:00</t>
        </is>
      </c>
      <c>
        <v>0.216666666</v>
      </c>
      <c>
        <v>54</v>
      </c>
      <c>
        <v>9323</v>
      </c>
      <c>
        <v>0</v>
      </c>
      <c>
        <v>14</v>
      </c>
      <c>
        <v>11.7</v>
      </c>
      <c>
        <v>2019.983327</v>
      </c>
      <c>
        <v>0</v>
      </c>
      <c>
        <v>3.033333</v>
      </c>
    </row>
    <row>
      <c>
        <is>
          <t>1576213</t>
        </is>
      </c>
      <c>
        <v>1</v>
      </c>
      <c>
        <is>
          <t>İZMİR</t>
        </is>
      </c>
      <c>
        <v>MENDERES</v>
      </c>
      <c>
        <is>
          <t>TR-2 GÖLCÜKLER 35-22-M00002_95000476238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06.11.2020 09:16:00</t>
        </is>
      </c>
      <c>
        <is>
          <t>06.11.2020 10:06:53</t>
        </is>
      </c>
      <c>
        <v>0.848055555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0.848056</v>
      </c>
    </row>
    <row>
      <c>
        <is>
          <t>1598410</t>
        </is>
      </c>
      <c>
        <v>1</v>
      </c>
      <c>
        <is>
          <t>İZMİR</t>
        </is>
      </c>
      <c>
        <v>MENDERES</v>
      </c>
      <c>
        <is>
          <t>GÖRECE M-1130 35-22-M00187_GÖRECE TR-1-M04 M04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30.11.2020 08:31:05</t>
        </is>
      </c>
      <c>
        <is>
          <t>30.11.2020 09:30:00</t>
        </is>
      </c>
      <c>
        <v>0.981944444</v>
      </c>
      <c>
        <v>1</v>
      </c>
      <c>
        <v>263</v>
      </c>
      <c>
        <v>0</v>
      </c>
      <c>
        <v>0</v>
      </c>
      <c>
        <v>0.981944</v>
      </c>
      <c>
        <v>258.251389</v>
      </c>
      <c>
        <v>0</v>
      </c>
      <c>
        <v>0</v>
      </c>
    </row>
    <row>
      <c>
        <is>
          <t>1576836</t>
        </is>
      </c>
      <c>
        <v>1</v>
      </c>
      <c>
        <is>
          <t>MANİSA</t>
        </is>
      </c>
      <c>
        <v>SALİHLİ</v>
      </c>
      <c>
        <is>
          <t>KIZILAVLU KÖK 45-78-M00837_DEMİRKÖPRÜ TM-KULA-M01 M01</t>
        </is>
      </c>
      <c>
        <v>OG Atlama(Jumper)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06.11.2020 23:11:33</t>
        </is>
      </c>
      <c>
        <is>
          <t>07.11.2020 01:12:47</t>
        </is>
      </c>
      <c>
        <v>2.020555555</v>
      </c>
      <c>
        <v>0</v>
      </c>
      <c>
        <v>0</v>
      </c>
      <c>
        <v>89</v>
      </c>
      <c>
        <v>499</v>
      </c>
      <c>
        <v>0</v>
      </c>
      <c>
        <v>0</v>
      </c>
      <c>
        <v>179.829444</v>
      </c>
      <c>
        <v>1008.257222</v>
      </c>
    </row>
    <row>
      <c>
        <is>
          <t>1574342</t>
        </is>
      </c>
      <c>
        <v>1</v>
      </c>
      <c>
        <is>
          <t>İZMİR</t>
        </is>
      </c>
      <c>
        <v>MENDERES</v>
      </c>
      <c>
        <is>
          <t>TR-32 DEREKÖY 35-22-M00032_9336199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02.11.2020 18:20:00</t>
        </is>
      </c>
      <c>
        <is>
          <t>02.11.2020 18:58:28</t>
        </is>
      </c>
      <c>
        <v>0.641111111</v>
      </c>
      <c>
        <v>0</v>
      </c>
      <c>
        <v>31</v>
      </c>
      <c>
        <v>0</v>
      </c>
      <c>
        <v>2</v>
      </c>
      <c>
        <v>0</v>
      </c>
      <c>
        <v>19.874444</v>
      </c>
      <c>
        <v>0</v>
      </c>
      <c>
        <v>1.282222</v>
      </c>
    </row>
    <row>
      <c>
        <is>
          <t>1581885</t>
        </is>
      </c>
      <c>
        <v>1</v>
      </c>
      <c>
        <is>
          <t>İZMİR</t>
        </is>
      </c>
      <c>
        <v>BORNOVA</v>
      </c>
      <c>
        <is>
          <t>M-531 KAVAKLIDERE KÖK 35-02-M00531_NATO M04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17.11.2020 10:43:00</t>
        </is>
      </c>
      <c>
        <is>
          <t>17.11.2020 11:24:23</t>
        </is>
      </c>
      <c>
        <v>0.689722222</v>
      </c>
      <c>
        <v>0</v>
      </c>
      <c>
        <v>0</v>
      </c>
      <c>
        <v>6</v>
      </c>
      <c>
        <v>11</v>
      </c>
      <c>
        <v>0</v>
      </c>
      <c>
        <v>0</v>
      </c>
      <c>
        <v>4.138333</v>
      </c>
      <c>
        <v>7.586944</v>
      </c>
    </row>
    <row>
      <c>
        <is>
          <t>1575219</t>
        </is>
      </c>
      <c>
        <v>1</v>
      </c>
      <c>
        <is>
          <t>İZMİR</t>
        </is>
      </c>
      <c>
        <v>KEMALPAŞA</v>
      </c>
      <c>
        <is>
          <t>AŞAĞI YENMİŞ KÖYÜ TR1 35-27-M00383_915159844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04.11.2020 13:18:34</t>
        </is>
      </c>
      <c>
        <is>
          <t>04.11.2020 15:40:51</t>
        </is>
      </c>
      <c>
        <v>2.371388888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2.371389</v>
      </c>
    </row>
    <row>
      <c>
        <is>
          <t>1574323</t>
        </is>
      </c>
      <c>
        <v>1</v>
      </c>
      <c>
        <is>
          <t>İZMİR</t>
        </is>
      </c>
      <c>
        <v>TORBALI</v>
      </c>
      <c>
        <is>
          <t>REMZİ İŞÇİ SLM TR 35-26-L00357_956630984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02.11.2020 17:14:33</t>
        </is>
      </c>
      <c>
        <is>
          <t>02.11.2020 18:41:28</t>
        </is>
      </c>
      <c>
        <v>1.448611111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1.448611</v>
      </c>
    </row>
    <row>
      <c>
        <is>
          <t>1595015</t>
        </is>
      </c>
      <c>
        <v>1</v>
      </c>
      <c>
        <is>
          <t>İZMİR</t>
        </is>
      </c>
      <c>
        <v>TORBALI</v>
      </c>
      <c>
        <is>
          <t>REMZİ İŞÇİ SLM TR 35-26-L00357_10702295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23.11.2020 08:26:43</t>
        </is>
      </c>
      <c>
        <is>
          <t>23.11.2020 09:29:35</t>
        </is>
      </c>
      <c>
        <v>1.047777777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2.095556</v>
      </c>
    </row>
    <row>
      <c>
        <is>
          <t>1574642</t>
        </is>
      </c>
      <c>
        <v>1</v>
      </c>
      <c>
        <is>
          <t>MANİSA</t>
        </is>
      </c>
      <c>
        <v>GÖLMARMARA</v>
      </c>
      <c>
        <is>
          <t>TARIMSAL SULAMA TR-89 45-85-M00040_45-85-M00040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03.11.2020 11:55:14</t>
        </is>
      </c>
      <c>
        <is>
          <t>03.11.2020 12:52:13</t>
        </is>
      </c>
      <c>
        <v>0.949722222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3.798889</v>
      </c>
    </row>
    <row>
      <c>
        <is>
          <t>1578258</t>
        </is>
      </c>
      <c>
        <v>1</v>
      </c>
      <c>
        <is>
          <t>İZMİR</t>
        </is>
      </c>
      <c>
        <v>KİRAZ</v>
      </c>
      <c>
        <is>
          <t>SAÇLI TR-1 35-31-L00153_956590177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09.11.2020 21:55:10</t>
        </is>
      </c>
      <c>
        <is>
          <t>09.11.2020 22:47:14</t>
        </is>
      </c>
      <c>
        <v>0.867777777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0.867778</v>
      </c>
    </row>
    <row>
      <c>
        <is>
          <t>1579403</t>
        </is>
      </c>
      <c>
        <v>1</v>
      </c>
      <c>
        <is>
          <t>MANİSA</t>
        </is>
      </c>
      <c>
        <v>KIRKAĞAÇ</v>
      </c>
      <c>
        <is>
          <t>BAKIR KÖK 45-76-M00047_BAKIR KASABA M07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12.11.2020 08:01:03</t>
        </is>
      </c>
      <c>
        <is>
          <t>12.11.2020 11:46:56</t>
        </is>
      </c>
      <c>
        <v>3.764722222</v>
      </c>
      <c>
        <v>16</v>
      </c>
      <c>
        <v>1782</v>
      </c>
      <c>
        <v>5</v>
      </c>
      <c>
        <v>9</v>
      </c>
      <c>
        <v>60.235556</v>
      </c>
      <c>
        <v>6708.735</v>
      </c>
      <c>
        <v>18.823611</v>
      </c>
      <c>
        <v>33.8825</v>
      </c>
    </row>
    <row>
      <c>
        <is>
          <t>1596321</t>
        </is>
      </c>
      <c>
        <v>1</v>
      </c>
      <c>
        <is>
          <t>MANİSA</t>
        </is>
      </c>
      <c>
        <v>KIRKAĞAÇ</v>
      </c>
      <c>
        <is>
          <t>HİKMET GIDA KÖK 45-72-M00122_HatBaşıAyırıcı_53136426 M04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25.11.2020 13:17:54</t>
        </is>
      </c>
      <c>
        <is>
          <t>25.11.2020 15:18:30</t>
        </is>
      </c>
      <c>
        <v>2.01</v>
      </c>
      <c>
        <v>0</v>
      </c>
      <c>
        <v>45</v>
      </c>
      <c>
        <v>29</v>
      </c>
      <c>
        <v>0</v>
      </c>
      <c>
        <v>0</v>
      </c>
      <c>
        <v>90.45</v>
      </c>
      <c>
        <v>58.29</v>
      </c>
      <c>
        <v>0</v>
      </c>
    </row>
    <row>
      <c>
        <is>
          <t>1597024</t>
        </is>
      </c>
      <c>
        <v>1</v>
      </c>
      <c>
        <is>
          <t>İZMİR</t>
        </is>
      </c>
      <c>
        <v>KARABURUN</v>
      </c>
      <c>
        <is>
          <t>KARABURUN İM 35-21-A00001_ALAÇATI-1 - RADAR 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26.11.2020 20:19:59</t>
        </is>
      </c>
      <c>
        <is>
          <t>26.11.2020 20:24:09</t>
        </is>
      </c>
      <c>
        <v>0.069444444</v>
      </c>
      <c>
        <v>0</v>
      </c>
      <c>
        <v>0</v>
      </c>
      <c>
        <v>8</v>
      </c>
      <c>
        <v>0</v>
      </c>
      <c>
        <v>0</v>
      </c>
      <c>
        <v>0</v>
      </c>
      <c>
        <v>0.555556</v>
      </c>
      <c>
        <v>0</v>
      </c>
    </row>
    <row>
      <c>
        <is>
          <t>1579099</t>
        </is>
      </c>
      <c>
        <v>1</v>
      </c>
      <c>
        <is>
          <t>MANİSA</t>
        </is>
      </c>
      <c>
        <v>ALAŞEHİR</v>
      </c>
      <c>
        <is>
          <t>ALAŞEHİR TR-6 45-73-M00006_945673261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11.11.2020 13:23:47</t>
        </is>
      </c>
      <c>
        <is>
          <t>11.11.2020 16:46:55</t>
        </is>
      </c>
      <c>
        <v>3.385555555</v>
      </c>
      <c>
        <v>0</v>
      </c>
      <c>
        <v>3</v>
      </c>
      <c>
        <v>0</v>
      </c>
      <c>
        <v>0</v>
      </c>
      <c>
        <v>0</v>
      </c>
      <c>
        <v>10.156667</v>
      </c>
      <c>
        <v>0</v>
      </c>
      <c>
        <v>0</v>
      </c>
    </row>
    <row>
      <c>
        <is>
          <t>1574591</t>
        </is>
      </c>
      <c>
        <v>1</v>
      </c>
      <c>
        <is>
          <t>İZMİR</t>
        </is>
      </c>
      <c>
        <v>ÇEŞME</v>
      </c>
      <c>
        <is>
          <t>L-361 KARMEN SİTESİ 35-18-L00361_35-18-L00361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03.11.2020 10:37:49</t>
        </is>
      </c>
      <c>
        <is>
          <t>03.11.2020 12:59:11</t>
        </is>
      </c>
      <c>
        <v>2.356111111</v>
      </c>
      <c>
        <v>0</v>
      </c>
      <c>
        <v>31</v>
      </c>
      <c>
        <v>0</v>
      </c>
      <c>
        <v>0</v>
      </c>
      <c>
        <v>0</v>
      </c>
      <c>
        <v>73.039444</v>
      </c>
      <c>
        <v>0</v>
      </c>
      <c>
        <v>0</v>
      </c>
    </row>
    <row>
      <c>
        <is>
          <t>1595632</t>
        </is>
      </c>
      <c>
        <v>1</v>
      </c>
      <c>
        <is>
          <t>İZMİR</t>
        </is>
      </c>
      <c>
        <v>TORBALI</v>
      </c>
      <c>
        <is>
          <t>DÜVERLİK TR-1 35-26-M00457_35-26-M00457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24.11.2020 10:39:47</t>
        </is>
      </c>
      <c>
        <is>
          <t>24.11.2020 14:53:27</t>
        </is>
      </c>
      <c>
        <v>4.227622222</v>
      </c>
      <c>
        <v>0</v>
      </c>
      <c>
        <v>0</v>
      </c>
      <c>
        <v>2</v>
      </c>
      <c>
        <v>93</v>
      </c>
      <c>
        <v>0</v>
      </c>
      <c>
        <v>0</v>
      </c>
      <c>
        <v>8.455244</v>
      </c>
      <c>
        <v>393.168867</v>
      </c>
    </row>
    <row>
      <c>
        <is>
          <t>1580961</t>
        </is>
      </c>
      <c>
        <v>1</v>
      </c>
      <c>
        <is>
          <t>MANİSA</t>
        </is>
      </c>
      <c>
        <v>SALİHLİ</v>
      </c>
      <c>
        <is>
          <t>TAYTAN OFİS KÖK 45-78-M00314_HatBaşıAyırıcı_53140187 M06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15.11.2020 08:37:41</t>
        </is>
      </c>
      <c>
        <is>
          <t>15.11.2020 11:10:35</t>
        </is>
      </c>
      <c>
        <v>2.548333333</v>
      </c>
      <c>
        <v>4</v>
      </c>
      <c>
        <v>38</v>
      </c>
      <c>
        <v>4</v>
      </c>
      <c>
        <v>354</v>
      </c>
      <c>
        <v>10.193333</v>
      </c>
      <c>
        <v>96.836667</v>
      </c>
      <c>
        <v>10.193333</v>
      </c>
      <c>
        <v>902.11</v>
      </c>
    </row>
    <row>
      <c>
        <is>
          <t>1580990</t>
        </is>
      </c>
      <c>
        <v>1</v>
      </c>
      <c>
        <is>
          <t>İZMİR</t>
        </is>
      </c>
      <c>
        <v>TİRE</v>
      </c>
      <c>
        <is>
          <t>KİRELLİ KÖK 35-29-L00809_GÜRDÜLLÜ- DERELİ-KİRELLİ KÖY L01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15.11.2020 08:49:45</t>
        </is>
      </c>
      <c>
        <is>
          <t>15.11.2020 10:01:53</t>
        </is>
      </c>
      <c>
        <v>1.202222222</v>
      </c>
      <c>
        <v>0</v>
      </c>
      <c>
        <v>0</v>
      </c>
      <c>
        <v>13</v>
      </c>
      <c>
        <v>566</v>
      </c>
      <c>
        <v>0</v>
      </c>
      <c>
        <v>0</v>
      </c>
      <c>
        <v>15.628889</v>
      </c>
      <c>
        <v>680.457778</v>
      </c>
    </row>
    <row>
      <c>
        <is>
          <t>1580079</t>
        </is>
      </c>
      <c>
        <v>1</v>
      </c>
      <c>
        <is>
          <t>İZMİR</t>
        </is>
      </c>
      <c>
        <v>TİRE</v>
      </c>
      <c>
        <is>
          <t>KİRELLİ KÖK 35-29-L00809_PEŞREVLİ L04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13.11.2020 10:35:00</t>
        </is>
      </c>
      <c>
        <is>
          <t>13.11.2020 11:05:55</t>
        </is>
      </c>
      <c>
        <v>0.515277777</v>
      </c>
      <c>
        <v>0</v>
      </c>
      <c>
        <v>0</v>
      </c>
      <c>
        <v>65</v>
      </c>
      <c>
        <v>353</v>
      </c>
      <c>
        <v>0</v>
      </c>
      <c>
        <v>0</v>
      </c>
      <c>
        <v>33.493056</v>
      </c>
      <c>
        <v>181.893055</v>
      </c>
    </row>
    <row>
      <c>
        <is>
          <t>1578007</t>
        </is>
      </c>
      <c>
        <v>1</v>
      </c>
      <c>
        <is>
          <t>İZMİR</t>
        </is>
      </c>
      <c>
        <v>TİRE</v>
      </c>
      <c>
        <is>
          <t>MEHMET ÖZ SULAMA GRUBU 35-29-M00162_A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09.11.2020 11:58:26</t>
        </is>
      </c>
      <c>
        <is>
          <t>09.11.2020 13:36:57</t>
        </is>
      </c>
      <c>
        <v>1.641944444</v>
      </c>
      <c>
        <v>0</v>
      </c>
      <c>
        <v>0</v>
      </c>
      <c>
        <v>0</v>
      </c>
      <c>
        <v>6</v>
      </c>
      <c>
        <v>0</v>
      </c>
      <c>
        <v>0</v>
      </c>
      <c>
        <v>0</v>
      </c>
      <c>
        <v>9.851667</v>
      </c>
    </row>
    <row>
      <c>
        <is>
          <t>1578684</t>
        </is>
      </c>
      <c>
        <v>1</v>
      </c>
      <c>
        <is>
          <t>MANİSA</t>
        </is>
      </c>
      <c>
        <v>YUNUSEMRE</v>
      </c>
      <c>
        <is>
          <t>KARAKOCA TR-1 45-71-M00978_B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10.11.2020 16:56:22</t>
        </is>
      </c>
      <c>
        <is>
          <t>10.11.2020 19:35:39</t>
        </is>
      </c>
      <c>
        <v>2.654722222</v>
      </c>
      <c>
        <v>0</v>
      </c>
      <c>
        <v>0</v>
      </c>
      <c>
        <v>0</v>
      </c>
      <c>
        <v>33</v>
      </c>
      <c>
        <v>0</v>
      </c>
      <c>
        <v>0</v>
      </c>
      <c>
        <v>0</v>
      </c>
      <c>
        <v>87.605833</v>
      </c>
    </row>
    <row>
      <c>
        <is>
          <t>1595380</t>
        </is>
      </c>
      <c>
        <v>1</v>
      </c>
      <c>
        <is>
          <t>MANİSA</t>
        </is>
      </c>
      <c>
        <v>YUNUSEMRE</v>
      </c>
      <c>
        <is>
          <t>KARAKOCA TR-1 45-71-M00978_Ayırıcı H01</t>
        </is>
      </c>
      <c>
        <v>OG İzolatör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23.11.2020 17:09:47</t>
        </is>
      </c>
      <c>
        <is>
          <t>23.11.2020 22:09:56</t>
        </is>
      </c>
      <c>
        <v>5.0025</v>
      </c>
      <c>
        <v>0</v>
      </c>
      <c>
        <v>0</v>
      </c>
      <c>
        <v>3</v>
      </c>
      <c>
        <v>120</v>
      </c>
      <c>
        <v>0</v>
      </c>
      <c>
        <v>0</v>
      </c>
      <c>
        <v>15.0075</v>
      </c>
      <c>
        <v>600.3</v>
      </c>
    </row>
    <row>
      <c>
        <is>
          <t>1574614</t>
        </is>
      </c>
      <c>
        <v>1</v>
      </c>
      <c>
        <is>
          <t>MANİSA</t>
        </is>
      </c>
      <c>
        <v>AKHİSAR</v>
      </c>
      <c>
        <is>
          <t>TÜTENLİ TR-2 45-72-L00127_49573078</t>
        </is>
      </c>
      <c>
        <v>AG Atlama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03.11.2020 10:58:52</t>
        </is>
      </c>
      <c>
        <is>
          <t>03.11.2020 12:25:31</t>
        </is>
      </c>
      <c>
        <v>1.444166666</v>
      </c>
      <c>
        <v>0</v>
      </c>
      <c>
        <v>0</v>
      </c>
      <c>
        <v>0</v>
      </c>
      <c>
        <v>71</v>
      </c>
      <c>
        <v>0</v>
      </c>
      <c>
        <v>0</v>
      </c>
      <c>
        <v>0</v>
      </c>
      <c>
        <v>102.535833</v>
      </c>
    </row>
    <row>
      <c>
        <is>
          <t>1580794</t>
        </is>
      </c>
      <c>
        <v>1</v>
      </c>
      <c>
        <is>
          <t>İZMİR</t>
        </is>
      </c>
      <c>
        <v>TİRE</v>
      </c>
      <c>
        <is>
          <t>EĞRİDERE TR-2 35-29-L00739_950329917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14.11.2020 17:03:04</t>
        </is>
      </c>
      <c>
        <is>
          <t>14.11.2020 17:49:27</t>
        </is>
      </c>
      <c>
        <v>0.773055555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0.773056</v>
      </c>
    </row>
    <row>
      <c>
        <is>
          <t>1582649</t>
        </is>
      </c>
      <c>
        <v>1</v>
      </c>
      <c>
        <is>
          <t>İZMİR</t>
        </is>
      </c>
      <c>
        <v>BERGAMA</v>
      </c>
      <c>
        <is>
          <t>CENNET MAHALLESİ TR-2 35-16-M00135_953700217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18.11.2020 15:52:57</t>
        </is>
      </c>
      <c>
        <is>
          <t>18.11.2020 17:10:48</t>
        </is>
      </c>
      <c>
        <v>1.2975</v>
      </c>
      <c>
        <v>0</v>
      </c>
      <c>
        <v>0</v>
      </c>
      <c>
        <v>1</v>
      </c>
      <c>
        <v>0</v>
      </c>
      <c>
        <v>0</v>
      </c>
      <c>
        <v>0</v>
      </c>
      <c>
        <v>1.2975</v>
      </c>
      <c>
        <v>0</v>
      </c>
    </row>
    <row>
      <c>
        <is>
          <t>1580229</t>
        </is>
      </c>
      <c>
        <v>1</v>
      </c>
      <c>
        <is>
          <t>İZMİR</t>
        </is>
      </c>
      <c>
        <v>KEMALPAŞA</v>
      </c>
      <c>
        <is>
          <t>DM03-TR-01 (TR-32) 35-27-M00032_914415948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13.11.2020 14:06:59</t>
        </is>
      </c>
      <c>
        <is>
          <t>13.11.2020 17:22:26</t>
        </is>
      </c>
      <c>
        <v>3.2575</v>
      </c>
      <c>
        <v>0</v>
      </c>
      <c>
        <v>10</v>
      </c>
      <c>
        <v>0</v>
      </c>
      <c>
        <v>0</v>
      </c>
      <c>
        <v>0</v>
      </c>
      <c>
        <v>32.575</v>
      </c>
      <c>
        <v>0</v>
      </c>
      <c>
        <v>0</v>
      </c>
    </row>
    <row>
      <c>
        <is>
          <t>1580692</t>
        </is>
      </c>
      <c>
        <v>1</v>
      </c>
      <c>
        <is>
          <t>MANİSA</t>
        </is>
      </c>
      <c>
        <v>ALAŞEHİR</v>
      </c>
      <c>
        <is>
          <t>BADINCA TR-6 45-73-M00417_45-73-M00417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14.11.2020 12:30:27</t>
        </is>
      </c>
      <c>
        <is>
          <t>14.11.2020 14:31:59</t>
        </is>
      </c>
      <c>
        <v>2.025555555</v>
      </c>
      <c>
        <v>0</v>
      </c>
      <c>
        <v>0</v>
      </c>
      <c>
        <v>2</v>
      </c>
      <c>
        <v>67</v>
      </c>
      <c>
        <v>0</v>
      </c>
      <c>
        <v>0</v>
      </c>
      <c>
        <v>4.051111</v>
      </c>
      <c>
        <v>135.712222</v>
      </c>
    </row>
    <row>
      <c>
        <is>
          <t>1583422</t>
        </is>
      </c>
      <c>
        <v>1</v>
      </c>
      <c>
        <is>
          <t>İZMİR</t>
        </is>
      </c>
      <c>
        <v>KİRAZ</v>
      </c>
      <c>
        <is>
          <t>TR-18 35-31-L00018_47996504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19.11.2020 17:59:12</t>
        </is>
      </c>
      <c>
        <is>
          <t>19.11.2020 20:03:34</t>
        </is>
      </c>
      <c>
        <v>2.072777777</v>
      </c>
      <c>
        <v>0</v>
      </c>
      <c>
        <v>78</v>
      </c>
      <c>
        <v>0</v>
      </c>
      <c>
        <v>0</v>
      </c>
      <c>
        <v>0</v>
      </c>
      <c>
        <v>161.676667</v>
      </c>
      <c>
        <v>0</v>
      </c>
      <c>
        <v>0</v>
      </c>
    </row>
    <row>
      <c>
        <is>
          <t>1594721</t>
        </is>
      </c>
      <c>
        <v>1</v>
      </c>
      <c>
        <is>
          <t>İZMİR</t>
        </is>
      </c>
      <c>
        <v>DİKİLİ</v>
      </c>
      <c>
        <is>
          <t>TR-27 35-30-L00027_953706199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22.11.2020 10:26:07</t>
        </is>
      </c>
      <c>
        <is>
          <t>22.11.2020 14:12:43</t>
        </is>
      </c>
      <c>
        <v>3.776666666</v>
      </c>
      <c>
        <v>1</v>
      </c>
      <c>
        <v>0</v>
      </c>
      <c>
        <v>0</v>
      </c>
      <c>
        <v>0</v>
      </c>
      <c>
        <v>3.776667</v>
      </c>
      <c>
        <v>0</v>
      </c>
      <c>
        <v>0</v>
      </c>
      <c>
        <v>0</v>
      </c>
    </row>
    <row>
      <c>
        <is>
          <t>1575094</t>
        </is>
      </c>
      <c>
        <v>1</v>
      </c>
      <c>
        <is>
          <t>İZMİR</t>
        </is>
      </c>
      <c>
        <v>DİKİLİ</v>
      </c>
      <c>
        <is>
          <t>TR-30 35-30-L00030_L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04.11.2020 10:21:52</t>
        </is>
      </c>
      <c>
        <is>
          <t>04.11.2020 12:30:11</t>
        </is>
      </c>
      <c>
        <v>2.138611111</v>
      </c>
      <c>
        <v>0</v>
      </c>
      <c>
        <v>38</v>
      </c>
      <c>
        <v>0</v>
      </c>
      <c>
        <v>0</v>
      </c>
      <c>
        <v>0</v>
      </c>
      <c>
        <v>81.267222</v>
      </c>
      <c>
        <v>0</v>
      </c>
      <c>
        <v>0</v>
      </c>
    </row>
    <row>
      <c>
        <is>
          <t>1576835</t>
        </is>
      </c>
      <c>
        <v>1</v>
      </c>
      <c>
        <is>
          <t>İZMİR</t>
        </is>
      </c>
      <c>
        <v>DİKİLİ</v>
      </c>
      <c>
        <is>
          <t>KOCAOBA KÖK-7 35-30-L00200_KOCAOBA L04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06.11.2020 23:10:58</t>
        </is>
      </c>
      <c>
        <is>
          <t>07.11.2020 00:46:28</t>
        </is>
      </c>
      <c>
        <v>1.591666666</v>
      </c>
      <c>
        <v>0</v>
      </c>
      <c>
        <v>301</v>
      </c>
      <c>
        <v>41</v>
      </c>
      <c>
        <v>15</v>
      </c>
      <c>
        <v>0</v>
      </c>
      <c>
        <v>479.091666</v>
      </c>
      <c>
        <v>65.258333</v>
      </c>
      <c>
        <v>23.875</v>
      </c>
    </row>
    <row>
      <c>
        <is>
          <t>1598236</t>
        </is>
      </c>
      <c>
        <v>1</v>
      </c>
      <c>
        <is>
          <t>İZMİR</t>
        </is>
      </c>
      <c>
        <v>MENDERES</v>
      </c>
      <c>
        <is>
          <t>TEKELİ DM 35-22-M00088_35-22-M00088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29.11.2020 16:06:33</t>
        </is>
      </c>
      <c>
        <is>
          <t>29.11.2020 17:51:04</t>
        </is>
      </c>
      <c>
        <v>1.741944444</v>
      </c>
      <c>
        <v>0</v>
      </c>
      <c>
        <v>1</v>
      </c>
      <c>
        <v>1</v>
      </c>
      <c>
        <v>25</v>
      </c>
      <c>
        <v>0</v>
      </c>
      <c>
        <v>1.741944</v>
      </c>
      <c>
        <v>1.741944</v>
      </c>
      <c>
        <v>43.548611</v>
      </c>
    </row>
    <row>
      <c>
        <is>
          <t>1596564</t>
        </is>
      </c>
      <c>
        <v>1</v>
      </c>
      <c>
        <is>
          <t>MANİSA</t>
        </is>
      </c>
      <c>
        <v>KULA</v>
      </c>
      <c>
        <is>
          <t>BATTALMUSTAFA TR-1 45-77-L00204_Ayırıcı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26.11.2020 08:15:33</t>
        </is>
      </c>
      <c>
        <is>
          <t>26.11.2020 09:15:32</t>
        </is>
      </c>
      <c>
        <v>0.999722222</v>
      </c>
      <c>
        <v>0</v>
      </c>
      <c>
        <v>0</v>
      </c>
      <c>
        <v>3</v>
      </c>
      <c>
        <v>18</v>
      </c>
      <c>
        <v>0</v>
      </c>
      <c>
        <v>0</v>
      </c>
      <c>
        <v>2.999167</v>
      </c>
      <c>
        <v>17.995</v>
      </c>
    </row>
    <row>
      <c>
        <is>
          <t>1581149</t>
        </is>
      </c>
      <c>
        <v>1</v>
      </c>
      <c>
        <is>
          <t>İZMİR</t>
        </is>
      </c>
      <c>
        <v>FOÇA</v>
      </c>
      <c>
        <is>
          <t>YENİFOÇA TR-24 35-23-M00024_950418839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15.11.2020 16:49:08</t>
        </is>
      </c>
      <c>
        <is>
          <t>01.12.2020 15:10:49</t>
        </is>
      </c>
      <c>
        <v>382.361388888</v>
      </c>
      <c>
        <v>0</v>
      </c>
      <c>
        <v>2</v>
      </c>
      <c>
        <v>0</v>
      </c>
      <c>
        <v>0</v>
      </c>
      <c>
        <v>0</v>
      </c>
      <c>
        <v>764.722778</v>
      </c>
      <c>
        <v>0</v>
      </c>
      <c>
        <v>0</v>
      </c>
    </row>
    <row>
      <c>
        <is>
          <t>1595284</t>
        </is>
      </c>
      <c>
        <v>1</v>
      </c>
      <c>
        <is>
          <t>İZMİR</t>
        </is>
      </c>
      <c>
        <v>TİRE</v>
      </c>
      <c>
        <is>
          <t>AKÇAŞEHİR KÖK 35-29-L00035_ALAYLI ENH-L04 L04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23.11.2020 14:51:06</t>
        </is>
      </c>
      <c>
        <is>
          <t>23.11.2020 15:17:20</t>
        </is>
      </c>
      <c>
        <v>0.437222222</v>
      </c>
      <c>
        <v>0</v>
      </c>
      <c>
        <v>0</v>
      </c>
      <c>
        <v>28</v>
      </c>
      <c>
        <v>265</v>
      </c>
      <c>
        <v>0</v>
      </c>
      <c>
        <v>0</v>
      </c>
      <c>
        <v>12.242222</v>
      </c>
      <c>
        <v>115.863889</v>
      </c>
    </row>
    <row>
      <c>
        <is>
          <t>1582096</t>
        </is>
      </c>
      <c>
        <v>1</v>
      </c>
      <c>
        <is>
          <t>İZMİR</t>
        </is>
      </c>
      <c>
        <v>TİRE</v>
      </c>
      <c>
        <is>
          <t>AKÇAŞEHİR TR-1 35-29-L00173_950323616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17.11.2020 15:19:53</t>
        </is>
      </c>
      <c>
        <is>
          <t>17.11.2020 17:59:17</t>
        </is>
      </c>
      <c>
        <v>2.656666666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2.656667</v>
      </c>
    </row>
    <row>
      <c>
        <is>
          <t>1582226</t>
        </is>
      </c>
      <c>
        <v>1</v>
      </c>
      <c>
        <is>
          <t>İZMİR</t>
        </is>
      </c>
      <c>
        <v>ÖDEMİŞ</v>
      </c>
      <c>
        <is>
          <t>KARAKOVA TR-4 35-15-L01080_A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17.11.2020 19:49:13</t>
        </is>
      </c>
      <c>
        <is>
          <t>17.11.2020 22:36:42</t>
        </is>
      </c>
      <c>
        <v>2.791388888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8.374167</v>
      </c>
    </row>
    <row>
      <c>
        <is>
          <t>1582057</t>
        </is>
      </c>
      <c>
        <v>1</v>
      </c>
      <c>
        <is>
          <t>İZMİR</t>
        </is>
      </c>
      <c>
        <v>ÖDEMİŞ</v>
      </c>
      <c>
        <is>
          <t>KARAKOVA TR-4 35-15-L01080_A</t>
        </is>
      </c>
      <c>
        <v>AG Nötr İletken Kopması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17.11.2020 13:58:01</t>
        </is>
      </c>
      <c>
        <is>
          <t>17.11.2020 15:40:04</t>
        </is>
      </c>
      <c>
        <v>1.700833333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5.1025</v>
      </c>
    </row>
    <row>
      <c>
        <is>
          <t>1580614</t>
        </is>
      </c>
      <c>
        <v>1</v>
      </c>
      <c>
        <is>
          <t>İZMİR</t>
        </is>
      </c>
      <c>
        <v>ÖDEMİŞ</v>
      </c>
      <c>
        <is>
          <t>KARAKOVA MEHMET BALABAN SULAMA GRB TR-4 35-15-M00336_Ayırıcı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14.11.2020 10:37:36</t>
        </is>
      </c>
      <c>
        <is>
          <t>14.11.2020 11:59:07</t>
        </is>
      </c>
      <c>
        <v>1.358611111</v>
      </c>
      <c>
        <v>0</v>
      </c>
      <c>
        <v>0</v>
      </c>
      <c>
        <v>0</v>
      </c>
      <c>
        <v>24</v>
      </c>
      <c>
        <v>0</v>
      </c>
      <c>
        <v>0</v>
      </c>
      <c>
        <v>0</v>
      </c>
      <c>
        <v>32.606667</v>
      </c>
    </row>
    <row>
      <c>
        <is>
          <t>1580661</t>
        </is>
      </c>
      <c>
        <v>1</v>
      </c>
      <c>
        <is>
          <t>İZMİR</t>
        </is>
      </c>
      <c>
        <v>ÖDEMİŞ</v>
      </c>
      <c>
        <is>
          <t>KÖSELER TR-1 35-15-L00471_A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14.11.2020 12:12:00</t>
        </is>
      </c>
      <c>
        <is>
          <t>14.11.2020 13:25:20</t>
        </is>
      </c>
      <c>
        <v>1.222222222</v>
      </c>
      <c>
        <v>0</v>
      </c>
      <c>
        <v>0</v>
      </c>
      <c>
        <v>0</v>
      </c>
      <c>
        <v>123</v>
      </c>
      <c>
        <v>0</v>
      </c>
      <c>
        <v>0</v>
      </c>
      <c>
        <v>0</v>
      </c>
      <c>
        <v>150.333333</v>
      </c>
    </row>
    <row>
      <c>
        <is>
          <t>1576577</t>
        </is>
      </c>
      <c>
        <v>1</v>
      </c>
      <c>
        <is>
          <t>İZMİR</t>
        </is>
      </c>
      <c>
        <v>ÖDEMİŞ</v>
      </c>
      <c>
        <is>
          <t>KÖSELER TR-1 35-15-L00471_950376865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06.11.2020 15:25:47</t>
        </is>
      </c>
      <c>
        <is>
          <t>06.11.2020 18:08:14</t>
        </is>
      </c>
      <c>
        <v>2.7075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2.7075</v>
      </c>
    </row>
    <row>
      <c>
        <is>
          <t>1598234</t>
        </is>
      </c>
      <c>
        <v>1</v>
      </c>
      <c>
        <is>
          <t>İZMİR</t>
        </is>
      </c>
      <c>
        <v>ÖDEMİŞ</v>
      </c>
      <c>
        <is>
          <t>TR-99 35-15-L00099_950380819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29.11.2020 16:41:00</t>
        </is>
      </c>
      <c>
        <is>
          <t>29.11.2020 18:36:08</t>
        </is>
      </c>
      <c>
        <v>1.918888888</v>
      </c>
      <c>
        <v>0</v>
      </c>
      <c>
        <v>5</v>
      </c>
      <c>
        <v>0</v>
      </c>
      <c>
        <v>0</v>
      </c>
      <c>
        <v>0</v>
      </c>
      <c>
        <v>9.594444</v>
      </c>
      <c>
        <v>0</v>
      </c>
      <c>
        <v>0</v>
      </c>
    </row>
    <row>
      <c>
        <is>
          <t>1596819</t>
        </is>
      </c>
      <c>
        <v>1</v>
      </c>
      <c>
        <is>
          <t>İZMİR</t>
        </is>
      </c>
      <c>
        <v>FOÇA</v>
      </c>
      <c>
        <is>
          <t>YENİFOÇA TR-3 35-23-M00003_B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26.11.2020 13:56:00</t>
        </is>
      </c>
      <c>
        <is>
          <t>26.11.2020 17:40:20</t>
        </is>
      </c>
      <c>
        <v>3.738888888</v>
      </c>
      <c>
        <v>0</v>
      </c>
      <c>
        <v>120</v>
      </c>
      <c>
        <v>0</v>
      </c>
      <c>
        <v>0</v>
      </c>
      <c>
        <v>0</v>
      </c>
      <c>
        <v>448.666667</v>
      </c>
      <c>
        <v>0</v>
      </c>
      <c>
        <v>0</v>
      </c>
    </row>
    <row>
      <c>
        <is>
          <t>1580610</t>
        </is>
      </c>
      <c>
        <v>1</v>
      </c>
      <c>
        <is>
          <t>İZMİR</t>
        </is>
      </c>
      <c>
        <v>FOÇA</v>
      </c>
      <c>
        <is>
          <t>YENİFOÇA TR-7 35-23-M00007_950417417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14.11.2020 10:21:44</t>
        </is>
      </c>
      <c>
        <is>
          <t>14.11.2020 14:20:30</t>
        </is>
      </c>
      <c>
        <v>3.979444444</v>
      </c>
      <c>
        <v>0</v>
      </c>
      <c>
        <v>1</v>
      </c>
      <c>
        <v>0</v>
      </c>
      <c>
        <v>0</v>
      </c>
      <c>
        <v>0</v>
      </c>
      <c>
        <v>3.979444</v>
      </c>
      <c>
        <v>0</v>
      </c>
      <c>
        <v>0</v>
      </c>
    </row>
    <row>
      <c>
        <is>
          <t>1584473</t>
        </is>
      </c>
      <c>
        <v>1</v>
      </c>
      <c>
        <is>
          <t>İZMİR</t>
        </is>
      </c>
      <c>
        <v>FOÇA</v>
      </c>
      <c>
        <is>
          <t>FOÇA TR-49 35-23-L00049_950413710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21.11.2020 15:32:15</t>
        </is>
      </c>
      <c>
        <is>
          <t>21.11.2020 17:20:05</t>
        </is>
      </c>
      <c>
        <v>1.797222222</v>
      </c>
      <c>
        <v>0</v>
      </c>
      <c>
        <v>1</v>
      </c>
      <c>
        <v>0</v>
      </c>
      <c>
        <v>0</v>
      </c>
      <c>
        <v>0</v>
      </c>
      <c>
        <v>1.797222</v>
      </c>
      <c>
        <v>0</v>
      </c>
      <c>
        <v>0</v>
      </c>
    </row>
    <row>
      <c>
        <is>
          <t>1596983</t>
        </is>
      </c>
      <c>
        <v>1</v>
      </c>
      <c>
        <is>
          <t>İZMİR</t>
        </is>
      </c>
      <c>
        <v>FOÇA</v>
      </c>
      <c>
        <is>
          <t>FOÇA TR-25 35-23-L00025_35-23-L00025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26.11.2020 18:13:26</t>
        </is>
      </c>
      <c>
        <is>
          <t>26.11.2020 20:26:08</t>
        </is>
      </c>
      <c>
        <v>2.211666666</v>
      </c>
      <c>
        <v>2</v>
      </c>
      <c>
        <v>122</v>
      </c>
      <c>
        <v>0</v>
      </c>
      <c>
        <v>0</v>
      </c>
      <c>
        <v>4.423333</v>
      </c>
      <c>
        <v>269.823333</v>
      </c>
      <c>
        <v>0</v>
      </c>
      <c>
        <v>0</v>
      </c>
    </row>
    <row>
      <c>
        <is>
          <t>1597026</t>
        </is>
      </c>
      <c>
        <v>1</v>
      </c>
      <c>
        <is>
          <t>İZMİR</t>
        </is>
      </c>
      <c>
        <v>FOÇA</v>
      </c>
      <c>
        <is>
          <t>FOÇA TR-25 35-23-L00025_42134287 f1b</t>
        </is>
      </c>
      <c>
        <v>AG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26.11.2020 20:27:55</t>
        </is>
      </c>
      <c>
        <is>
          <t>26.11.2020 23:01:05</t>
        </is>
      </c>
      <c>
        <v>2.552777777</v>
      </c>
      <c>
        <v>0</v>
      </c>
      <c>
        <v>15</v>
      </c>
      <c>
        <v>0</v>
      </c>
      <c>
        <v>0</v>
      </c>
      <c>
        <v>0</v>
      </c>
      <c>
        <v>38.291667</v>
      </c>
      <c>
        <v>0</v>
      </c>
      <c>
        <v>0</v>
      </c>
    </row>
    <row>
      <c>
        <is>
          <t>1579555</t>
        </is>
      </c>
      <c>
        <v>1</v>
      </c>
      <c>
        <is>
          <t>İZMİR</t>
        </is>
      </c>
      <c>
        <v>MENEMEN</v>
      </c>
      <c>
        <is>
          <t>TÜRKELLİ DM (TR-4) 35-28-M00368_TÜRKELLİ ÇIKIŞ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12.11.2020 10:54:33</t>
        </is>
      </c>
      <c>
        <is>
          <t>12.11.2020 11:18:09</t>
        </is>
      </c>
      <c>
        <v>0.393333333</v>
      </c>
      <c>
        <v>4</v>
      </c>
      <c>
        <v>1094</v>
      </c>
      <c>
        <v>4</v>
      </c>
      <c>
        <v>39</v>
      </c>
      <c>
        <v>1.573333</v>
      </c>
      <c>
        <v>430.306666</v>
      </c>
      <c>
        <v>1.573333</v>
      </c>
      <c>
        <v>15.34</v>
      </c>
    </row>
    <row>
      <c>
        <is>
          <t>1579616</t>
        </is>
      </c>
      <c>
        <v>1</v>
      </c>
      <c>
        <is>
          <t>İZMİR</t>
        </is>
      </c>
      <c>
        <v>MENEMEN</v>
      </c>
      <c>
        <is>
          <t>TÜRKELLİ DM (TR-4) 35-28-M00368_TÜRKELLİ ÇIKIŞ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12.11.2020 12:31:23</t>
        </is>
      </c>
      <c>
        <is>
          <t>12.11.2020 12:56:53</t>
        </is>
      </c>
      <c>
        <v>0.425</v>
      </c>
      <c>
        <v>4</v>
      </c>
      <c>
        <v>1094</v>
      </c>
      <c>
        <v>4</v>
      </c>
      <c>
        <v>39</v>
      </c>
      <c>
        <v>1.7</v>
      </c>
      <c>
        <v>464.95</v>
      </c>
      <c>
        <v>1.7</v>
      </c>
      <c>
        <v>16.575</v>
      </c>
    </row>
    <row>
      <c>
        <is>
          <t>1581516</t>
        </is>
      </c>
      <c>
        <v>1</v>
      </c>
      <c>
        <is>
          <t>İZMİR</t>
        </is>
      </c>
      <c>
        <v>MENEMEN</v>
      </c>
      <c>
        <is>
          <t>TÜRKELLİ DM (TR-4) 35-28-M00368_TÜRKELLİ TR-1803 ÇIKIŞ-M013 M013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16.11.2020 14:13:11</t>
        </is>
      </c>
      <c>
        <is>
          <t>16.11.2020 15:06:13</t>
        </is>
      </c>
      <c>
        <v>0.883888888</v>
      </c>
      <c>
        <v>0</v>
      </c>
      <c>
        <v>0</v>
      </c>
      <c>
        <v>9</v>
      </c>
      <c>
        <v>26</v>
      </c>
      <c>
        <v>0</v>
      </c>
      <c>
        <v>0</v>
      </c>
      <c>
        <v>7.955</v>
      </c>
      <c>
        <v>22.981111</v>
      </c>
    </row>
    <row>
      <c>
        <is>
          <t>1582637</t>
        </is>
      </c>
      <c>
        <v>1</v>
      </c>
      <c>
        <is>
          <t>MANİSA</t>
        </is>
      </c>
      <c>
        <v>GÖRDES</v>
      </c>
      <c>
        <is>
          <t>KIZILDAM TR-1 45-75-M00149_B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18.11.2020 15:35:28</t>
        </is>
      </c>
      <c>
        <is>
          <t>18.11.2020 18:11:54</t>
        </is>
      </c>
      <c>
        <v>2.607222222</v>
      </c>
      <c>
        <v>0</v>
      </c>
      <c>
        <v>0</v>
      </c>
      <c>
        <v>0</v>
      </c>
      <c>
        <v>28</v>
      </c>
      <c>
        <v>0</v>
      </c>
      <c>
        <v>0</v>
      </c>
      <c>
        <v>0</v>
      </c>
      <c>
        <v>73.002222</v>
      </c>
    </row>
    <row>
      <c>
        <is>
          <t>1579514</t>
        </is>
      </c>
      <c>
        <v>1</v>
      </c>
      <c>
        <is>
          <t>İZMİR</t>
        </is>
      </c>
      <c>
        <v>FOÇA</v>
      </c>
      <c>
        <is>
          <t>GERENKÖY TR-5 35-23-M00151_GERENKÖY TR-4-M01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12.11.2020 10:11:23</t>
        </is>
      </c>
      <c>
        <is>
          <t>12.11.2020 10:46:00</t>
        </is>
      </c>
      <c>
        <v>0.576944444</v>
      </c>
      <c>
        <v>7</v>
      </c>
      <c>
        <v>260</v>
      </c>
      <c>
        <v>7</v>
      </c>
      <c>
        <v>73</v>
      </c>
      <c>
        <v>4.038611</v>
      </c>
      <c>
        <v>150.005555</v>
      </c>
      <c>
        <v>4.038611</v>
      </c>
      <c>
        <v>42.116944</v>
      </c>
    </row>
    <row>
      <c>
        <is>
          <t>1581922</t>
        </is>
      </c>
      <c>
        <v>1</v>
      </c>
      <c>
        <is>
          <t>İZMİR</t>
        </is>
      </c>
      <c>
        <v>FOÇA</v>
      </c>
      <c>
        <is>
          <t>GERENKÖY TR-5 35-23-M00151_DAĞITIM TRAFO GERENKÖY TR-5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17.11.2020 11:34:22</t>
        </is>
      </c>
      <c>
        <is>
          <t>17.11.2020 12:13:00</t>
        </is>
      </c>
      <c>
        <v>0.643888888</v>
      </c>
      <c>
        <v>2</v>
      </c>
      <c>
        <v>161</v>
      </c>
      <c>
        <v>0</v>
      </c>
      <c>
        <v>5</v>
      </c>
      <c>
        <v>1.287778</v>
      </c>
      <c>
        <v>103.666111</v>
      </c>
      <c>
        <v>0</v>
      </c>
      <c>
        <v>3.219444</v>
      </c>
    </row>
    <row>
      <c>
        <is>
          <t>1575642</t>
        </is>
      </c>
      <c>
        <v>1</v>
      </c>
      <c>
        <is>
          <t>İZMİR</t>
        </is>
      </c>
      <c>
        <v>FOÇA</v>
      </c>
      <c>
        <is>
          <t>GERENKÖY TR-4 35-23-M00150_950415207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05.11.2020 09:43:34</t>
        </is>
      </c>
      <c>
        <is>
          <t>06.11.2020 13:24:40</t>
        </is>
      </c>
      <c>
        <v>27.685</v>
      </c>
      <c>
        <v>0</v>
      </c>
      <c>
        <v>1</v>
      </c>
      <c>
        <v>0</v>
      </c>
      <c>
        <v>0</v>
      </c>
      <c>
        <v>0</v>
      </c>
      <c>
        <v>27.685</v>
      </c>
      <c>
        <v>0</v>
      </c>
      <c>
        <v>0</v>
      </c>
    </row>
    <row>
      <c>
        <is>
          <t>1576460</t>
        </is>
      </c>
      <c>
        <v>1</v>
      </c>
      <c>
        <is>
          <t>İZMİR</t>
        </is>
      </c>
      <c>
        <v>ÖDEMİŞ</v>
      </c>
      <c>
        <is>
          <t>EMİRLİ TR-6 35-15-L00642_72372733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06.11.2020 13:06:07</t>
        </is>
      </c>
      <c>
        <is>
          <t>06.11.2020 19:51:07</t>
        </is>
      </c>
      <c>
        <v>6.75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20.25</v>
      </c>
    </row>
    <row>
      <c>
        <is>
          <t>1576540</t>
        </is>
      </c>
      <c>
        <v>1</v>
      </c>
      <c>
        <is>
          <t>İZMİR</t>
        </is>
      </c>
      <c>
        <v>ÖDEMİŞ</v>
      </c>
      <c>
        <is>
          <t>MESCİTLİ TR-4 35-15-L01016_950406309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06.11.2020 14:26:13</t>
        </is>
      </c>
      <c>
        <is>
          <t>06.11.2020 19:23:15</t>
        </is>
      </c>
      <c>
        <v>4.950555555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4.950556</v>
      </c>
    </row>
    <row>
      <c>
        <is>
          <t>1575201</t>
        </is>
      </c>
      <c>
        <v>1</v>
      </c>
      <c>
        <is>
          <t>İZMİR</t>
        </is>
      </c>
      <c>
        <v>ÖDEMİŞ</v>
      </c>
      <c>
        <is>
          <t>MESCİTLİ TR-1 35-15-L00095_35-15-L00095</t>
        </is>
      </c>
      <c>
        <v>AG Kademe Ayarı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04.11.2020 12:46:00</t>
        </is>
      </c>
      <c>
        <is>
          <t>04.11.2020 13:53:31</t>
        </is>
      </c>
      <c>
        <v>1.125277777</v>
      </c>
      <c>
        <v>0</v>
      </c>
      <c>
        <v>0</v>
      </c>
      <c>
        <v>1</v>
      </c>
      <c>
        <v>326</v>
      </c>
      <c>
        <v>0</v>
      </c>
      <c>
        <v>0</v>
      </c>
      <c>
        <v>1.125278</v>
      </c>
      <c>
        <v>366.840555</v>
      </c>
    </row>
    <row>
      <c>
        <is>
          <t>1579035</t>
        </is>
      </c>
      <c>
        <v>1</v>
      </c>
      <c>
        <is>
          <t>İZMİR</t>
        </is>
      </c>
      <c>
        <v>ÖDEMİŞ</v>
      </c>
      <c>
        <is>
          <t>MESCİTLİ TR-1 35-15-L00095_35-15-L00095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11.11.2020 09:09:45</t>
        </is>
      </c>
      <c>
        <is>
          <t>11.11.2020 14:50:00</t>
        </is>
      </c>
      <c>
        <v>5.670833333</v>
      </c>
      <c>
        <v>0</v>
      </c>
      <c>
        <v>0</v>
      </c>
      <c>
        <v>1</v>
      </c>
      <c>
        <v>326</v>
      </c>
      <c>
        <v>0</v>
      </c>
      <c>
        <v>0</v>
      </c>
      <c>
        <v>5.670833</v>
      </c>
      <c>
        <v>1848.691667</v>
      </c>
    </row>
    <row>
      <c>
        <is>
          <t>1597285</t>
        </is>
      </c>
      <c>
        <v>1</v>
      </c>
      <c>
        <is>
          <t>İZMİR</t>
        </is>
      </c>
      <c>
        <v>ÖDEMİŞ</v>
      </c>
      <c>
        <is>
          <t>MESCİTLİ TR-4 35-15-L01016_950386051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27.11.2020 12:25:50</t>
        </is>
      </c>
      <c>
        <is>
          <t>27.11.2020 13:53:11</t>
        </is>
      </c>
      <c>
        <v>1.455833333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1.455833</v>
      </c>
    </row>
    <row>
      <c>
        <is>
          <t>1594982</t>
        </is>
      </c>
      <c>
        <v>1</v>
      </c>
      <c>
        <is>
          <t>İZMİR</t>
        </is>
      </c>
      <c>
        <v>ÖDEMİŞ</v>
      </c>
      <c>
        <is>
          <t>PİRİNÇÇİ TR-2 35-15-L00101_Ayırıcı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23.11.2020 00:41:00</t>
        </is>
      </c>
      <c>
        <is>
          <t>23.11.2020 01:55:01</t>
        </is>
      </c>
      <c>
        <v>1.233611111</v>
      </c>
      <c>
        <v>0</v>
      </c>
      <c>
        <v>0</v>
      </c>
      <c>
        <v>1</v>
      </c>
      <c>
        <v>208</v>
      </c>
      <c>
        <v>0</v>
      </c>
      <c>
        <v>0</v>
      </c>
      <c>
        <v>1.233611</v>
      </c>
      <c>
        <v>256.591111</v>
      </c>
    </row>
    <row>
      <c>
        <is>
          <t>1581734</t>
        </is>
      </c>
      <c>
        <v>1</v>
      </c>
      <c>
        <is>
          <t>İZMİR</t>
        </is>
      </c>
      <c>
        <v>ÖDEMİŞ</v>
      </c>
      <c>
        <is>
          <t>PİRİNÇÇİ TR-2 35-15-L00101_Ayırıcı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17.11.2020 07:55:10</t>
        </is>
      </c>
      <c>
        <is>
          <t>17.11.2020 11:41:30</t>
        </is>
      </c>
      <c>
        <v>3.772222222</v>
      </c>
      <c>
        <v>0</v>
      </c>
      <c>
        <v>0</v>
      </c>
      <c>
        <v>1</v>
      </c>
      <c>
        <v>208</v>
      </c>
      <c>
        <v>0</v>
      </c>
      <c>
        <v>0</v>
      </c>
      <c>
        <v>3.772222</v>
      </c>
      <c>
        <v>784.622222</v>
      </c>
    </row>
    <row>
      <c>
        <is>
          <t>1576409</t>
        </is>
      </c>
      <c>
        <v>1</v>
      </c>
      <c>
        <is>
          <t>İZMİR</t>
        </is>
      </c>
      <c>
        <v>ÖDEMİŞ</v>
      </c>
      <c>
        <is>
          <t>CEVİZALAN TR-3 35-15-L01018_A</t>
        </is>
      </c>
      <c>
        <v>AG Atlama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06.11.2020 11:48:55</t>
        </is>
      </c>
      <c>
        <is>
          <t>06.11.2020 16:06:14</t>
        </is>
      </c>
      <c>
        <v>4.288611111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21.443056</v>
      </c>
    </row>
    <row>
      <c>
        <is>
          <t>1595835</t>
        </is>
      </c>
      <c>
        <v>1</v>
      </c>
      <c>
        <is>
          <t>İZMİR</t>
        </is>
      </c>
      <c>
        <v>ÖDEMİŞ</v>
      </c>
      <c>
        <is>
          <t>CEVİZALAN TR-1 35-15-L01021_B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24.11.2020 15:23:26</t>
        </is>
      </c>
      <c>
        <is>
          <t>24.11.2020 18:24:05</t>
        </is>
      </c>
      <c>
        <v>3.010833333</v>
      </c>
      <c>
        <v>0</v>
      </c>
      <c>
        <v>0</v>
      </c>
      <c>
        <v>0</v>
      </c>
      <c>
        <v>8</v>
      </c>
      <c>
        <v>0</v>
      </c>
      <c>
        <v>0</v>
      </c>
      <c>
        <v>0</v>
      </c>
      <c>
        <v>24.086667</v>
      </c>
    </row>
    <row>
      <c>
        <is>
          <t>1583186</t>
        </is>
      </c>
      <c>
        <v>1</v>
      </c>
      <c>
        <is>
          <t>İZMİR</t>
        </is>
      </c>
      <c>
        <v>ÖDEMİŞ</v>
      </c>
      <c>
        <is>
          <t>CEVİZALAN TR-3 35-15-L01018_A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19.11.2020 13:30:32</t>
        </is>
      </c>
      <c>
        <is>
          <t>19.11.2020 15:36:50</t>
        </is>
      </c>
      <c>
        <v>2.105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10.525</v>
      </c>
    </row>
    <row>
      <c>
        <is>
          <t>1573514</t>
        </is>
      </c>
      <c>
        <v>1</v>
      </c>
      <c>
        <is>
          <t>İZMİR</t>
        </is>
      </c>
      <c>
        <v>FOÇA</v>
      </c>
      <c>
        <is>
          <t>YENİ FOÇA TR-30 35-23-M00030_950420044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01.11.2020 09:00:58</t>
        </is>
      </c>
      <c>
        <is>
          <t>01.11.2020 11:11:31</t>
        </is>
      </c>
      <c>
        <v>2.175833333</v>
      </c>
      <c>
        <v>0</v>
      </c>
      <c>
        <v>1</v>
      </c>
      <c>
        <v>0</v>
      </c>
      <c>
        <v>0</v>
      </c>
      <c>
        <v>0</v>
      </c>
      <c>
        <v>2.175833</v>
      </c>
      <c>
        <v>0</v>
      </c>
      <c>
        <v>0</v>
      </c>
    </row>
    <row>
      <c>
        <is>
          <t>1579202</t>
        </is>
      </c>
      <c>
        <v>1</v>
      </c>
      <c>
        <is>
          <t>İZMİR</t>
        </is>
      </c>
      <c>
        <v>FOÇA</v>
      </c>
      <c>
        <is>
          <t>YENİ FOÇA TR-30 35-23-M00030_950420213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11.11.2020 16:10:51</t>
        </is>
      </c>
      <c>
        <is>
          <t>11.11.2020 17:53:52</t>
        </is>
      </c>
      <c>
        <v>1.716944444</v>
      </c>
      <c>
        <v>0</v>
      </c>
      <c>
        <v>1</v>
      </c>
      <c>
        <v>0</v>
      </c>
      <c>
        <v>0</v>
      </c>
      <c>
        <v>0</v>
      </c>
      <c>
        <v>1.716944</v>
      </c>
      <c>
        <v>0</v>
      </c>
      <c>
        <v>0</v>
      </c>
    </row>
    <row>
      <c>
        <is>
          <t>1580754</t>
        </is>
      </c>
      <c>
        <v>1</v>
      </c>
      <c>
        <is>
          <t>İZMİR</t>
        </is>
      </c>
      <c>
        <v>ÖDEMİŞ</v>
      </c>
      <c>
        <is>
          <t>TR-59 KAVUKÇU MEVKİİ 35-15-L00059_950382845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14.11.2020 15:42:19</t>
        </is>
      </c>
      <c>
        <is>
          <t>14.11.2020 17:24:42</t>
        </is>
      </c>
      <c>
        <v>1.706388888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1.706389</v>
      </c>
    </row>
    <row>
      <c>
        <is>
          <t>1580810</t>
        </is>
      </c>
      <c>
        <v>1</v>
      </c>
      <c>
        <is>
          <t>İZMİR</t>
        </is>
      </c>
      <c>
        <v>ÖDEMİŞ</v>
      </c>
      <c>
        <is>
          <t>TR-59 KAVUKÇU MEVKİİ 35-15-L00059_B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14.11.2020 17:16:32</t>
        </is>
      </c>
      <c>
        <is>
          <t>14.11.2020 18:48:03</t>
        </is>
      </c>
      <c>
        <v>1.525277777</v>
      </c>
      <c>
        <v>0</v>
      </c>
      <c>
        <v>0</v>
      </c>
      <c>
        <v>0</v>
      </c>
      <c>
        <v>19</v>
      </c>
      <c>
        <v>0</v>
      </c>
      <c>
        <v>0</v>
      </c>
      <c>
        <v>0</v>
      </c>
      <c>
        <v>28.980278</v>
      </c>
    </row>
    <row>
      <c>
        <is>
          <t>1580510</t>
        </is>
      </c>
      <c>
        <v>1</v>
      </c>
      <c>
        <is>
          <t>İZMİR</t>
        </is>
      </c>
      <c>
        <v>ÖDEMİŞ</v>
      </c>
      <c>
        <is>
          <t>TR-11 35-15-M00011_35-15-M00011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14.11.2020 09:03:20</t>
        </is>
      </c>
      <c>
        <is>
          <t>14.11.2020 09:54:42</t>
        </is>
      </c>
      <c>
        <v>0.856111111</v>
      </c>
      <c>
        <v>2</v>
      </c>
      <c>
        <v>200</v>
      </c>
      <c>
        <v>0</v>
      </c>
      <c>
        <v>6</v>
      </c>
      <c>
        <v>1.712222</v>
      </c>
      <c>
        <v>171.222222</v>
      </c>
      <c>
        <v>0</v>
      </c>
      <c>
        <v>5.136667</v>
      </c>
    </row>
    <row>
      <c>
        <is>
          <t>1575556</t>
        </is>
      </c>
      <c>
        <v>1</v>
      </c>
      <c>
        <is>
          <t>İZMİR</t>
        </is>
      </c>
      <c>
        <v>ÖDEMİŞ</v>
      </c>
      <c>
        <is>
          <t>TR-57 HALİL KÖŞKTEPE YANI 35-15-L00057_35-15-L00057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05.11.2020 10:46:16</t>
        </is>
      </c>
      <c>
        <is>
          <t>05.11.2020 12:17:55</t>
        </is>
      </c>
      <c>
        <v>1.5275</v>
      </c>
      <c>
        <v>0</v>
      </c>
      <c>
        <v>0</v>
      </c>
      <c>
        <v>1</v>
      </c>
      <c>
        <v>19</v>
      </c>
      <c>
        <v>0</v>
      </c>
      <c>
        <v>0</v>
      </c>
      <c>
        <v>1.5275</v>
      </c>
      <c>
        <v>29.0225</v>
      </c>
    </row>
    <row>
      <c>
        <is>
          <t>1581271</t>
        </is>
      </c>
      <c>
        <v>1</v>
      </c>
      <c>
        <is>
          <t>İZMİR</t>
        </is>
      </c>
      <c>
        <v>ÖDEMİŞ</v>
      </c>
      <c>
        <is>
          <t>TR-41 35-15-M00041_A</t>
        </is>
      </c>
      <c>
        <v>AG Hatta Ağaç Kesimi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16.11.2020 08:03:40</t>
        </is>
      </c>
      <c>
        <is>
          <t>16.11.2020 12:28:35</t>
        </is>
      </c>
      <c>
        <v>4.415277777</v>
      </c>
      <c>
        <v>0</v>
      </c>
      <c>
        <v>1</v>
      </c>
      <c>
        <v>0</v>
      </c>
      <c>
        <v>0</v>
      </c>
      <c>
        <v>0</v>
      </c>
      <c>
        <v>4.415278</v>
      </c>
      <c>
        <v>0</v>
      </c>
      <c>
        <v>0</v>
      </c>
    </row>
    <row>
      <c>
        <is>
          <t>1575806</t>
        </is>
      </c>
      <c>
        <v>1</v>
      </c>
      <c>
        <is>
          <t>İZMİR</t>
        </is>
      </c>
      <c>
        <v>ÖDEMİŞ</v>
      </c>
      <c>
        <is>
          <t>TR-111 35-15-M00111_950366009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05.11.2020 13:57:00</t>
        </is>
      </c>
      <c>
        <is>
          <t>05.11.2020 14:25:36</t>
        </is>
      </c>
      <c>
        <v>0.476666666</v>
      </c>
      <c>
        <v>0</v>
      </c>
      <c>
        <v>1</v>
      </c>
      <c>
        <v>0</v>
      </c>
      <c>
        <v>0</v>
      </c>
      <c>
        <v>0</v>
      </c>
      <c>
        <v>0.476667</v>
      </c>
      <c>
        <v>0</v>
      </c>
      <c>
        <v>0</v>
      </c>
    </row>
    <row>
      <c>
        <is>
          <t>1573492</t>
        </is>
      </c>
      <c>
        <v>1</v>
      </c>
      <c>
        <is>
          <t>İZMİR</t>
        </is>
      </c>
      <c>
        <v>FOÇA</v>
      </c>
      <c>
        <is>
          <t>FOÇA M-259 BAĞARASI 35-23-M00259_B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01.11.2020 07:26:12</t>
        </is>
      </c>
      <c>
        <is>
          <t>01.11.2020 09:20:20</t>
        </is>
      </c>
      <c>
        <v>1.902222222</v>
      </c>
      <c>
        <v>0</v>
      </c>
      <c>
        <v>29</v>
      </c>
      <c>
        <v>0</v>
      </c>
      <c>
        <v>30</v>
      </c>
      <c>
        <v>0</v>
      </c>
      <c>
        <v>55.164444</v>
      </c>
      <c>
        <v>0</v>
      </c>
      <c>
        <v>57.066667</v>
      </c>
    </row>
    <row>
      <c>
        <is>
          <t>1582095</t>
        </is>
      </c>
      <c>
        <v>1</v>
      </c>
      <c>
        <is>
          <t>İZMİR</t>
        </is>
      </c>
      <c>
        <v>MENEMEN</v>
      </c>
      <c>
        <is>
          <t>ASARLIK TR-2 35-28-M00184_953391870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17.11.2020 15:13:18</t>
        </is>
      </c>
      <c>
        <is>
          <t>17.11.2020 17:59:50</t>
        </is>
      </c>
      <c>
        <v>2.775555555</v>
      </c>
      <c>
        <v>0</v>
      </c>
      <c>
        <v>1</v>
      </c>
      <c>
        <v>0</v>
      </c>
      <c>
        <v>0</v>
      </c>
      <c>
        <v>0</v>
      </c>
      <c>
        <v>2.775556</v>
      </c>
      <c>
        <v>0</v>
      </c>
      <c>
        <v>0</v>
      </c>
    </row>
    <row>
      <c>
        <is>
          <t>1580244</t>
        </is>
      </c>
      <c>
        <v>1</v>
      </c>
      <c>
        <is>
          <t>İZMİR</t>
        </is>
      </c>
      <c>
        <v>MENEMEN</v>
      </c>
      <c>
        <is>
          <t>ASARLIK TR-2 35-28-M00184_953376146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13.11.2020 14:46:42</t>
        </is>
      </c>
      <c>
        <is>
          <t>13.11.2020 17:25:52</t>
        </is>
      </c>
      <c>
        <v>2.652777777</v>
      </c>
      <c>
        <v>0</v>
      </c>
      <c>
        <v>2</v>
      </c>
      <c>
        <v>0</v>
      </c>
      <c>
        <v>0</v>
      </c>
      <c>
        <v>0</v>
      </c>
      <c>
        <v>5.305556</v>
      </c>
      <c>
        <v>0</v>
      </c>
      <c>
        <v>0</v>
      </c>
    </row>
    <row>
      <c>
        <is>
          <t>1594957</t>
        </is>
      </c>
      <c>
        <v>1</v>
      </c>
      <c>
        <is>
          <t>İZMİR</t>
        </is>
      </c>
      <c>
        <v>MENEMEN</v>
      </c>
      <c>
        <is>
          <t>MENEMEN DM-6/24 35-28-L00174_5794448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22.11.2020 21:29:41</t>
        </is>
      </c>
      <c>
        <is>
          <t>22.11.2020 22:26:03</t>
        </is>
      </c>
      <c>
        <v>0.939444444</v>
      </c>
      <c>
        <v>0</v>
      </c>
      <c>
        <v>72</v>
      </c>
      <c>
        <v>0</v>
      </c>
      <c>
        <v>0</v>
      </c>
      <c>
        <v>0</v>
      </c>
      <c>
        <v>67.64</v>
      </c>
      <c>
        <v>0</v>
      </c>
      <c>
        <v>0</v>
      </c>
    </row>
    <row>
      <c>
        <is>
          <t>1583437</t>
        </is>
      </c>
      <c>
        <v>1</v>
      </c>
      <c>
        <is>
          <t>İZMİR</t>
        </is>
      </c>
      <c>
        <v>BERGAMA</v>
      </c>
      <c>
        <is>
          <t>YENİLER TR-1 35-16-M00158_47464652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19.11.2020 18:12:37</t>
        </is>
      </c>
      <c>
        <is>
          <t>19.11.2020 23:20:04</t>
        </is>
      </c>
      <c>
        <v>5.124166666</v>
      </c>
      <c>
        <v>0</v>
      </c>
      <c>
        <v>0</v>
      </c>
      <c>
        <v>0</v>
      </c>
      <c>
        <v>51</v>
      </c>
      <c>
        <v>0</v>
      </c>
      <c>
        <v>0</v>
      </c>
      <c>
        <v>0</v>
      </c>
      <c>
        <v>261.3325</v>
      </c>
    </row>
    <row>
      <c>
        <is>
          <t>1574981</t>
        </is>
      </c>
      <c>
        <v>1</v>
      </c>
      <c>
        <is>
          <t>İZMİR</t>
        </is>
      </c>
      <c>
        <v>BERGAMA</v>
      </c>
      <c>
        <is>
          <t>YENİLER TR-1 35-16-M00158_953323986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03.11.2020 23:48:53</t>
        </is>
      </c>
      <c>
        <is>
          <t>04.11.2020 01:29:19</t>
        </is>
      </c>
      <c>
        <v>1.673888888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1.673889</v>
      </c>
    </row>
    <row>
      <c>
        <is>
          <t>1581132</t>
        </is>
      </c>
      <c>
        <v>1</v>
      </c>
      <c>
        <is>
          <t>İZMİR</t>
        </is>
      </c>
      <c>
        <v>BERGAMA</v>
      </c>
      <c>
        <is>
          <t>ZAĞNOS TR-1 35-16-M00143_47445457</t>
        </is>
      </c>
      <c>
        <v>AG Atlama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15.11.2020 16:45:00</t>
        </is>
      </c>
      <c>
        <is>
          <t>15.11.2020 17:42:24</t>
        </is>
      </c>
      <c>
        <v>0.956666666</v>
      </c>
      <c>
        <v>0</v>
      </c>
      <c>
        <v>0</v>
      </c>
      <c>
        <v>0</v>
      </c>
      <c>
        <v>32</v>
      </c>
      <c>
        <v>0</v>
      </c>
      <c>
        <v>0</v>
      </c>
      <c>
        <v>0</v>
      </c>
      <c>
        <v>30.613333</v>
      </c>
    </row>
    <row>
      <c>
        <is>
          <t>1597750</t>
        </is>
      </c>
      <c>
        <v>1</v>
      </c>
      <c>
        <is>
          <t>İZMİR</t>
        </is>
      </c>
      <c>
        <v>BERGAMA</v>
      </c>
      <c>
        <is>
          <t>ZAĞNOS TR-1 35-16-M00143_Ayırıcı H01</t>
        </is>
      </c>
      <c>
        <v>OG Kademe Ayarı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28.11.2020 13:20:52</t>
        </is>
      </c>
      <c>
        <is>
          <t>28.11.2020 13:30:00</t>
        </is>
      </c>
      <c>
        <v>0.152222222</v>
      </c>
      <c>
        <v>0</v>
      </c>
      <c>
        <v>0</v>
      </c>
      <c>
        <v>1</v>
      </c>
      <c>
        <v>75</v>
      </c>
      <c>
        <v>0</v>
      </c>
      <c>
        <v>0</v>
      </c>
      <c>
        <v>0.152222</v>
      </c>
      <c>
        <v>11.416667</v>
      </c>
    </row>
    <row>
      <c>
        <is>
          <t>1574888</t>
        </is>
      </c>
      <c>
        <v>1</v>
      </c>
      <c>
        <is>
          <t>İZMİR</t>
        </is>
      </c>
      <c>
        <v>FOÇA</v>
      </c>
      <c>
        <is>
          <t>GERENKÖY TR-7 35-23-M00153_958123590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03.11.2020 17:39:30</t>
        </is>
      </c>
      <c>
        <is>
          <t>03.11.2020 23:44:27</t>
        </is>
      </c>
      <c>
        <v>6.0825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6.0825</v>
      </c>
    </row>
    <row>
      <c>
        <is>
          <t>1583775</t>
        </is>
      </c>
      <c>
        <v>1</v>
      </c>
      <c>
        <is>
          <t>İZMİR</t>
        </is>
      </c>
      <c>
        <v>FOÇA</v>
      </c>
      <c>
        <is>
          <t>YENİ FOÇA TR-29 35-23-M00029_D d1b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20.11.2020 10:49:31</t>
        </is>
      </c>
      <c>
        <is>
          <t>20.11.2020 12:58:05</t>
        </is>
      </c>
      <c>
        <v>2.142777777</v>
      </c>
      <c>
        <v>0</v>
      </c>
      <c>
        <v>20</v>
      </c>
      <c>
        <v>0</v>
      </c>
      <c>
        <v>0</v>
      </c>
      <c>
        <v>0</v>
      </c>
      <c>
        <v>42.855556</v>
      </c>
      <c>
        <v>0</v>
      </c>
      <c>
        <v>0</v>
      </c>
    </row>
    <row>
      <c>
        <is>
          <t>1575285</t>
        </is>
      </c>
      <c>
        <v>1</v>
      </c>
      <c>
        <is>
          <t>İZMİR</t>
        </is>
      </c>
      <c>
        <v>BERGAMA</v>
      </c>
      <c>
        <is>
          <t>CENNET MAHALLESİ TR-2 35-16-M00135_47492200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04.11.2020 15:01:00</t>
        </is>
      </c>
      <c>
        <is>
          <t>04.11.2020 16:22:18</t>
        </is>
      </c>
      <c>
        <v>1.355</v>
      </c>
      <c>
        <v>0</v>
      </c>
      <c>
        <v>6</v>
      </c>
      <c>
        <v>0</v>
      </c>
      <c>
        <v>36</v>
      </c>
      <c>
        <v>0</v>
      </c>
      <c>
        <v>8.13</v>
      </c>
      <c>
        <v>0</v>
      </c>
      <c>
        <v>48.78</v>
      </c>
    </row>
    <row>
      <c>
        <is>
          <t>1575834</t>
        </is>
      </c>
      <c>
        <v>1</v>
      </c>
      <c>
        <is>
          <t>İZMİR</t>
        </is>
      </c>
      <c>
        <v>BERGAMA</v>
      </c>
      <c>
        <is>
          <t>CENNET MAHALLESİ TR-3 35-16-M00136_953349152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05.11.2020 14:35:02</t>
        </is>
      </c>
      <c>
        <is>
          <t>05.11.2020 16:04:16</t>
        </is>
      </c>
      <c>
        <v>1.487222222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1.487222</v>
      </c>
    </row>
    <row>
      <c>
        <is>
          <t>1577083</t>
        </is>
      </c>
      <c>
        <v>1</v>
      </c>
      <c>
        <is>
          <t>İZMİR</t>
        </is>
      </c>
      <c>
        <v>BERGAMA</v>
      </c>
      <c>
        <is>
          <t>DAĞISTAN TR-1 35-16-M00129_953336425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07.11.2020 11:35:50</t>
        </is>
      </c>
      <c>
        <is>
          <t>07.11.2020 12:47:07</t>
        </is>
      </c>
      <c>
        <v>1.188055555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1.188056</v>
      </c>
    </row>
    <row>
      <c>
        <is>
          <t>1577143</t>
        </is>
      </c>
      <c>
        <v>1</v>
      </c>
      <c>
        <is>
          <t>İZMİR</t>
        </is>
      </c>
      <c>
        <v>BERGAMA</v>
      </c>
      <c>
        <is>
          <t>CENNET MAHALLESİ TR-2 35-16-M00135_35-16-M00135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07.11.2020 13:46:00</t>
        </is>
      </c>
      <c>
        <is>
          <t>07.11.2020 17:50:35</t>
        </is>
      </c>
      <c>
        <v>4.076388888</v>
      </c>
      <c>
        <v>0</v>
      </c>
      <c>
        <v>6</v>
      </c>
      <c>
        <v>1</v>
      </c>
      <c>
        <v>93</v>
      </c>
      <c>
        <v>0</v>
      </c>
      <c>
        <v>24.458333</v>
      </c>
      <c>
        <v>4.076389</v>
      </c>
      <c>
        <v>379.104167</v>
      </c>
    </row>
    <row>
      <c>
        <is>
          <t>1574314</t>
        </is>
      </c>
      <c>
        <v>1</v>
      </c>
      <c>
        <is>
          <t>MANİSA</t>
        </is>
      </c>
      <c>
        <v>ALAŞEHİR</v>
      </c>
      <c>
        <is>
          <t>SARIPINAR TR-6 45-73-M00573_945655137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02.11.2020 17:31:25</t>
        </is>
      </c>
      <c>
        <is>
          <t>02.11.2020 19:08:10</t>
        </is>
      </c>
      <c>
        <v>1.6125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1.6125</v>
      </c>
    </row>
    <row>
      <c>
        <is>
          <t>1578243</t>
        </is>
      </c>
      <c>
        <v>1</v>
      </c>
      <c>
        <is>
          <t>İZMİR</t>
        </is>
      </c>
      <c>
        <v>KARABURUN</v>
      </c>
      <c>
        <is>
          <t>MORDOĞAN TR-28 35-21-L00156_953364817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09.11.2020 20:59:00</t>
        </is>
      </c>
      <c>
        <is>
          <t>09.11.2020 23:45:34</t>
        </is>
      </c>
      <c>
        <v>2.776111111</v>
      </c>
      <c>
        <v>0</v>
      </c>
      <c>
        <v>3</v>
      </c>
      <c>
        <v>0</v>
      </c>
      <c>
        <v>0</v>
      </c>
      <c>
        <v>0</v>
      </c>
      <c>
        <v>8.328333</v>
      </c>
      <c>
        <v>0</v>
      </c>
      <c>
        <v>0</v>
      </c>
    </row>
    <row>
      <c>
        <is>
          <t>1577240</t>
        </is>
      </c>
      <c>
        <v>1</v>
      </c>
      <c>
        <is>
          <t>İZMİR</t>
        </is>
      </c>
      <c>
        <v>BERGAMA</v>
      </c>
      <c>
        <is>
          <t>TR-105 35-16-L00105_948511903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07.11.2020 16:06:07</t>
        </is>
      </c>
      <c>
        <is>
          <t>07.11.2020 18:54:39</t>
        </is>
      </c>
      <c>
        <v>2.808888888</v>
      </c>
      <c>
        <v>0</v>
      </c>
      <c>
        <v>1</v>
      </c>
      <c>
        <v>0</v>
      </c>
      <c>
        <v>0</v>
      </c>
      <c>
        <v>0</v>
      </c>
      <c>
        <v>2.808889</v>
      </c>
      <c>
        <v>0</v>
      </c>
      <c>
        <v>0</v>
      </c>
    </row>
    <row>
      <c>
        <is>
          <t>1577512</t>
        </is>
      </c>
      <c>
        <v>1</v>
      </c>
      <c>
        <is>
          <t>MANİSA</t>
        </is>
      </c>
      <c>
        <v>ŞEHZADELER</v>
      </c>
      <c>
        <is>
          <t>İĞDECİK KÖK 45-71-M00077_ŞEHİR-2-M04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08.11.2020 09:38:19</t>
        </is>
      </c>
      <c>
        <is>
          <t>08.11.2020 11:51:33</t>
        </is>
      </c>
      <c>
        <v>2.220555555</v>
      </c>
      <c>
        <v>8</v>
      </c>
      <c>
        <v>583</v>
      </c>
      <c>
        <v>48</v>
      </c>
      <c>
        <v>71</v>
      </c>
      <c>
        <v>17.764444</v>
      </c>
      <c>
        <v>1294.583889</v>
      </c>
      <c>
        <v>106.586667</v>
      </c>
      <c>
        <v>157.659444</v>
      </c>
    </row>
    <row>
      <c>
        <is>
          <t>1575727</t>
        </is>
      </c>
      <c>
        <v>1</v>
      </c>
      <c>
        <is>
          <t>İZMİR</t>
        </is>
      </c>
      <c>
        <v>FOÇA</v>
      </c>
      <c>
        <is>
          <t>FOÇA TR-52 35-23-L00052_950427710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05.11.2020 11:59:00</t>
        </is>
      </c>
      <c>
        <is>
          <t>05.11.2020 12:56:25</t>
        </is>
      </c>
      <c>
        <v>0.956944444</v>
      </c>
      <c>
        <v>0</v>
      </c>
      <c>
        <v>2</v>
      </c>
      <c>
        <v>0</v>
      </c>
      <c>
        <v>0</v>
      </c>
      <c>
        <v>0</v>
      </c>
      <c>
        <v>1.913889</v>
      </c>
      <c>
        <v>0</v>
      </c>
      <c>
        <v>0</v>
      </c>
    </row>
    <row>
      <c>
        <is>
          <t>1576488</t>
        </is>
      </c>
      <c>
        <v>1</v>
      </c>
      <c>
        <is>
          <t>İZMİR</t>
        </is>
      </c>
      <c>
        <v>FOÇA</v>
      </c>
      <c>
        <is>
          <t>FOÇA TR-10 35-23-L00010_A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06.11.2020 13:36:45</t>
        </is>
      </c>
      <c>
        <is>
          <t>06.11.2020 14:48:51</t>
        </is>
      </c>
      <c>
        <v>1.201666666</v>
      </c>
      <c>
        <v>0</v>
      </c>
      <c>
        <v>20</v>
      </c>
      <c>
        <v>0</v>
      </c>
      <c>
        <v>0</v>
      </c>
      <c>
        <v>0</v>
      </c>
      <c>
        <v>24.033333</v>
      </c>
      <c>
        <v>0</v>
      </c>
      <c>
        <v>0</v>
      </c>
    </row>
    <row>
      <c>
        <is>
          <t>1598151</t>
        </is>
      </c>
      <c>
        <v>1</v>
      </c>
      <c>
        <is>
          <t>İZMİR</t>
        </is>
      </c>
      <c>
        <v>FOÇA</v>
      </c>
      <c>
        <is>
          <t>FOÇA L-68 35-23-L00068_953038204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29.11.2020 13:04:20</t>
        </is>
      </c>
      <c>
        <is>
          <t>29.11.2020 16:14:08</t>
        </is>
      </c>
      <c>
        <v>3.163333333</v>
      </c>
      <c>
        <v>0</v>
      </c>
      <c>
        <v>6</v>
      </c>
      <c>
        <v>0</v>
      </c>
      <c>
        <v>0</v>
      </c>
      <c>
        <v>0</v>
      </c>
      <c>
        <v>18.98</v>
      </c>
      <c>
        <v>0</v>
      </c>
      <c>
        <v>0</v>
      </c>
    </row>
    <row>
      <c>
        <is>
          <t>1573547</t>
        </is>
      </c>
      <c>
        <v>1</v>
      </c>
      <c>
        <is>
          <t>İZMİR</t>
        </is>
      </c>
      <c>
        <v>ÖDEMİŞ</v>
      </c>
      <c>
        <is>
          <t>TR-103 35-15-L00103_DAĞITIM TRAFO TR-103-L04 L04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01.11.2020 09:45:16</t>
        </is>
      </c>
      <c>
        <is>
          <t>01.11.2020 11:37:48</t>
        </is>
      </c>
      <c>
        <v>1.875555555</v>
      </c>
      <c>
        <v>2</v>
      </c>
      <c>
        <v>571</v>
      </c>
      <c>
        <v>0</v>
      </c>
      <c>
        <v>0</v>
      </c>
      <c>
        <v>3.751111</v>
      </c>
      <c>
        <v>1070.942222</v>
      </c>
      <c>
        <v>0</v>
      </c>
      <c>
        <v>0</v>
      </c>
    </row>
    <row>
      <c>
        <is>
          <t>1581472</t>
        </is>
      </c>
      <c>
        <v>1</v>
      </c>
      <c>
        <is>
          <t>İZMİR</t>
        </is>
      </c>
      <c>
        <v>ÖDEMİŞ</v>
      </c>
      <c>
        <is>
          <t>TR-103 35-15-L00103_B b1b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16.11.2020 12:41:35</t>
        </is>
      </c>
      <c>
        <is>
          <t>16.11.2020 14:00:37</t>
        </is>
      </c>
      <c>
        <v>1.317222222</v>
      </c>
      <c>
        <v>0</v>
      </c>
      <c>
        <v>121</v>
      </c>
      <c>
        <v>0</v>
      </c>
      <c>
        <v>0</v>
      </c>
      <c>
        <v>0</v>
      </c>
      <c>
        <v>159.383889</v>
      </c>
      <c>
        <v>0</v>
      </c>
      <c>
        <v>0</v>
      </c>
    </row>
    <row>
      <c>
        <is>
          <t>1597755</t>
        </is>
      </c>
      <c>
        <v>1</v>
      </c>
      <c>
        <is>
          <t>İZMİR</t>
        </is>
      </c>
      <c>
        <v>BERGAMA</v>
      </c>
      <c>
        <is>
          <t>İSMAİLLİ HACILAR TR-1 35-16-M00041_953333305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28.11.2020 12:13:02</t>
        </is>
      </c>
      <c>
        <is>
          <t>28.11.2020 14:27:12</t>
        </is>
      </c>
      <c>
        <v>2.236111111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4.472222</v>
      </c>
    </row>
    <row>
      <c>
        <is>
          <t>1578642</t>
        </is>
      </c>
      <c>
        <v>1</v>
      </c>
      <c>
        <is>
          <t>İZMİR</t>
        </is>
      </c>
      <c>
        <v>BERGAMA</v>
      </c>
      <c>
        <is>
          <t>KALE ARDI 35-16-M00064_35-16-M00064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10.11.2020 15:59:51</t>
        </is>
      </c>
      <c>
        <is>
          <t>10.11.2020 19:09:00</t>
        </is>
      </c>
      <c>
        <v>3.1525</v>
      </c>
      <c>
        <v>0</v>
      </c>
      <c>
        <v>0</v>
      </c>
      <c>
        <v>2</v>
      </c>
      <c>
        <v>30</v>
      </c>
      <c>
        <v>0</v>
      </c>
      <c>
        <v>0</v>
      </c>
      <c>
        <v>6.305</v>
      </c>
      <c>
        <v>94.575</v>
      </c>
    </row>
    <row>
      <c>
        <is>
          <t>1578777</t>
        </is>
      </c>
      <c>
        <v>1</v>
      </c>
      <c>
        <is>
          <t>İZMİR</t>
        </is>
      </c>
      <c>
        <v>BERGAMA</v>
      </c>
      <c>
        <is>
          <t>KALE ARDI 35-16-M00064_953313222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10.11.2020 21:13:06</t>
        </is>
      </c>
      <c>
        <is>
          <t>10.11.2020 23:04:00</t>
        </is>
      </c>
      <c>
        <v>1.848333333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1.848333</v>
      </c>
    </row>
    <row>
      <c>
        <is>
          <t>1595331</t>
        </is>
      </c>
      <c>
        <v>1</v>
      </c>
      <c>
        <is>
          <t>İZMİR</t>
        </is>
      </c>
      <c>
        <v>BERGAMA</v>
      </c>
      <c>
        <is>
          <t>AŞAĞIKIRIKLAR TR-5 35-16-M00710_958008018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23.11.2020 15:38:30</t>
        </is>
      </c>
      <c>
        <is>
          <t>23.11.2020 18:05:00</t>
        </is>
      </c>
      <c>
        <v>2.441666666</v>
      </c>
      <c>
        <v>0</v>
      </c>
      <c>
        <v>0</v>
      </c>
      <c>
        <v>1</v>
      </c>
      <c>
        <v>0</v>
      </c>
      <c>
        <v>0</v>
      </c>
      <c>
        <v>0</v>
      </c>
      <c>
        <v>2.441667</v>
      </c>
      <c>
        <v>0</v>
      </c>
    </row>
    <row>
      <c>
        <is>
          <t>1583509</t>
        </is>
      </c>
      <c>
        <v>1</v>
      </c>
      <c>
        <is>
          <t>İZMİR</t>
        </is>
      </c>
      <c>
        <v>BERGAMA</v>
      </c>
      <c>
        <is>
          <t>AZİZİYE TR-1 35-16-M00142_953321713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19.11.2020 20:17:00</t>
        </is>
      </c>
      <c>
        <is>
          <t>19.11.2020 21:23:48</t>
        </is>
      </c>
      <c>
        <v>1.113333333</v>
      </c>
      <c>
        <v>0</v>
      </c>
      <c>
        <v>1</v>
      </c>
      <c>
        <v>0</v>
      </c>
      <c>
        <v>0</v>
      </c>
      <c>
        <v>0</v>
      </c>
      <c>
        <v>1.113333</v>
      </c>
      <c>
        <v>0</v>
      </c>
      <c>
        <v>0</v>
      </c>
    </row>
    <row>
      <c>
        <is>
          <t>1578369</t>
        </is>
      </c>
      <c>
        <v>1</v>
      </c>
      <c>
        <is>
          <t>İZMİR</t>
        </is>
      </c>
      <c>
        <v>BERGAMA</v>
      </c>
      <c>
        <is>
          <t>BOZKÖY TARIMSAL SULAMA TR-3 35-16-M00223_47525058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10.11.2020 09:28:06</t>
        </is>
      </c>
      <c>
        <is>
          <t>10.11.2020 11:20:12</t>
        </is>
      </c>
      <c>
        <v>1.868333333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5.605</v>
      </c>
    </row>
    <row>
      <c>
        <is>
          <t>1579493</t>
        </is>
      </c>
      <c>
        <v>1</v>
      </c>
      <c>
        <is>
          <t>İZMİR</t>
        </is>
      </c>
      <c>
        <v>ÖDEMİŞ</v>
      </c>
      <c>
        <is>
          <t>SEYREKLİ TR-1 35-15-L00441_35-15-L00441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12.11.2020 09:37:26</t>
        </is>
      </c>
      <c>
        <is>
          <t>12.11.2020 15:48:14</t>
        </is>
      </c>
      <c>
        <v>6.18</v>
      </c>
      <c>
        <v>0</v>
      </c>
      <c>
        <v>0</v>
      </c>
      <c>
        <v>1</v>
      </c>
      <c>
        <v>119</v>
      </c>
      <c>
        <v>0</v>
      </c>
      <c>
        <v>0</v>
      </c>
      <c>
        <v>6.18</v>
      </c>
      <c>
        <v>735.42</v>
      </c>
    </row>
    <row>
      <c>
        <is>
          <t>1575208</t>
        </is>
      </c>
      <c>
        <v>1</v>
      </c>
      <c>
        <is>
          <t>İZMİR</t>
        </is>
      </c>
      <c>
        <v>ÖDEMİŞ</v>
      </c>
      <c>
        <is>
          <t>HAKKI YEŞİLTEPE SULAMA GRUBU 35-29-M00392_Ayırıcı H01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04.11.2020 12:05:30</t>
        </is>
      </c>
      <c>
        <is>
          <t>04.11.2020 19:50:01</t>
        </is>
      </c>
      <c>
        <v>7.741944444</v>
      </c>
      <c>
        <v>0</v>
      </c>
      <c>
        <v>0</v>
      </c>
      <c>
        <v>0</v>
      </c>
      <c>
        <v>13</v>
      </c>
      <c>
        <v>0</v>
      </c>
      <c>
        <v>0</v>
      </c>
      <c>
        <v>0</v>
      </c>
      <c>
        <v>100.645278</v>
      </c>
    </row>
    <row>
      <c>
        <is>
          <t>1594801</t>
        </is>
      </c>
      <c>
        <v>1</v>
      </c>
      <c>
        <is>
          <t>İZMİR</t>
        </is>
      </c>
      <c>
        <v>ÖDEMİŞ</v>
      </c>
      <c>
        <is>
          <t>SEYREKLİ TR-1 35-15-L00441_950371049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22.11.2020 12:11:36</t>
        </is>
      </c>
      <c>
        <is>
          <t>22.11.2020 14:36:17</t>
        </is>
      </c>
      <c>
        <v>2.411388888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2.411389</v>
      </c>
    </row>
    <row>
      <c>
        <is>
          <t>1575394</t>
        </is>
      </c>
      <c>
        <v>1</v>
      </c>
      <c>
        <is>
          <t>İZMİR</t>
        </is>
      </c>
      <c>
        <v>ÖDEMİŞ</v>
      </c>
      <c>
        <is>
          <t>TR-142 35-15-L00142_35-15-L00142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04.11.2020 18:13:21</t>
        </is>
      </c>
      <c>
        <is>
          <t>04.11.2020 19:26:10</t>
        </is>
      </c>
      <c>
        <v>1.213611111</v>
      </c>
      <c>
        <v>2</v>
      </c>
      <c>
        <v>455</v>
      </c>
      <c>
        <v>0</v>
      </c>
      <c>
        <v>0</v>
      </c>
      <c>
        <v>2.427222</v>
      </c>
      <c>
        <v>552.193056</v>
      </c>
      <c>
        <v>0</v>
      </c>
      <c>
        <v>0</v>
      </c>
    </row>
    <row>
      <c>
        <is>
          <t>1597533</t>
        </is>
      </c>
      <c>
        <v>1</v>
      </c>
      <c>
        <is>
          <t>İZMİR</t>
        </is>
      </c>
      <c>
        <v>KARABURUN</v>
      </c>
      <c>
        <is>
          <t>MORDOĞAN TR-25 35-21-L00153_C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27.11.2020 20:46:02</t>
        </is>
      </c>
      <c>
        <is>
          <t>27.11.2020 23:36:54</t>
        </is>
      </c>
      <c>
        <v>2.847777777</v>
      </c>
      <c>
        <v>0</v>
      </c>
      <c>
        <v>75</v>
      </c>
      <c>
        <v>0</v>
      </c>
      <c>
        <v>0</v>
      </c>
      <c>
        <v>0</v>
      </c>
      <c>
        <v>213.583333</v>
      </c>
      <c>
        <v>0</v>
      </c>
      <c>
        <v>0</v>
      </c>
    </row>
    <row>
      <c>
        <is>
          <t>1598334</t>
        </is>
      </c>
      <c>
        <v>1</v>
      </c>
      <c>
        <is>
          <t>İZMİR</t>
        </is>
      </c>
      <c>
        <v>KARABURUN</v>
      </c>
      <c>
        <is>
          <t>ARDIÇ MAHALLESİ TR-8 35-21-L00131_953356828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29.11.2020 20:09:27</t>
        </is>
      </c>
      <c>
        <is>
          <t>29.11.2020 22:44:49</t>
        </is>
      </c>
      <c>
        <v>2.589444444</v>
      </c>
      <c>
        <v>0</v>
      </c>
      <c>
        <v>1</v>
      </c>
      <c>
        <v>0</v>
      </c>
      <c>
        <v>0</v>
      </c>
      <c>
        <v>0</v>
      </c>
      <c>
        <v>2.589444</v>
      </c>
      <c>
        <v>0</v>
      </c>
      <c>
        <v>0</v>
      </c>
    </row>
    <row>
      <c>
        <is>
          <t>1583724</t>
        </is>
      </c>
      <c>
        <v>1</v>
      </c>
      <c>
        <is>
          <t>İZMİR</t>
        </is>
      </c>
      <c>
        <v>KARABURUN</v>
      </c>
      <c>
        <is>
          <t>MORDOĞAN TR-27 35-21-L00154_A</t>
        </is>
      </c>
      <c>
        <v>AG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20.11.2020 10:35:09</t>
        </is>
      </c>
      <c>
        <is>
          <t>20.11.2020 13:09:17</t>
        </is>
      </c>
      <c>
        <v>2.568888888</v>
      </c>
      <c>
        <v>0</v>
      </c>
      <c>
        <v>130</v>
      </c>
      <c>
        <v>0</v>
      </c>
      <c>
        <v>0</v>
      </c>
      <c>
        <v>0</v>
      </c>
      <c>
        <v>333.955555</v>
      </c>
      <c>
        <v>0</v>
      </c>
      <c>
        <v>0</v>
      </c>
    </row>
    <row>
      <c>
        <is>
          <t>1583517</t>
        </is>
      </c>
      <c>
        <v>1</v>
      </c>
      <c>
        <is>
          <t>İZMİR</t>
        </is>
      </c>
      <c>
        <v>KARABURUN</v>
      </c>
      <c>
        <is>
          <t>MORDOĞAN TR-27 35-21-L00154_A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19.11.2020 20:21:48</t>
        </is>
      </c>
      <c>
        <is>
          <t>20.11.2020 00:16:11</t>
        </is>
      </c>
      <c>
        <v>3.906388888</v>
      </c>
      <c>
        <v>0</v>
      </c>
      <c>
        <v>130</v>
      </c>
      <c>
        <v>0</v>
      </c>
      <c>
        <v>0</v>
      </c>
      <c>
        <v>0</v>
      </c>
      <c>
        <v>507.830555</v>
      </c>
      <c>
        <v>0</v>
      </c>
      <c>
        <v>0</v>
      </c>
    </row>
    <row>
      <c>
        <is>
          <t>1577621</t>
        </is>
      </c>
      <c>
        <v>1</v>
      </c>
      <c>
        <is>
          <t>İZMİR</t>
        </is>
      </c>
      <c>
        <v>ÖDEMİŞ</v>
      </c>
      <c>
        <is>
          <t>TR-12 35-15-M00012_950358869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08.11.2020 13:24:42</t>
        </is>
      </c>
      <c>
        <is>
          <t>08.11.2020 15:55:21</t>
        </is>
      </c>
      <c>
        <v>2.510833333</v>
      </c>
      <c>
        <v>0</v>
      </c>
      <c>
        <v>7</v>
      </c>
      <c>
        <v>0</v>
      </c>
      <c>
        <v>0</v>
      </c>
      <c>
        <v>0</v>
      </c>
      <c>
        <v>17.575833</v>
      </c>
      <c>
        <v>0</v>
      </c>
      <c>
        <v>0</v>
      </c>
    </row>
    <row>
      <c>
        <is>
          <t>1574083</t>
        </is>
      </c>
      <c>
        <v>1</v>
      </c>
      <c>
        <is>
          <t>İZMİR</t>
        </is>
      </c>
      <c>
        <v>ÖDEMİŞ</v>
      </c>
      <c>
        <is>
          <t>TR-13 35-15-L00013_48909408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02.11.2020 11:41:13</t>
        </is>
      </c>
      <c>
        <is>
          <t>02.11.2020 17:41:27</t>
        </is>
      </c>
      <c>
        <v>6.003888888</v>
      </c>
      <c>
        <v>0</v>
      </c>
      <c>
        <v>140</v>
      </c>
      <c>
        <v>0</v>
      </c>
      <c>
        <v>0</v>
      </c>
      <c>
        <v>0</v>
      </c>
      <c>
        <v>840.544444</v>
      </c>
      <c>
        <v>0</v>
      </c>
      <c>
        <v>0</v>
      </c>
    </row>
    <row>
      <c>
        <is>
          <t>1576383</t>
        </is>
      </c>
      <c>
        <v>1</v>
      </c>
      <c>
        <is>
          <t>İZMİR</t>
        </is>
      </c>
      <c>
        <v>ÖDEMİŞ</v>
      </c>
      <c>
        <is>
          <t>HACI HASAN KÖYÜ TR-1 35-15-L00271_35-15-L00271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06.11.2020 11:53:00</t>
        </is>
      </c>
      <c>
        <is>
          <t>06.11.2020 14:11:40</t>
        </is>
      </c>
      <c>
        <v>2.311111111</v>
      </c>
      <c>
        <v>0</v>
      </c>
      <c>
        <v>0</v>
      </c>
      <c>
        <v>1</v>
      </c>
      <c>
        <v>81</v>
      </c>
      <c>
        <v>0</v>
      </c>
      <c>
        <v>0</v>
      </c>
      <c>
        <v>2.311111</v>
      </c>
      <c>
        <v>187.2</v>
      </c>
    </row>
    <row>
      <c>
        <is>
          <t>1576158</t>
        </is>
      </c>
      <c>
        <v>1</v>
      </c>
      <c>
        <is>
          <t>İZMİR</t>
        </is>
      </c>
      <c>
        <v>ÖDEMİŞ</v>
      </c>
      <c>
        <is>
          <t>BİRGİ DM 35-15-L01013_KEMER L06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06.11.2020 08:06:49</t>
        </is>
      </c>
      <c>
        <is>
          <t>06.11.2020 09:16:50</t>
        </is>
      </c>
      <c>
        <v>1.166944444</v>
      </c>
      <c>
        <v>0</v>
      </c>
      <c>
        <v>0</v>
      </c>
      <c>
        <v>12</v>
      </c>
      <c>
        <v>282</v>
      </c>
      <c>
        <v>0</v>
      </c>
      <c>
        <v>0</v>
      </c>
      <c>
        <v>14.003333</v>
      </c>
      <c>
        <v>329.078333</v>
      </c>
    </row>
    <row>
      <c>
        <is>
          <t>1578480</t>
        </is>
      </c>
      <c>
        <v>1</v>
      </c>
      <c>
        <is>
          <t>İZMİR</t>
        </is>
      </c>
      <c>
        <v>ÖDEMİŞ</v>
      </c>
      <c>
        <is>
          <t>OVACIK TR-1 35-15-L00285_D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10.11.2020 11:43:29</t>
        </is>
      </c>
      <c>
        <is>
          <t>10.11.2020 14:31:33</t>
        </is>
      </c>
      <c>
        <v>2.801111111</v>
      </c>
      <c>
        <v>0</v>
      </c>
      <c>
        <v>0</v>
      </c>
      <c>
        <v>0</v>
      </c>
      <c>
        <v>6</v>
      </c>
      <c>
        <v>0</v>
      </c>
      <c>
        <v>0</v>
      </c>
      <c>
        <v>0</v>
      </c>
      <c>
        <v>16.806667</v>
      </c>
    </row>
    <row>
      <c>
        <is>
          <t>1574518</t>
        </is>
      </c>
      <c>
        <v>1</v>
      </c>
      <c>
        <is>
          <t>İZMİR</t>
        </is>
      </c>
      <c>
        <v>FOÇA</v>
      </c>
      <c>
        <is>
          <t>PE-MA MANTAR ÖZEL TR-1 35-23-M00134Ö_Ayırıcı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03.11.2020 09:04:46</t>
        </is>
      </c>
      <c>
        <is>
          <t>03.11.2020 10:49:45</t>
        </is>
      </c>
      <c>
        <v>1.749722222</v>
      </c>
      <c>
        <v>0</v>
      </c>
      <c>
        <v>0</v>
      </c>
      <c>
        <v>1</v>
      </c>
      <c>
        <v>0</v>
      </c>
      <c>
        <v>0</v>
      </c>
      <c>
        <v>0</v>
      </c>
      <c>
        <v>1.749722</v>
      </c>
      <c>
        <v>0</v>
      </c>
    </row>
    <row>
      <c>
        <is>
          <t>1574832</t>
        </is>
      </c>
      <c>
        <v>1</v>
      </c>
      <c>
        <is>
          <t>İZMİR</t>
        </is>
      </c>
      <c>
        <v>FOÇA</v>
      </c>
      <c>
        <is>
          <t>KOZBEYLİ TR-2 35-23-M00071_42094860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03.11.2020 16:47:00</t>
        </is>
      </c>
      <c>
        <is>
          <t>03.11.2020 19:48:59</t>
        </is>
      </c>
      <c>
        <v>3.033055555</v>
      </c>
      <c>
        <v>0</v>
      </c>
      <c>
        <v>0</v>
      </c>
      <c>
        <v>0</v>
      </c>
      <c>
        <v>39</v>
      </c>
      <c>
        <v>0</v>
      </c>
      <c>
        <v>0</v>
      </c>
      <c>
        <v>0</v>
      </c>
      <c>
        <v>118.289167</v>
      </c>
    </row>
    <row>
      <c>
        <is>
          <t>1581823</t>
        </is>
      </c>
      <c>
        <v>1</v>
      </c>
      <c>
        <is>
          <t>İZMİR</t>
        </is>
      </c>
      <c>
        <v>FOÇA</v>
      </c>
      <c>
        <is>
          <t>KOZBEYLİ TR-2 35-23-M00071_950421044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17.11.2020 09:41:24</t>
        </is>
      </c>
      <c>
        <is>
          <t>17.11.2020 11:25:42</t>
        </is>
      </c>
      <c>
        <v>1.738333333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1.738333</v>
      </c>
    </row>
    <row>
      <c>
        <is>
          <t>1594974</t>
        </is>
      </c>
      <c>
        <v>1</v>
      </c>
      <c>
        <is>
          <t>İZMİR</t>
        </is>
      </c>
      <c>
        <v>FOÇA</v>
      </c>
      <c>
        <is>
          <t>KOZBEYLİ TR-2 35-23-M00071_42094861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22.11.2020 23:21:32</t>
        </is>
      </c>
      <c>
        <is>
          <t>23.11.2020 01:33:09</t>
        </is>
      </c>
      <c>
        <v>2.193611111</v>
      </c>
      <c>
        <v>0</v>
      </c>
      <c>
        <v>22</v>
      </c>
      <c>
        <v>0</v>
      </c>
      <c>
        <v>18</v>
      </c>
      <c>
        <v>0</v>
      </c>
      <c>
        <v>48.259444</v>
      </c>
      <c>
        <v>0</v>
      </c>
      <c>
        <v>39.485</v>
      </c>
    </row>
    <row>
      <c>
        <is>
          <t>1578354</t>
        </is>
      </c>
      <c>
        <v>1</v>
      </c>
      <c>
        <is>
          <t>İZMİR</t>
        </is>
      </c>
      <c>
        <v>FOÇA</v>
      </c>
      <c>
        <is>
          <t>FOÇA TR-49 35-23-L00049_42134486</t>
        </is>
      </c>
      <c>
        <v>Ağaç Kesimi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10.11.2020 09:20:00</t>
        </is>
      </c>
      <c>
        <is>
          <t>10.11.2020 15:00:06</t>
        </is>
      </c>
      <c>
        <v>5.668333333</v>
      </c>
      <c>
        <v>0</v>
      </c>
      <c>
        <v>178</v>
      </c>
      <c>
        <v>0</v>
      </c>
      <c>
        <v>0</v>
      </c>
      <c>
        <v>0</v>
      </c>
      <c>
        <v>1008.963333</v>
      </c>
      <c>
        <v>0</v>
      </c>
      <c>
        <v>0</v>
      </c>
    </row>
    <row>
      <c>
        <is>
          <t>1577836</t>
        </is>
      </c>
      <c>
        <v>1</v>
      </c>
      <c>
        <is>
          <t>İZMİR</t>
        </is>
      </c>
      <c>
        <v>FOÇA</v>
      </c>
      <c>
        <is>
          <t>FOÇA TR-49 35-23-L00049_42134486</t>
        </is>
      </c>
      <c>
        <v>Ağaç Kesimi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09.11.2020 08:56:00</t>
        </is>
      </c>
      <c>
        <is>
          <t>09.11.2020 15:48:11</t>
        </is>
      </c>
      <c>
        <v>6.869722222</v>
      </c>
      <c>
        <v>0</v>
      </c>
      <c>
        <v>178</v>
      </c>
      <c>
        <v>0</v>
      </c>
      <c>
        <v>0</v>
      </c>
      <c>
        <v>0</v>
      </c>
      <c>
        <v>1222.810556</v>
      </c>
      <c>
        <v>0</v>
      </c>
      <c>
        <v>0</v>
      </c>
    </row>
    <row>
      <c>
        <is>
          <t>1574554</t>
        </is>
      </c>
      <c>
        <v>1</v>
      </c>
      <c>
        <is>
          <t>İZMİR</t>
        </is>
      </c>
      <c>
        <v>FOÇA</v>
      </c>
      <c>
        <is>
          <t>FOÇA TR-14 35-23-L00014_C</t>
        </is>
      </c>
      <c>
        <v>Ağaç Kesimi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03.11.2020 09:53:00</t>
        </is>
      </c>
      <c>
        <is>
          <t>03.11.2020 13:05:41</t>
        </is>
      </c>
      <c>
        <v>3.211388888</v>
      </c>
      <c>
        <v>0</v>
      </c>
      <c>
        <v>93</v>
      </c>
      <c>
        <v>0</v>
      </c>
      <c>
        <v>0</v>
      </c>
      <c>
        <v>0</v>
      </c>
      <c>
        <v>298.659167</v>
      </c>
      <c>
        <v>0</v>
      </c>
      <c>
        <v>0</v>
      </c>
    </row>
    <row>
      <c>
        <is>
          <t>1582708</t>
        </is>
      </c>
      <c>
        <v>1</v>
      </c>
      <c>
        <is>
          <t>İZMİR</t>
        </is>
      </c>
      <c>
        <v>FOÇA</v>
      </c>
      <c>
        <is>
          <t>FOÇA TR-47 35-23-L00047_950425849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18.11.2020 17:10:18</t>
        </is>
      </c>
      <c>
        <is>
          <t>18.11.2020 20:40:18</t>
        </is>
      </c>
      <c>
        <v>3.5</v>
      </c>
      <c>
        <v>0</v>
      </c>
      <c>
        <v>8</v>
      </c>
      <c>
        <v>0</v>
      </c>
      <c>
        <v>0</v>
      </c>
      <c>
        <v>0</v>
      </c>
      <c>
        <v>28</v>
      </c>
      <c>
        <v>0</v>
      </c>
      <c>
        <v>0</v>
      </c>
    </row>
    <row>
      <c>
        <is>
          <t>1582757</t>
        </is>
      </c>
      <c>
        <v>1</v>
      </c>
      <c>
        <is>
          <t>İZMİR</t>
        </is>
      </c>
      <c>
        <v>FOÇA</v>
      </c>
      <c>
        <is>
          <t>FOÇA TR-47 35-23-L00047_42133503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18.11.2020 19:08:00</t>
        </is>
      </c>
      <c>
        <is>
          <t>18.11.2020 20:58:02</t>
        </is>
      </c>
      <c>
        <v>1.833888888</v>
      </c>
      <c>
        <v>0</v>
      </c>
      <c>
        <v>163</v>
      </c>
      <c>
        <v>0</v>
      </c>
      <c>
        <v>0</v>
      </c>
      <c>
        <v>0</v>
      </c>
      <c>
        <v>298.923889</v>
      </c>
      <c>
        <v>0</v>
      </c>
      <c>
        <v>0</v>
      </c>
    </row>
    <row>
      <c>
        <is>
          <t>1598419</t>
        </is>
      </c>
      <c>
        <v>1</v>
      </c>
      <c>
        <is>
          <t>İZMİR</t>
        </is>
      </c>
      <c>
        <v>FOÇA</v>
      </c>
      <c>
        <is>
          <t>FOÇA L-68 35-23-L00068_A A01</t>
        </is>
      </c>
      <c>
        <v>AG Box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30.11.2020 08:53:00</t>
        </is>
      </c>
      <c>
        <is>
          <t>30.11.2020 14:05:47</t>
        </is>
      </c>
      <c>
        <v>5.213055555</v>
      </c>
      <c>
        <v>0</v>
      </c>
      <c>
        <v>9</v>
      </c>
      <c>
        <v>0</v>
      </c>
      <c>
        <v>0</v>
      </c>
      <c>
        <v>0</v>
      </c>
      <c>
        <v>46.9175</v>
      </c>
      <c>
        <v>0</v>
      </c>
      <c>
        <v>0</v>
      </c>
    </row>
    <row>
      <c>
        <is>
          <t>1580660</t>
        </is>
      </c>
      <c>
        <v>1</v>
      </c>
      <c>
        <is>
          <t>İZMİR</t>
        </is>
      </c>
      <c>
        <v>ÖDEMİŞ</v>
      </c>
      <c>
        <is>
          <t>TR-59 KAVUKÇU MEVKİİ 35-15-L00059_950404728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14.11.2020 11:51:03</t>
        </is>
      </c>
      <c>
        <is>
          <t>14.11.2020 13:47:48</t>
        </is>
      </c>
      <c>
        <v>1.945833333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1.945833</v>
      </c>
    </row>
    <row>
      <c>
        <is>
          <t>1595301</t>
        </is>
      </c>
      <c>
        <v>1</v>
      </c>
      <c>
        <is>
          <t>İZMİR</t>
        </is>
      </c>
      <c>
        <v>ÖDEMİŞ</v>
      </c>
      <c>
        <is>
          <t>TR-15 35-15-M00015_35-15-M00015</t>
        </is>
      </c>
      <c>
        <v>Yangın</v>
      </c>
      <c>
        <is>
          <t>Dağıtım-AG</t>
        </is>
      </c>
      <c>
        <v>Uzun</v>
      </c>
      <c>
        <v>Güvenlik</v>
      </c>
      <c>
        <v>Bildirimsiz</v>
      </c>
      <c>
        <is>
          <t>23.11.2020 15:06:16</t>
        </is>
      </c>
      <c>
        <is>
          <t>23.11.2020 17:14:00</t>
        </is>
      </c>
      <c>
        <v>2.128888888</v>
      </c>
      <c>
        <v>2</v>
      </c>
      <c>
        <v>521</v>
      </c>
      <c>
        <v>0</v>
      </c>
      <c>
        <v>0</v>
      </c>
      <c>
        <v>4.257778</v>
      </c>
      <c>
        <v>1109.151111</v>
      </c>
      <c>
        <v>0</v>
      </c>
      <c>
        <v>0</v>
      </c>
    </row>
    <row>
      <c>
        <is>
          <t>1573699</t>
        </is>
      </c>
      <c>
        <v>1</v>
      </c>
      <c>
        <is>
          <t>İZMİR</t>
        </is>
      </c>
      <c>
        <v>ÖDEMİŞ</v>
      </c>
      <c>
        <is>
          <t>TR-41 35-15-M00041_-H H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01.11.2020 15:02:16</t>
        </is>
      </c>
      <c>
        <is>
          <t>01.11.2020 16:07:48</t>
        </is>
      </c>
      <c>
        <v>1.092222222</v>
      </c>
      <c>
        <v>2</v>
      </c>
      <c>
        <v>31</v>
      </c>
      <c>
        <v>0</v>
      </c>
      <c>
        <v>16</v>
      </c>
      <c>
        <v>2.184444</v>
      </c>
      <c>
        <v>33.858889</v>
      </c>
      <c>
        <v>0</v>
      </c>
      <c>
        <v>17.475556</v>
      </c>
    </row>
    <row>
      <c>
        <is>
          <t>1581116</t>
        </is>
      </c>
      <c>
        <v>1</v>
      </c>
      <c>
        <is>
          <t>İZMİR</t>
        </is>
      </c>
      <c>
        <v>ÖDEMİŞ</v>
      </c>
      <c>
        <is>
          <t>TR-78 HULUSİ İZLEYEN GRB. 35-15-M00078_950380098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15.11.2020 15:47:55</t>
        </is>
      </c>
      <c>
        <is>
          <t>15.11.2020 18:35:57</t>
        </is>
      </c>
      <c>
        <v>2.800555555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2.800556</v>
      </c>
    </row>
    <row>
      <c>
        <is>
          <t>1577147</t>
        </is>
      </c>
      <c>
        <v>1</v>
      </c>
      <c>
        <is>
          <t>İZMİR</t>
        </is>
      </c>
      <c>
        <v>FOÇA</v>
      </c>
      <c>
        <is>
          <t>YENİFOÇA TR-21 35-23-M00021_42095944 g1b</t>
        </is>
      </c>
      <c>
        <v>AG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07.11.2020 13:56:00</t>
        </is>
      </c>
      <c>
        <is>
          <t>07.11.2020 17:19:55</t>
        </is>
      </c>
      <c>
        <v>3.398611111</v>
      </c>
      <c>
        <v>0</v>
      </c>
      <c>
        <v>8</v>
      </c>
      <c>
        <v>0</v>
      </c>
      <c>
        <v>0</v>
      </c>
      <c>
        <v>0</v>
      </c>
      <c>
        <v>27.188889</v>
      </c>
      <c>
        <v>0</v>
      </c>
      <c>
        <v>0</v>
      </c>
    </row>
    <row>
      <c>
        <is>
          <t>1574042</t>
        </is>
      </c>
      <c>
        <v>1</v>
      </c>
      <c>
        <is>
          <t>İZMİR</t>
        </is>
      </c>
      <c>
        <v>FOÇA</v>
      </c>
      <c>
        <is>
          <t>YENİFOÇA TR-21 35-23-M00021_947747901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02.11.2020 10:40:12</t>
        </is>
      </c>
      <c>
        <is>
          <t>02.11.2020 17:55:10</t>
        </is>
      </c>
      <c>
        <v>7.249444444</v>
      </c>
      <c>
        <v>0</v>
      </c>
      <c>
        <v>1</v>
      </c>
      <c>
        <v>0</v>
      </c>
      <c>
        <v>0</v>
      </c>
      <c>
        <v>0</v>
      </c>
      <c>
        <v>7.249444</v>
      </c>
      <c>
        <v>0</v>
      </c>
      <c>
        <v>0</v>
      </c>
    </row>
    <row>
      <c>
        <is>
          <t>1575388</t>
        </is>
      </c>
      <c>
        <v>1</v>
      </c>
      <c>
        <is>
          <t>İZMİR</t>
        </is>
      </c>
      <c>
        <v>FOÇA</v>
      </c>
      <c>
        <is>
          <t>YENİFOÇA TR-21 35-23-M00021_42095949 tr/21e/1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04.11.2020 18:14:00</t>
        </is>
      </c>
      <c>
        <is>
          <t>04.11.2020 18:53:48</t>
        </is>
      </c>
      <c>
        <v>0.663333333</v>
      </c>
      <c>
        <v>0</v>
      </c>
      <c>
        <v>13</v>
      </c>
      <c>
        <v>0</v>
      </c>
      <c>
        <v>0</v>
      </c>
      <c>
        <v>0</v>
      </c>
      <c>
        <v>8.623333</v>
      </c>
      <c>
        <v>0</v>
      </c>
      <c>
        <v>0</v>
      </c>
    </row>
    <row>
      <c>
        <is>
          <t>1578554</t>
        </is>
      </c>
      <c>
        <v>1</v>
      </c>
      <c>
        <is>
          <t>İZMİR</t>
        </is>
      </c>
      <c>
        <v>FOÇA</v>
      </c>
      <c>
        <is>
          <t>YENİ FOÇA TR-20 35-23-M00020_950416846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10.11.2020 13:47:36</t>
        </is>
      </c>
      <c>
        <is>
          <t>10.11.2020 17:46:22</t>
        </is>
      </c>
      <c>
        <v>3.979444444</v>
      </c>
      <c>
        <v>0</v>
      </c>
      <c>
        <v>1</v>
      </c>
      <c>
        <v>0</v>
      </c>
      <c>
        <v>0</v>
      </c>
      <c>
        <v>0</v>
      </c>
      <c>
        <v>3.979444</v>
      </c>
      <c>
        <v>0</v>
      </c>
      <c>
        <v>0</v>
      </c>
    </row>
    <row>
      <c>
        <is>
          <t>1578688</t>
        </is>
      </c>
      <c>
        <v>1</v>
      </c>
      <c>
        <is>
          <t>İZMİR</t>
        </is>
      </c>
      <c>
        <v>FOÇA</v>
      </c>
      <c>
        <is>
          <t>YENİ FOÇA TR-20 35-23-M00020_B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10.11.2020 17:10:00</t>
        </is>
      </c>
      <c>
        <is>
          <t>10.11.2020 17:56:30</t>
        </is>
      </c>
      <c>
        <v>0.775</v>
      </c>
      <c>
        <v>0</v>
      </c>
      <c>
        <v>183</v>
      </c>
      <c>
        <v>0</v>
      </c>
      <c>
        <v>0</v>
      </c>
      <c>
        <v>0</v>
      </c>
      <c>
        <v>141.825</v>
      </c>
      <c>
        <v>0</v>
      </c>
      <c>
        <v>0</v>
      </c>
    </row>
    <row>
      <c>
        <is>
          <t>1579810</t>
        </is>
      </c>
      <c>
        <v>1</v>
      </c>
      <c>
        <is>
          <t>İZMİR</t>
        </is>
      </c>
      <c>
        <v>FOÇA</v>
      </c>
      <c>
        <is>
          <t>YENİ FOÇA TR-20 35-23-M00020_A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12.11.2020 18:26:00</t>
        </is>
      </c>
      <c>
        <is>
          <t>12.11.2020 18:51:33</t>
        </is>
      </c>
      <c>
        <v>0.425833333</v>
      </c>
      <c>
        <v>0</v>
      </c>
      <c>
        <v>126</v>
      </c>
      <c>
        <v>0</v>
      </c>
      <c>
        <v>0</v>
      </c>
      <c>
        <v>0</v>
      </c>
      <c>
        <v>53.655</v>
      </c>
      <c>
        <v>0</v>
      </c>
      <c>
        <v>0</v>
      </c>
    </row>
    <row>
      <c>
        <is>
          <t>1579871</t>
        </is>
      </c>
      <c>
        <v>1</v>
      </c>
      <c>
        <is>
          <t>İZMİR</t>
        </is>
      </c>
      <c>
        <v>FOÇA</v>
      </c>
      <c>
        <is>
          <t>YENİ FOÇA TR-20 35-23-M00020_A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12.11.2020 21:31:00</t>
        </is>
      </c>
      <c>
        <is>
          <t>12.11.2020 22:15:31</t>
        </is>
      </c>
      <c>
        <v>0.741944444</v>
      </c>
      <c>
        <v>0</v>
      </c>
      <c>
        <v>126</v>
      </c>
      <c>
        <v>0</v>
      </c>
      <c>
        <v>0</v>
      </c>
      <c>
        <v>0</v>
      </c>
      <c>
        <v>93.485</v>
      </c>
      <c>
        <v>0</v>
      </c>
      <c>
        <v>0</v>
      </c>
    </row>
    <row>
      <c>
        <is>
          <t>1577618</t>
        </is>
      </c>
      <c>
        <v>1</v>
      </c>
      <c>
        <is>
          <t>İZMİR</t>
        </is>
      </c>
      <c>
        <v>FOÇA</v>
      </c>
      <c>
        <is>
          <t>YENİ FOÇA TR-20 35-23-M00020_950416738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08.11.2020 13:24:15</t>
        </is>
      </c>
      <c>
        <is>
          <t>08.11.2020 15:22:17</t>
        </is>
      </c>
      <c>
        <v>1.967222222</v>
      </c>
      <c>
        <v>0</v>
      </c>
      <c>
        <v>1</v>
      </c>
      <c>
        <v>0</v>
      </c>
      <c>
        <v>0</v>
      </c>
      <c>
        <v>0</v>
      </c>
      <c>
        <v>1.967222</v>
      </c>
      <c>
        <v>0</v>
      </c>
      <c>
        <v>0</v>
      </c>
    </row>
    <row>
      <c>
        <is>
          <t>1595142</t>
        </is>
      </c>
      <c>
        <v>1</v>
      </c>
      <c>
        <is>
          <t>İZMİR</t>
        </is>
      </c>
      <c>
        <v>MENEMEN</v>
      </c>
      <c>
        <is>
          <t>MENEMEN DM-3/13 35-28-M00722_C C02</t>
        </is>
      </c>
      <c>
        <v>AG Box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23.11.2020 11:04:00</t>
        </is>
      </c>
      <c>
        <is>
          <t>23.11.2020 12:18:28</t>
        </is>
      </c>
      <c>
        <v>1.241111111</v>
      </c>
      <c>
        <v>0</v>
      </c>
      <c>
        <v>10</v>
      </c>
      <c>
        <v>0</v>
      </c>
      <c>
        <v>0</v>
      </c>
      <c>
        <v>0</v>
      </c>
      <c>
        <v>12.411111</v>
      </c>
      <c>
        <v>0</v>
      </c>
      <c>
        <v>0</v>
      </c>
    </row>
    <row>
      <c>
        <is>
          <t>1579816</t>
        </is>
      </c>
      <c>
        <v>1</v>
      </c>
      <c>
        <is>
          <t>İZMİR</t>
        </is>
      </c>
      <c>
        <v>MENEMEN</v>
      </c>
      <c>
        <is>
          <t>MENEMEN TR-63 (DM-3/17) 35-28-M00737_953375640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12.11.2020 18:11:14</t>
        </is>
      </c>
      <c>
        <is>
          <t>12.11.2020 20:10:54</t>
        </is>
      </c>
      <c>
        <v>1.994444444</v>
      </c>
      <c>
        <v>0</v>
      </c>
      <c>
        <v>5</v>
      </c>
      <c>
        <v>0</v>
      </c>
      <c>
        <v>0</v>
      </c>
      <c>
        <v>0</v>
      </c>
      <c>
        <v>9.972222</v>
      </c>
      <c>
        <v>0</v>
      </c>
      <c>
        <v>0</v>
      </c>
    </row>
    <row>
      <c>
        <is>
          <t>1597947</t>
        </is>
      </c>
      <c>
        <v>1</v>
      </c>
      <c>
        <is>
          <t>İZMİR</t>
        </is>
      </c>
      <c>
        <v>BERGAMA</v>
      </c>
      <c>
        <is>
          <t>ÇAKIRLAR TR-1 35-16-L00252_47540432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28.11.2020 18:59:58</t>
        </is>
      </c>
      <c>
        <is>
          <t>28.11.2020 21:46:07</t>
        </is>
      </c>
      <c>
        <v>2.769166666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13.845833</v>
      </c>
    </row>
    <row>
      <c>
        <is>
          <t>1577562</t>
        </is>
      </c>
      <c>
        <v>1</v>
      </c>
      <c>
        <is>
          <t>İZMİR</t>
        </is>
      </c>
      <c>
        <v>BERGAMA</v>
      </c>
      <c>
        <is>
          <t>AHMETBEYLER DM 35-16-M00154_YUKARIKIRIKLAR M05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08.11.2020 14:03:29</t>
        </is>
      </c>
      <c>
        <is>
          <t>08.11.2020 14:41:56</t>
        </is>
      </c>
      <c>
        <v>0.640833333</v>
      </c>
      <c>
        <v>0</v>
      </c>
      <c>
        <v>0</v>
      </c>
      <c>
        <v>33</v>
      </c>
      <c>
        <v>421</v>
      </c>
      <c>
        <v>0</v>
      </c>
      <c>
        <v>0</v>
      </c>
      <c>
        <v>21.1475</v>
      </c>
      <c>
        <v>269.790833</v>
      </c>
    </row>
    <row>
      <c>
        <is>
          <t>1595434</t>
        </is>
      </c>
      <c>
        <v>1</v>
      </c>
      <c>
        <is>
          <t>İZMİR</t>
        </is>
      </c>
      <c>
        <v>BERGAMA</v>
      </c>
      <c>
        <is>
          <t>EĞRİGÖL İÇME SUYU ÖZEL TR 35-16-M00177Ö_35-16-M00177Ö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23.11.2020 19:03:59</t>
        </is>
      </c>
      <c>
        <is>
          <t>23.11.2020 20:57:54</t>
        </is>
      </c>
      <c>
        <v>1.898611111</v>
      </c>
      <c>
        <v>0</v>
      </c>
      <c>
        <v>0</v>
      </c>
      <c>
        <v>1</v>
      </c>
      <c>
        <v>0</v>
      </c>
      <c>
        <v>0</v>
      </c>
      <c>
        <v>0</v>
      </c>
      <c>
        <v>1.898611</v>
      </c>
      <c>
        <v>0</v>
      </c>
    </row>
    <row>
      <c>
        <is>
          <t>1576306</t>
        </is>
      </c>
      <c>
        <v>1</v>
      </c>
      <c>
        <is>
          <t>İZMİR</t>
        </is>
      </c>
      <c>
        <v>KİRAZ</v>
      </c>
      <c>
        <is>
          <t>ÇAYAĞZI TR-17 35-31-L00405_72372156</t>
        </is>
      </c>
      <c>
        <v>AG Hatta Yabancı Cisim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06.11.2020 10:36:06</t>
        </is>
      </c>
      <c>
        <is>
          <t>06.11.2020 14:38:56</t>
        </is>
      </c>
      <c>
        <v>4.047222222</v>
      </c>
      <c>
        <v>0</v>
      </c>
      <c>
        <v>0</v>
      </c>
      <c>
        <v>0</v>
      </c>
      <c>
        <v>7</v>
      </c>
      <c>
        <v>0</v>
      </c>
      <c>
        <v>0</v>
      </c>
      <c>
        <v>0</v>
      </c>
      <c>
        <v>28.330556</v>
      </c>
    </row>
    <row>
      <c>
        <is>
          <t>1578734</t>
        </is>
      </c>
      <c>
        <v>1</v>
      </c>
      <c>
        <is>
          <t>İZMİR</t>
        </is>
      </c>
      <c>
        <v>URLA</v>
      </c>
      <c>
        <is>
          <t>GÜLBAHÇE TR-12 35-19-L00168_35-19-L00168</t>
        </is>
      </c>
      <c>
        <v>AG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10.11.2020 18:29:43</t>
        </is>
      </c>
      <c>
        <is>
          <t>10.11.2020 22:12:26</t>
        </is>
      </c>
      <c>
        <v>3.711944444</v>
      </c>
      <c>
        <v>0</v>
      </c>
      <c>
        <v>0</v>
      </c>
      <c>
        <v>2</v>
      </c>
      <c>
        <v>215</v>
      </c>
      <c>
        <v>0</v>
      </c>
      <c>
        <v>0</v>
      </c>
      <c>
        <v>7.423889</v>
      </c>
      <c>
        <v>798.068055</v>
      </c>
    </row>
    <row>
      <c>
        <is>
          <t>1595492</t>
        </is>
      </c>
      <c>
        <v>1</v>
      </c>
      <c>
        <is>
          <t>İZMİR</t>
        </is>
      </c>
      <c>
        <v>KARABAĞLAR</v>
      </c>
      <c>
        <is>
          <t>K-1374 35-01-K01374_K-1439-K01 K01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24.11.2020 05:02:10</t>
        </is>
      </c>
      <c>
        <is>
          <t>24.11.2020 05:58:09</t>
        </is>
      </c>
      <c>
        <v>0.933055555</v>
      </c>
      <c>
        <v>6</v>
      </c>
      <c>
        <v>4215</v>
      </c>
      <c>
        <v>0</v>
      </c>
      <c>
        <v>0</v>
      </c>
      <c>
        <v>5.598333</v>
      </c>
      <c>
        <v>3932.829164</v>
      </c>
      <c>
        <v>0</v>
      </c>
      <c>
        <v>0</v>
      </c>
    </row>
    <row>
      <c>
        <is>
          <t>1578468</t>
        </is>
      </c>
      <c>
        <v>1</v>
      </c>
      <c>
        <is>
          <t>İZMİR</t>
        </is>
      </c>
      <c>
        <v>FOÇA</v>
      </c>
      <c>
        <is>
          <t>YENİFOÇA TR-3 35-23-M00003_950423840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10.11.2020 11:30:42</t>
        </is>
      </c>
      <c>
        <is>
          <t>10.11.2020 12:21:56</t>
        </is>
      </c>
      <c>
        <v>0.853888888</v>
      </c>
      <c>
        <v>0</v>
      </c>
      <c>
        <v>7</v>
      </c>
      <c>
        <v>0</v>
      </c>
      <c>
        <v>0</v>
      </c>
      <c>
        <v>0</v>
      </c>
      <c>
        <v>5.977222</v>
      </c>
      <c>
        <v>0</v>
      </c>
      <c>
        <v>0</v>
      </c>
    </row>
    <row>
      <c>
        <is>
          <t>1581113</t>
        </is>
      </c>
      <c>
        <v>1</v>
      </c>
      <c>
        <is>
          <t>İZMİR</t>
        </is>
      </c>
      <c>
        <v>ÖDEMİŞ</v>
      </c>
      <c>
        <is>
          <t>YOLÜSTÜ TR-5 (ÜÇ DUTLAR MEVKİİ) 35-15-M00219_950361307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15.11.2020 15:22:43</t>
        </is>
      </c>
      <c>
        <is>
          <t>15.11.2020 17:10:16</t>
        </is>
      </c>
      <c>
        <v>1.7925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1.7925</v>
      </c>
    </row>
    <row>
      <c>
        <is>
          <t>1573706</t>
        </is>
      </c>
      <c>
        <v>1</v>
      </c>
      <c>
        <is>
          <t>İZMİR</t>
        </is>
      </c>
      <c>
        <v>ÖDEMİŞ</v>
      </c>
      <c>
        <is>
          <t>GERELİ KÖYÜ KAVAKKUYU TR 9 35-15-M00226_C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01.11.2020 15:20:17</t>
        </is>
      </c>
      <c>
        <is>
          <t>01.11.2020 17:47:25</t>
        </is>
      </c>
      <c>
        <v>2.452222222</v>
      </c>
      <c>
        <v>0</v>
      </c>
      <c>
        <v>0</v>
      </c>
      <c>
        <v>0</v>
      </c>
      <c>
        <v>11</v>
      </c>
      <c>
        <v>0</v>
      </c>
      <c>
        <v>0</v>
      </c>
      <c>
        <v>0</v>
      </c>
      <c>
        <v>26.974444</v>
      </c>
    </row>
    <row>
      <c>
        <is>
          <t>1598194</t>
        </is>
      </c>
      <c>
        <v>1</v>
      </c>
      <c>
        <is>
          <t>İZMİR</t>
        </is>
      </c>
      <c>
        <v>ÖDEMİŞ</v>
      </c>
      <c>
        <is>
          <t>GERELİ KÖYÜ KAVAKKUYU TR 5 35-15-M00222_A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29.11.2020 14:24:35</t>
        </is>
      </c>
      <c>
        <is>
          <t>29.11.2020 15:45:42</t>
        </is>
      </c>
      <c>
        <v>1.351944444</v>
      </c>
      <c>
        <v>0</v>
      </c>
      <c>
        <v>0</v>
      </c>
      <c>
        <v>0</v>
      </c>
      <c>
        <v>6</v>
      </c>
      <c>
        <v>0</v>
      </c>
      <c>
        <v>0</v>
      </c>
      <c>
        <v>0</v>
      </c>
      <c>
        <v>8.111667</v>
      </c>
    </row>
    <row>
      <c>
        <is>
          <t>1583059</t>
        </is>
      </c>
      <c>
        <v>1</v>
      </c>
      <c>
        <is>
          <t>İZMİR</t>
        </is>
      </c>
      <c>
        <v>ÖDEMİŞ</v>
      </c>
      <c>
        <is>
          <t>GÜNLÜCE KÖYÜ TR-1 35-15-L00837_950383724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19.11.2020 11:25:12</t>
        </is>
      </c>
      <c>
        <is>
          <t>19.11.2020 16:49:01</t>
        </is>
      </c>
      <c>
        <v>5.396944444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5.396944</v>
      </c>
    </row>
    <row>
      <c>
        <is>
          <t>1576343</t>
        </is>
      </c>
      <c>
        <v>1</v>
      </c>
      <c>
        <is>
          <t>İZMİR</t>
        </is>
      </c>
      <c>
        <v>FOÇA</v>
      </c>
      <c>
        <is>
          <t>YENİFOÇA TR-38 35-23-M00038_C c1b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06.11.2020 11:31:07</t>
        </is>
      </c>
      <c>
        <is>
          <t>06.11.2020 11:57:14</t>
        </is>
      </c>
      <c>
        <v>0.435277777</v>
      </c>
      <c>
        <v>0</v>
      </c>
      <c>
        <v>23</v>
      </c>
      <c>
        <v>0</v>
      </c>
      <c>
        <v>0</v>
      </c>
      <c>
        <v>0</v>
      </c>
      <c>
        <v>10.011389</v>
      </c>
      <c>
        <v>0</v>
      </c>
      <c>
        <v>0</v>
      </c>
    </row>
    <row>
      <c>
        <is>
          <t>1575964</t>
        </is>
      </c>
      <c>
        <v>1</v>
      </c>
      <c>
        <is>
          <t>İZMİR</t>
        </is>
      </c>
      <c>
        <v>FOÇA</v>
      </c>
      <c>
        <is>
          <t>FOÇA TR-66 35-23-L00066_950419107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05.11.2020 18:07:56</t>
        </is>
      </c>
      <c>
        <is>
          <t>05.11.2020 21:11:21</t>
        </is>
      </c>
      <c>
        <v>3.056944444</v>
      </c>
      <c>
        <v>0</v>
      </c>
      <c>
        <v>1</v>
      </c>
      <c>
        <v>0</v>
      </c>
      <c>
        <v>0</v>
      </c>
      <c>
        <v>0</v>
      </c>
      <c>
        <v>3.056944</v>
      </c>
      <c>
        <v>0</v>
      </c>
      <c>
        <v>0</v>
      </c>
    </row>
    <row>
      <c>
        <is>
          <t>1576664</t>
        </is>
      </c>
      <c>
        <v>1</v>
      </c>
      <c>
        <is>
          <t>İZMİR</t>
        </is>
      </c>
      <c>
        <v>FOÇA</v>
      </c>
      <c>
        <is>
          <t>YENİFOÇA TR-21 35-23-M00021_950417007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06.11.2020 17:13:37</t>
        </is>
      </c>
      <c>
        <is>
          <t>06.11.2020 21:01:32</t>
        </is>
      </c>
      <c>
        <v>3.798611111</v>
      </c>
      <c>
        <v>0</v>
      </c>
      <c>
        <v>1</v>
      </c>
      <c>
        <v>0</v>
      </c>
      <c>
        <v>0</v>
      </c>
      <c>
        <v>0</v>
      </c>
      <c>
        <v>3.798611</v>
      </c>
      <c>
        <v>0</v>
      </c>
      <c>
        <v>0</v>
      </c>
    </row>
    <row>
      <c>
        <is>
          <t>1577063</t>
        </is>
      </c>
      <c>
        <v>1</v>
      </c>
      <c>
        <is>
          <t>İZMİR</t>
        </is>
      </c>
      <c>
        <v>FOÇA</v>
      </c>
      <c>
        <is>
          <t>YENİFOÇA TR-21 35-23-M00021_42095951 a/1b</t>
        </is>
      </c>
      <c>
        <v>AG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07.11.2020 11:07:20</t>
        </is>
      </c>
      <c>
        <is>
          <t>07.11.2020 16:29:42</t>
        </is>
      </c>
      <c>
        <v>5.372777777</v>
      </c>
      <c>
        <v>0</v>
      </c>
      <c>
        <v>23</v>
      </c>
      <c>
        <v>0</v>
      </c>
      <c>
        <v>0</v>
      </c>
      <c>
        <v>0</v>
      </c>
      <c>
        <v>123.573889</v>
      </c>
      <c>
        <v>0</v>
      </c>
      <c>
        <v>0</v>
      </c>
    </row>
    <row>
      <c>
        <is>
          <t>1575176</t>
        </is>
      </c>
      <c>
        <v>1</v>
      </c>
      <c>
        <is>
          <t>İZMİR</t>
        </is>
      </c>
      <c>
        <v>FOÇA</v>
      </c>
      <c>
        <is>
          <t>YENİFOÇA TR-21 35-23-M00021_950413644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04.11.2020 11:59:14</t>
        </is>
      </c>
      <c>
        <is>
          <t>04.11.2020 18:16:38</t>
        </is>
      </c>
      <c>
        <v>6.29</v>
      </c>
      <c>
        <v>0</v>
      </c>
      <c>
        <v>1</v>
      </c>
      <c>
        <v>0</v>
      </c>
      <c>
        <v>0</v>
      </c>
      <c>
        <v>0</v>
      </c>
      <c>
        <v>6.29</v>
      </c>
      <c>
        <v>0</v>
      </c>
      <c>
        <v>0</v>
      </c>
    </row>
    <row>
      <c>
        <is>
          <t>1574898</t>
        </is>
      </c>
      <c>
        <v>1</v>
      </c>
      <c>
        <is>
          <t>İZMİR</t>
        </is>
      </c>
      <c>
        <v>FOÇA</v>
      </c>
      <c>
        <is>
          <t>YENİFOÇA TR-21 35-23-M00021_42097068 f/1b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03.11.2020 17:35:16</t>
        </is>
      </c>
      <c>
        <is>
          <t>03.11.2020 22:19:39</t>
        </is>
      </c>
      <c>
        <v>4.739722222</v>
      </c>
      <c>
        <v>0</v>
      </c>
      <c>
        <v>13</v>
      </c>
      <c>
        <v>0</v>
      </c>
      <c>
        <v>0</v>
      </c>
      <c>
        <v>0</v>
      </c>
      <c>
        <v>61.616389</v>
      </c>
      <c>
        <v>0</v>
      </c>
      <c>
        <v>0</v>
      </c>
    </row>
    <row>
      <c>
        <is>
          <t>1578071</t>
        </is>
      </c>
      <c>
        <v>1</v>
      </c>
      <c>
        <is>
          <t>İZMİR</t>
        </is>
      </c>
      <c>
        <v>FOÇA</v>
      </c>
      <c>
        <is>
          <t>YENİ FOÇA TR-20 35-23-M00020_950423613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09.11.2020 13:50:45</t>
        </is>
      </c>
      <c>
        <is>
          <t>09.11.2020 17:08:04</t>
        </is>
      </c>
      <c>
        <v>3.288611111</v>
      </c>
      <c>
        <v>0</v>
      </c>
      <c>
        <v>1</v>
      </c>
      <c>
        <v>0</v>
      </c>
      <c>
        <v>0</v>
      </c>
      <c>
        <v>0</v>
      </c>
      <c>
        <v>3.288611</v>
      </c>
      <c>
        <v>0</v>
      </c>
      <c>
        <v>0</v>
      </c>
    </row>
    <row>
      <c>
        <is>
          <t>1579723</t>
        </is>
      </c>
      <c>
        <v>1</v>
      </c>
      <c>
        <is>
          <t>İZMİR</t>
        </is>
      </c>
      <c>
        <v>FOÇA</v>
      </c>
      <c>
        <is>
          <t>YENİ FOÇA TR-20 35-23-M00020_950416884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12.11.2020 15:52:45</t>
        </is>
      </c>
      <c>
        <is>
          <t>12.11.2020 18:40:19</t>
        </is>
      </c>
      <c>
        <v>2.792777777</v>
      </c>
      <c>
        <v>0</v>
      </c>
      <c>
        <v>1</v>
      </c>
      <c>
        <v>0</v>
      </c>
      <c>
        <v>0</v>
      </c>
      <c>
        <v>0</v>
      </c>
      <c>
        <v>2.792778</v>
      </c>
      <c>
        <v>0</v>
      </c>
      <c>
        <v>0</v>
      </c>
    </row>
    <row>
      <c>
        <is>
          <t>1579807</t>
        </is>
      </c>
      <c>
        <v>1</v>
      </c>
      <c>
        <is>
          <t>İZMİR</t>
        </is>
      </c>
      <c>
        <v>FOÇA</v>
      </c>
      <c>
        <is>
          <t>HATİCE YÜKSEL TR 35-23-M00241_35-23-M00241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12.11.2020 18:11:24</t>
        </is>
      </c>
      <c>
        <is>
          <t>12.11.2020 19:40:03</t>
        </is>
      </c>
      <c>
        <v>1.4775</v>
      </c>
      <c>
        <v>0</v>
      </c>
      <c>
        <v>0</v>
      </c>
      <c>
        <v>1</v>
      </c>
      <c>
        <v>19</v>
      </c>
      <c>
        <v>0</v>
      </c>
      <c>
        <v>0</v>
      </c>
      <c>
        <v>1.4775</v>
      </c>
      <c>
        <v>28.0725</v>
      </c>
    </row>
    <row>
      <c>
        <is>
          <t>1597416</t>
        </is>
      </c>
      <c>
        <v>1</v>
      </c>
      <c>
        <is>
          <t>İZMİR</t>
        </is>
      </c>
      <c>
        <v>MENEMEN</v>
      </c>
      <c>
        <is>
          <t>MENEMEN TR-63 (DM-3/17) 35-28-M00737_D D01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27.11.2020 16:27:41</t>
        </is>
      </c>
      <c>
        <is>
          <t>27.11.2020 17:32:02</t>
        </is>
      </c>
      <c>
        <v>1.0725</v>
      </c>
      <c>
        <v>0</v>
      </c>
      <c>
        <v>11</v>
      </c>
      <c>
        <v>0</v>
      </c>
      <c>
        <v>0</v>
      </c>
      <c>
        <v>0</v>
      </c>
      <c>
        <v>11.7975</v>
      </c>
      <c>
        <v>0</v>
      </c>
      <c>
        <v>0</v>
      </c>
    </row>
    <row>
      <c>
        <is>
          <t>1597409</t>
        </is>
      </c>
      <c>
        <v>1</v>
      </c>
      <c>
        <is>
          <t>İZMİR</t>
        </is>
      </c>
      <c>
        <v>MENEMEN</v>
      </c>
      <c>
        <is>
          <t>VİLLAKENT TR-9 35-28-M00384_953371993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27.11.2020 16:13:47</t>
        </is>
      </c>
      <c>
        <is>
          <t>27.11.2020 17:37:57</t>
        </is>
      </c>
      <c>
        <v>1.402777777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1.402778</v>
      </c>
    </row>
    <row>
      <c>
        <is>
          <t>1576275</t>
        </is>
      </c>
      <c>
        <v>1</v>
      </c>
      <c>
        <is>
          <t>İZMİR</t>
        </is>
      </c>
      <c>
        <v>ÖDEMİŞ</v>
      </c>
      <c>
        <is>
          <t>KAYAKÖY İM 35-15-A00006_KAYAKÖY ÇIKIŞ-L02 L02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06.11.2020 10:18:17</t>
        </is>
      </c>
      <c>
        <is>
          <t>06.11.2020 14:08:00</t>
        </is>
      </c>
      <c>
        <v>3.828611111</v>
      </c>
      <c>
        <v>11</v>
      </c>
      <c>
        <v>600</v>
      </c>
      <c>
        <v>321</v>
      </c>
      <c>
        <v>4738</v>
      </c>
      <c>
        <v>42.114722</v>
      </c>
      <c>
        <v>2297.166667</v>
      </c>
      <c>
        <v>1228.984167</v>
      </c>
      <c>
        <v>18139.959444</v>
      </c>
    </row>
    <row>
      <c>
        <is>
          <t>1576273</t>
        </is>
      </c>
      <c>
        <v>1</v>
      </c>
      <c>
        <is>
          <t>İZMİR</t>
        </is>
      </c>
      <c>
        <v>ÖDEMİŞ</v>
      </c>
      <c>
        <is>
          <t>ÖDEMİŞ TM-2 35-15-A00005_İÇME SUYU M07</t>
        </is>
      </c>
      <c>
        <v>OG Atlama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06.11.2020 10:20:38</t>
        </is>
      </c>
      <c>
        <is>
          <t>06.11.2020 14:08:20</t>
        </is>
      </c>
      <c>
        <v>3.795</v>
      </c>
      <c>
        <v>0</v>
      </c>
      <c>
        <v>0</v>
      </c>
      <c>
        <v>5</v>
      </c>
      <c>
        <v>0</v>
      </c>
      <c>
        <v>0</v>
      </c>
      <c>
        <v>0</v>
      </c>
      <c>
        <v>18.975</v>
      </c>
      <c>
        <v>0</v>
      </c>
    </row>
    <row>
      <c>
        <is>
          <t>1594864</t>
        </is>
      </c>
      <c>
        <v>1</v>
      </c>
      <c>
        <is>
          <t>İZMİR</t>
        </is>
      </c>
      <c>
        <v>ÖDEMİŞ</v>
      </c>
      <c>
        <is>
          <t>TR-128 35-15-M00128_35-15-M00128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22.11.2020 16:32:35</t>
        </is>
      </c>
      <c>
        <is>
          <t>22.11.2020 17:30:00</t>
        </is>
      </c>
      <c>
        <v>0.956944444</v>
      </c>
      <c>
        <v>1</v>
      </c>
      <c>
        <v>197</v>
      </c>
      <c>
        <v>0</v>
      </c>
      <c>
        <v>44</v>
      </c>
      <c>
        <v>0.956944</v>
      </c>
      <c>
        <v>188.518055</v>
      </c>
      <c>
        <v>0</v>
      </c>
      <c>
        <v>42.105556</v>
      </c>
    </row>
    <row>
      <c>
        <is>
          <t>1594831</t>
        </is>
      </c>
      <c>
        <v>1</v>
      </c>
      <c>
        <is>
          <t>İZMİR</t>
        </is>
      </c>
      <c>
        <v>ÖDEMİŞ</v>
      </c>
      <c>
        <is>
          <t>TR-128 35-15-M00128_48830912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22.11.2020 15:22:48</t>
        </is>
      </c>
      <c>
        <is>
          <t>22.11.2020 17:26:06</t>
        </is>
      </c>
      <c>
        <v>2.055</v>
      </c>
      <c>
        <v>0</v>
      </c>
      <c>
        <v>3</v>
      </c>
      <c>
        <v>0</v>
      </c>
      <c>
        <v>0</v>
      </c>
      <c>
        <v>0</v>
      </c>
      <c>
        <v>6.165</v>
      </c>
      <c>
        <v>0</v>
      </c>
      <c>
        <v>0</v>
      </c>
    </row>
    <row>
      <c>
        <is>
          <t>1598014</t>
        </is>
      </c>
      <c>
        <v>1</v>
      </c>
      <c>
        <is>
          <t>İZMİR</t>
        </is>
      </c>
      <c>
        <v>ÖDEMİŞ</v>
      </c>
      <c>
        <is>
          <t>ÖDEMİŞ TM-2 35-15-A00005_KAYMAKÇI-1 M09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29.11.2020 07:33:03</t>
        </is>
      </c>
      <c>
        <is>
          <t>29.11.2020 08:18:20</t>
        </is>
      </c>
      <c>
        <v>0.754722222</v>
      </c>
      <c>
        <v>0</v>
      </c>
      <c>
        <v>0</v>
      </c>
      <c>
        <v>700</v>
      </c>
      <c>
        <v>15213</v>
      </c>
      <c>
        <v>0</v>
      </c>
      <c>
        <v>0</v>
      </c>
      <c>
        <v>528.305555</v>
      </c>
      <c>
        <v>11481.589163</v>
      </c>
    </row>
    <row>
      <c>
        <is>
          <t>1598597</t>
        </is>
      </c>
      <c>
        <v>1</v>
      </c>
      <c>
        <is>
          <t>İZMİR</t>
        </is>
      </c>
      <c>
        <v>ÖDEMİŞ</v>
      </c>
      <c>
        <is>
          <t>ÖDEMİŞ TM-2 35-15-A00005_KAYMAKÇI-1 M09</t>
        </is>
      </c>
      <c>
        <v>OG Hatta Yabancı Cisim </v>
      </c>
      <c>
        <is>
          <t>Dağıtım-OG</t>
        </is>
      </c>
      <c>
        <v>Uzun</v>
      </c>
      <c>
        <v>Güvenlik</v>
      </c>
      <c>
        <v>Bildirimsiz</v>
      </c>
      <c>
        <is>
          <t>30.11.2020 12:29:53</t>
        </is>
      </c>
      <c>
        <is>
          <t>30.11.2020 12:54:16</t>
        </is>
      </c>
      <c>
        <v>0.406388888</v>
      </c>
      <c>
        <v>0</v>
      </c>
      <c>
        <v>0</v>
      </c>
      <c>
        <v>689</v>
      </c>
      <c>
        <v>15102</v>
      </c>
      <c>
        <v>0</v>
      </c>
      <c>
        <v>0</v>
      </c>
      <c>
        <v>280.001944</v>
      </c>
      <c>
        <v>6137.284987</v>
      </c>
    </row>
    <row>
      <c>
        <is>
          <t>1595089</t>
        </is>
      </c>
      <c>
        <v>1</v>
      </c>
      <c>
        <is>
          <t>İZMİR</t>
        </is>
      </c>
      <c>
        <v>ÖDEMİŞ</v>
      </c>
      <c>
        <is>
          <t>ÖDEMİŞ TM-2 35-15-A00005_OSMANTEPE M19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23.11.2020 09:34:00</t>
        </is>
      </c>
      <c>
        <is>
          <t>23.11.2020 11:12:55</t>
        </is>
      </c>
      <c>
        <v>1.648611111</v>
      </c>
      <c>
        <v>16</v>
      </c>
      <c>
        <v>21</v>
      </c>
      <c>
        <v>8</v>
      </c>
      <c>
        <v>41</v>
      </c>
      <c>
        <v>26.377778</v>
      </c>
      <c>
        <v>34.620833</v>
      </c>
      <c>
        <v>13.188889</v>
      </c>
      <c>
        <v>67.593056</v>
      </c>
    </row>
    <row>
      <c>
        <is>
          <t>1595090</t>
        </is>
      </c>
      <c>
        <v>1</v>
      </c>
      <c>
        <is>
          <t>İZMİR</t>
        </is>
      </c>
      <c>
        <v>ÖDEMİŞ</v>
      </c>
      <c>
        <is>
          <t>ÖDEMİŞ TM-2 35-15-A00005_YOLÜSTÜ M18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23.11.2020 09:28:26</t>
        </is>
      </c>
      <c>
        <is>
          <t>23.11.2020 11:20:14</t>
        </is>
      </c>
      <c>
        <v>1.863333333</v>
      </c>
      <c>
        <v>14</v>
      </c>
      <c>
        <v>908</v>
      </c>
      <c>
        <v>320</v>
      </c>
      <c>
        <v>4696</v>
      </c>
      <c>
        <v>26.086667</v>
      </c>
      <c>
        <v>1691.906666</v>
      </c>
      <c>
        <v>596.266667</v>
      </c>
      <c>
        <v>8750.213332</v>
      </c>
    </row>
    <row>
      <c>
        <is>
          <t>1597866</t>
        </is>
      </c>
      <c>
        <v>1</v>
      </c>
      <c>
        <is>
          <t>İZMİR</t>
        </is>
      </c>
      <c>
        <v>ÖDEMİŞ</v>
      </c>
      <c>
        <is>
          <t>SEYREKLİ TR-1 35-15-L00441_950371010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28.11.2020 16:27:51</t>
        </is>
      </c>
      <c>
        <is>
          <t>28.11.2020 19:00:42</t>
        </is>
      </c>
      <c>
        <v>2.5475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2.5475</v>
      </c>
    </row>
    <row>
      <c>
        <is>
          <t>1574523</t>
        </is>
      </c>
      <c>
        <v>1</v>
      </c>
      <c>
        <is>
          <t>İZMİR</t>
        </is>
      </c>
      <c>
        <v>ÖDEMİŞ</v>
      </c>
      <c>
        <is>
          <t>SEYREKLİ TR-14 35-15-L00437_950371177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03.11.2020 08:59:53</t>
        </is>
      </c>
      <c>
        <is>
          <t>03.11.2020 11:39:53</t>
        </is>
      </c>
      <c>
        <v>2.666666666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5.333333</v>
      </c>
    </row>
    <row>
      <c>
        <is>
          <t>1576807</t>
        </is>
      </c>
      <c>
        <v>1</v>
      </c>
      <c>
        <is>
          <t>İZMİR</t>
        </is>
      </c>
      <c>
        <v>KARABURUN</v>
      </c>
      <c>
        <is>
          <t>MORDOĞAN TR-27 35-21-L00154_953365200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06.11.2020 21:01:32</t>
        </is>
      </c>
      <c>
        <is>
          <t>06.11.2020 23:33:35</t>
        </is>
      </c>
      <c>
        <v>2.534166666</v>
      </c>
      <c>
        <v>0</v>
      </c>
      <c>
        <v>1</v>
      </c>
      <c>
        <v>0</v>
      </c>
      <c>
        <v>0</v>
      </c>
      <c>
        <v>0</v>
      </c>
      <c>
        <v>2.534167</v>
      </c>
      <c>
        <v>0</v>
      </c>
      <c>
        <v>0</v>
      </c>
    </row>
    <row>
      <c>
        <is>
          <t>1577133</t>
        </is>
      </c>
      <c>
        <v>1</v>
      </c>
      <c>
        <is>
          <t>İZMİR</t>
        </is>
      </c>
      <c>
        <v>MENEMEN</v>
      </c>
      <c>
        <is>
          <t>TÜRKELLİ DM (TR-4) 35-28-M00368_HATUNDERE CEZAEVİ M08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07.11.2020 13:11:41</t>
        </is>
      </c>
      <c>
        <is>
          <t>07.11.2020 14:11:24</t>
        </is>
      </c>
      <c>
        <v>0.995277777</v>
      </c>
      <c>
        <v>1</v>
      </c>
      <c>
        <v>0</v>
      </c>
      <c>
        <v>2</v>
      </c>
      <c>
        <v>330</v>
      </c>
      <c>
        <v>0.995278</v>
      </c>
      <c>
        <v>0</v>
      </c>
      <c>
        <v>1.990556</v>
      </c>
      <c>
        <v>328.441666</v>
      </c>
    </row>
    <row>
      <c>
        <is>
          <t>1595762</t>
        </is>
      </c>
      <c>
        <v>1</v>
      </c>
      <c>
        <is>
          <t>İZMİR</t>
        </is>
      </c>
      <c>
        <v>MENEMEN</v>
      </c>
      <c>
        <is>
          <t>SEYREK TR-3 35-28-M00372_953382174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24.11.2020 13:47:47</t>
        </is>
      </c>
      <c>
        <is>
          <t>24.11.2020 17:56:11</t>
        </is>
      </c>
      <c>
        <v>4.14</v>
      </c>
      <c>
        <v>0</v>
      </c>
      <c>
        <v>1</v>
      </c>
      <c>
        <v>0</v>
      </c>
      <c>
        <v>0</v>
      </c>
      <c>
        <v>0</v>
      </c>
      <c>
        <v>4.14</v>
      </c>
      <c>
        <v>0</v>
      </c>
      <c>
        <v>0</v>
      </c>
    </row>
    <row>
      <c>
        <is>
          <t>1584269</t>
        </is>
      </c>
      <c>
        <v>1</v>
      </c>
      <c>
        <is>
          <t>İZMİR</t>
        </is>
      </c>
      <c>
        <v>MENEMEN</v>
      </c>
      <c>
        <is>
          <t>SEYREK TR-3 35-28-M00372_Ayırıcı H01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21.11.2020 10:19:08</t>
        </is>
      </c>
      <c>
        <is>
          <t>21.11.2020 17:29:00</t>
        </is>
      </c>
      <c>
        <v>7.164280555</v>
      </c>
      <c>
        <v>1</v>
      </c>
      <c>
        <v>248</v>
      </c>
      <c>
        <v>0</v>
      </c>
      <c>
        <v>0</v>
      </c>
      <c>
        <v>7.164281</v>
      </c>
      <c>
        <v>1776.741578</v>
      </c>
      <c>
        <v>0</v>
      </c>
      <c>
        <v>0</v>
      </c>
    </row>
    <row>
      <c>
        <is>
          <t>1597795</t>
        </is>
      </c>
      <c>
        <v>1</v>
      </c>
      <c>
        <is>
          <t>İZMİR</t>
        </is>
      </c>
      <c>
        <v>MENEMEN</v>
      </c>
      <c>
        <is>
          <t>SEYREK TR-3 35-28-M00372_953382214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28.11.2020 13:30:26</t>
        </is>
      </c>
      <c>
        <is>
          <t>28.11.2020 14:09:49</t>
        </is>
      </c>
      <c>
        <v>0.656388888</v>
      </c>
      <c>
        <v>0</v>
      </c>
      <c>
        <v>2</v>
      </c>
      <c>
        <v>0</v>
      </c>
      <c>
        <v>0</v>
      </c>
      <c>
        <v>0</v>
      </c>
      <c>
        <v>1.312778</v>
      </c>
      <c>
        <v>0</v>
      </c>
      <c>
        <v>0</v>
      </c>
    </row>
    <row>
      <c>
        <is>
          <t>1584302</t>
        </is>
      </c>
      <c>
        <v>1</v>
      </c>
      <c>
        <is>
          <t>İZMİR</t>
        </is>
      </c>
      <c>
        <v>FOÇA</v>
      </c>
      <c>
        <is>
          <t>YENİ FOÇA TR-29 35-23-M00029_950419817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21.11.2020 10:46:53</t>
        </is>
      </c>
      <c>
        <is>
          <t>26.11.2020 19:02:11</t>
        </is>
      </c>
      <c>
        <v>128.255</v>
      </c>
      <c>
        <v>0</v>
      </c>
      <c>
        <v>1</v>
      </c>
      <c>
        <v>0</v>
      </c>
      <c>
        <v>0</v>
      </c>
      <c>
        <v>0</v>
      </c>
      <c>
        <v>128.255</v>
      </c>
      <c>
        <v>0</v>
      </c>
      <c>
        <v>0</v>
      </c>
    </row>
    <row>
      <c>
        <is>
          <t>1595992</t>
        </is>
      </c>
      <c>
        <v>1</v>
      </c>
      <c>
        <is>
          <t>İZMİR</t>
        </is>
      </c>
      <c>
        <v>FOÇA</v>
      </c>
      <c>
        <is>
          <t>YENİ FOÇA TR-19 35-23-M00019_B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24.11.2020 20:40:09</t>
        </is>
      </c>
      <c>
        <is>
          <t>24.11.2020 20:55:10</t>
        </is>
      </c>
      <c>
        <v>0.250277777</v>
      </c>
      <c>
        <v>0</v>
      </c>
      <c>
        <v>57</v>
      </c>
      <c>
        <v>0</v>
      </c>
      <c>
        <v>0</v>
      </c>
      <c>
        <v>0</v>
      </c>
      <c>
        <v>14.265833</v>
      </c>
      <c>
        <v>0</v>
      </c>
      <c>
        <v>0</v>
      </c>
    </row>
    <row>
      <c>
        <is>
          <t>1583158</t>
        </is>
      </c>
      <c>
        <v>1</v>
      </c>
      <c>
        <is>
          <t>İZMİR</t>
        </is>
      </c>
      <c>
        <v>FOÇA</v>
      </c>
      <c>
        <is>
          <t>YENİFOÇA TR-22 35-23-M00022_950419829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19.11.2020 13:12:51</t>
        </is>
      </c>
      <c>
        <is>
          <t>19.11.2020 15:03:44</t>
        </is>
      </c>
      <c>
        <v>1.848055555</v>
      </c>
      <c>
        <v>0</v>
      </c>
      <c>
        <v>1</v>
      </c>
      <c>
        <v>0</v>
      </c>
      <c>
        <v>0</v>
      </c>
      <c>
        <v>0</v>
      </c>
      <c>
        <v>1.848056</v>
      </c>
      <c>
        <v>0</v>
      </c>
      <c>
        <v>0</v>
      </c>
    </row>
    <row>
      <c>
        <is>
          <t>1595146</t>
        </is>
      </c>
      <c>
        <v>1</v>
      </c>
      <c>
        <is>
          <t>İZMİR</t>
        </is>
      </c>
      <c>
        <v>FOÇA</v>
      </c>
      <c>
        <is>
          <t>YENİ FOÇA TR-27 35-23-M00027_950413533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23.11.2020 10:53:06</t>
        </is>
      </c>
      <c>
        <is>
          <t>23.11.2020 13:56:41</t>
        </is>
      </c>
      <c>
        <v>3.059722222</v>
      </c>
      <c>
        <v>0</v>
      </c>
      <c>
        <v>1</v>
      </c>
      <c>
        <v>0</v>
      </c>
      <c>
        <v>0</v>
      </c>
      <c>
        <v>0</v>
      </c>
      <c>
        <v>3.059722</v>
      </c>
      <c>
        <v>0</v>
      </c>
      <c>
        <v>0</v>
      </c>
    </row>
    <row>
      <c>
        <is>
          <t>1595038</t>
        </is>
      </c>
      <c>
        <v>1</v>
      </c>
      <c>
        <is>
          <t>İZMİR</t>
        </is>
      </c>
      <c>
        <v>FOÇA</v>
      </c>
      <c>
        <is>
          <t>YENİ FOÇA TR-27 35-23-M00027_950420005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23.11.2020 08:53:43</t>
        </is>
      </c>
      <c>
        <is>
          <t>23.11.2020 10:18:12</t>
        </is>
      </c>
      <c>
        <v>1.408055555</v>
      </c>
      <c>
        <v>0</v>
      </c>
      <c>
        <v>1</v>
      </c>
      <c>
        <v>0</v>
      </c>
      <c>
        <v>0</v>
      </c>
      <c>
        <v>0</v>
      </c>
      <c>
        <v>1.408056</v>
      </c>
      <c>
        <v>0</v>
      </c>
      <c>
        <v>0</v>
      </c>
    </row>
    <row>
      <c>
        <is>
          <t>1573530</t>
        </is>
      </c>
      <c>
        <v>1</v>
      </c>
      <c>
        <is>
          <t>İZMİR</t>
        </is>
      </c>
      <c>
        <v>FOÇA</v>
      </c>
      <c>
        <is>
          <t>GERENKÖY TR-5 35-23-M00151_950415710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01.11.2020 09:12:55</t>
        </is>
      </c>
      <c>
        <is>
          <t>01.11.2020 15:12:15</t>
        </is>
      </c>
      <c>
        <v>5.988888888</v>
      </c>
      <c>
        <v>0</v>
      </c>
      <c>
        <v>1</v>
      </c>
      <c>
        <v>0</v>
      </c>
      <c>
        <v>0</v>
      </c>
      <c>
        <v>0</v>
      </c>
      <c>
        <v>5.988889</v>
      </c>
      <c>
        <v>0</v>
      </c>
      <c>
        <v>0</v>
      </c>
    </row>
    <row>
      <c>
        <is>
          <t>1596244</t>
        </is>
      </c>
      <c>
        <v>1</v>
      </c>
      <c>
        <is>
          <t>İZMİR</t>
        </is>
      </c>
      <c>
        <v>FOÇA</v>
      </c>
      <c>
        <is>
          <t>ILIPINAR GES KÖK 35-23-M00348_ILIPINAR GES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25.11.2020 11:30:08</t>
        </is>
      </c>
      <c>
        <is>
          <t>25.11.2020 12:53:20</t>
        </is>
      </c>
      <c>
        <v>1.386666666</v>
      </c>
      <c>
        <v>0</v>
      </c>
      <c>
        <v>0</v>
      </c>
      <c>
        <v>1</v>
      </c>
      <c>
        <v>0</v>
      </c>
      <c>
        <v>0</v>
      </c>
      <c>
        <v>0</v>
      </c>
      <c>
        <v>1.386667</v>
      </c>
      <c>
        <v>0</v>
      </c>
    </row>
    <row>
      <c>
        <is>
          <t>1597428</t>
        </is>
      </c>
      <c>
        <v>1</v>
      </c>
      <c>
        <is>
          <t>İZMİR</t>
        </is>
      </c>
      <c>
        <v>FOÇA</v>
      </c>
      <c>
        <is>
          <t>KOCA MEHMETLER TR-1 35-23-M00212_60742179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27.11.2020 17:05:00</t>
        </is>
      </c>
      <c>
        <is>
          <t>27.11.2020 20:19:04</t>
        </is>
      </c>
      <c>
        <v>3.234444444</v>
      </c>
      <c>
        <v>0</v>
      </c>
      <c>
        <v>0</v>
      </c>
      <c>
        <v>0</v>
      </c>
      <c>
        <v>8</v>
      </c>
      <c>
        <v>0</v>
      </c>
      <c>
        <v>0</v>
      </c>
      <c>
        <v>0</v>
      </c>
      <c>
        <v>25.875556</v>
      </c>
    </row>
    <row>
      <c>
        <is>
          <t>1596817</t>
        </is>
      </c>
      <c>
        <v>1</v>
      </c>
      <c>
        <is>
          <t>İZMİR</t>
        </is>
      </c>
      <c>
        <v>FOÇA</v>
      </c>
      <c>
        <is>
          <t>İZSU ESKİ FOÇA POMP. ÖZEL TR 35-23-M00164Ö_Ayırıcı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26.11.2020 13:36:40</t>
        </is>
      </c>
      <c>
        <is>
          <t>26.11.2020 15:13:59</t>
        </is>
      </c>
      <c>
        <v>1.621944444</v>
      </c>
      <c>
        <v>0</v>
      </c>
      <c>
        <v>0</v>
      </c>
      <c>
        <v>1</v>
      </c>
      <c>
        <v>0</v>
      </c>
      <c>
        <v>0</v>
      </c>
      <c>
        <v>0</v>
      </c>
      <c>
        <v>1.621944</v>
      </c>
      <c>
        <v>0</v>
      </c>
    </row>
    <row>
      <c>
        <is>
          <t>1594701</t>
        </is>
      </c>
      <c>
        <v>1</v>
      </c>
      <c>
        <is>
          <t>İZMİR</t>
        </is>
      </c>
      <c>
        <v>FOÇA</v>
      </c>
      <c>
        <is>
          <t>GERENKÖY KÖK 35-23-M00156_GERENKÖY İZSU SU POMPALARI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22.11.2020 09:57:05</t>
        </is>
      </c>
      <c>
        <is>
          <t>22.11.2020 10:52:29</t>
        </is>
      </c>
      <c>
        <v>0.923333333</v>
      </c>
      <c>
        <v>0</v>
      </c>
      <c>
        <v>0</v>
      </c>
      <c>
        <v>27</v>
      </c>
      <c>
        <v>0</v>
      </c>
      <c>
        <v>0</v>
      </c>
      <c>
        <v>0</v>
      </c>
      <c>
        <v>24.93</v>
      </c>
      <c>
        <v>0</v>
      </c>
    </row>
    <row>
      <c>
        <is>
          <t>1596427</t>
        </is>
      </c>
      <c>
        <v>1</v>
      </c>
      <c>
        <is>
          <t>İZMİR</t>
        </is>
      </c>
      <c>
        <v>ÖDEMİŞ</v>
      </c>
      <c>
        <is>
          <t>YILANLI TR-1 35-31-L00171_35-31-L00171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25.11.2020 16:49:52</t>
        </is>
      </c>
      <c>
        <is>
          <t>25.11.2020 18:39:49</t>
        </is>
      </c>
      <c>
        <v>1.8325</v>
      </c>
      <c>
        <v>0</v>
      </c>
      <c>
        <v>0</v>
      </c>
      <c>
        <v>1</v>
      </c>
      <c>
        <v>82</v>
      </c>
      <c>
        <v>0</v>
      </c>
      <c>
        <v>0</v>
      </c>
      <c>
        <v>1.8325</v>
      </c>
      <c>
        <v>150.265</v>
      </c>
    </row>
    <row>
      <c>
        <is>
          <t>1574078</t>
        </is>
      </c>
      <c>
        <v>1</v>
      </c>
      <c>
        <is>
          <t>İZMİR</t>
        </is>
      </c>
      <c>
        <v>ÖDEMİŞ</v>
      </c>
      <c>
        <is>
          <t>YILANLI TR-1 35-31-L00171_950400045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02.11.2020 11:27:09</t>
        </is>
      </c>
      <c>
        <is>
          <t>02.11.2020 14:33:12</t>
        </is>
      </c>
      <c>
        <v>3.100833333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3.100833</v>
      </c>
    </row>
    <row>
      <c>
        <is>
          <t>1574846</t>
        </is>
      </c>
      <c>
        <v>1</v>
      </c>
      <c>
        <is>
          <t>İZMİR</t>
        </is>
      </c>
      <c>
        <v>ÖDEMİŞ</v>
      </c>
      <c>
        <is>
          <t>ALAŞARLI TR-1 35-15-L00195_B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03.11.2020 17:04:58</t>
        </is>
      </c>
      <c>
        <is>
          <t>03.11.2020 18:50:49</t>
        </is>
      </c>
      <c>
        <v>1.764166666</v>
      </c>
      <c>
        <v>0</v>
      </c>
      <c>
        <v>0</v>
      </c>
      <c>
        <v>0</v>
      </c>
      <c>
        <v>23</v>
      </c>
      <c>
        <v>0</v>
      </c>
      <c>
        <v>0</v>
      </c>
      <c>
        <v>0</v>
      </c>
      <c>
        <v>40.575833</v>
      </c>
    </row>
    <row>
      <c>
        <is>
          <t>1577564</t>
        </is>
      </c>
      <c>
        <v>1</v>
      </c>
      <c>
        <is>
          <t>İZMİR</t>
        </is>
      </c>
      <c>
        <v>ÖDEMİŞ</v>
      </c>
      <c>
        <is>
          <t>ALAŞARLI TR-2 35-15-L00194_B</t>
        </is>
      </c>
      <c>
        <v>AG İzolatör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08.11.2020 10:42:01</t>
        </is>
      </c>
      <c>
        <is>
          <t>08.11.2020 12:45:12</t>
        </is>
      </c>
      <c>
        <v>2.053055555</v>
      </c>
      <c>
        <v>0</v>
      </c>
      <c>
        <v>0</v>
      </c>
      <c>
        <v>0</v>
      </c>
      <c>
        <v>10</v>
      </c>
      <c>
        <v>0</v>
      </c>
      <c>
        <v>0</v>
      </c>
      <c>
        <v>0</v>
      </c>
      <c>
        <v>20.530556</v>
      </c>
    </row>
    <row>
      <c>
        <is>
          <t>1578145</t>
        </is>
      </c>
      <c>
        <v>1</v>
      </c>
      <c>
        <is>
          <t>İZMİR</t>
        </is>
      </c>
      <c>
        <v>ÖDEMİŞ</v>
      </c>
      <c>
        <is>
          <t>ERTUĞRUL TR-1 35-15-L00675_Ayırıcı H01</t>
        </is>
      </c>
      <c>
        <v>OG Kademe Ayarı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09.11.2020 18:16:00</t>
        </is>
      </c>
      <c>
        <is>
          <t>09.11.2020 18:19:28</t>
        </is>
      </c>
      <c>
        <v>0.057777777</v>
      </c>
      <c>
        <v>0</v>
      </c>
      <c>
        <v>0</v>
      </c>
      <c>
        <v>1</v>
      </c>
      <c>
        <v>56</v>
      </c>
      <c>
        <v>0</v>
      </c>
      <c>
        <v>0</v>
      </c>
      <c>
        <v>0.057778</v>
      </c>
      <c>
        <v>3.235556</v>
      </c>
    </row>
    <row>
      <c>
        <is>
          <t>1597443</t>
        </is>
      </c>
      <c>
        <v>1</v>
      </c>
      <c>
        <is>
          <t>İZMİR</t>
        </is>
      </c>
      <c>
        <v>ÖDEMİŞ</v>
      </c>
      <c>
        <is>
          <t>ERTUĞRUL TR-3 35-15-L00676_Ayırıcı H01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27.11.2020 17:40:43</t>
        </is>
      </c>
      <c>
        <is>
          <t>27.11.2020 18:32:09</t>
        </is>
      </c>
      <c>
        <v>0.857222222</v>
      </c>
      <c>
        <v>0</v>
      </c>
      <c>
        <v>0</v>
      </c>
      <c>
        <v>1</v>
      </c>
      <c>
        <v>140</v>
      </c>
      <c>
        <v>0</v>
      </c>
      <c>
        <v>0</v>
      </c>
      <c>
        <v>0.857222</v>
      </c>
      <c>
        <v>120.011111</v>
      </c>
    </row>
    <row>
      <c>
        <is>
          <t>1575263</t>
        </is>
      </c>
      <c>
        <v>1</v>
      </c>
      <c>
        <is>
          <t>İZMİR</t>
        </is>
      </c>
      <c>
        <v>ÖDEMİŞ</v>
      </c>
      <c>
        <is>
          <t>KIZILCAAVLU TR-1 35-15-L00180_950378460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04.11.2020 14:22:52</t>
        </is>
      </c>
      <c>
        <is>
          <t>04.11.2020 19:01:37</t>
        </is>
      </c>
      <c>
        <v>4.645833333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4.645833</v>
      </c>
    </row>
    <row>
      <c>
        <is>
          <t>1575788</t>
        </is>
      </c>
      <c>
        <v>1</v>
      </c>
      <c>
        <is>
          <t>İZMİR</t>
        </is>
      </c>
      <c>
        <v>ÖDEMİŞ</v>
      </c>
      <c>
        <is>
          <t>KÖFÜNDERE TR-3 35-15-L00211_950378138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05.11.2020 13:19:13</t>
        </is>
      </c>
      <c>
        <is>
          <t>05.11.2020 16:24:29</t>
        </is>
      </c>
      <c>
        <v>3.087777777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3.087778</v>
      </c>
    </row>
    <row>
      <c>
        <is>
          <t>1583502</t>
        </is>
      </c>
      <c>
        <v>1</v>
      </c>
      <c>
        <is>
          <t>İZMİR</t>
        </is>
      </c>
      <c>
        <v>ÖDEMİŞ</v>
      </c>
      <c>
        <is>
          <t>KÖFÜNDERE TR-3 35-15-L00211_A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19.11.2020 19:41:44</t>
        </is>
      </c>
      <c>
        <is>
          <t>19.11.2020 21:22:54</t>
        </is>
      </c>
      <c>
        <v>1.686111111</v>
      </c>
      <c>
        <v>0</v>
      </c>
      <c>
        <v>0</v>
      </c>
      <c>
        <v>0</v>
      </c>
      <c>
        <v>10</v>
      </c>
      <c>
        <v>0</v>
      </c>
      <c>
        <v>0</v>
      </c>
      <c>
        <v>0</v>
      </c>
      <c>
        <v>16.861111</v>
      </c>
    </row>
    <row>
      <c>
        <is>
          <t>1582420</t>
        </is>
      </c>
      <c>
        <v>1</v>
      </c>
      <c>
        <is>
          <t>İZMİR</t>
        </is>
      </c>
      <c>
        <v>ÖDEMİŞ</v>
      </c>
      <c>
        <is>
          <t>KAYMAKÇI TR-4 35-15-M00406_Ayırıcı H</t>
        </is>
      </c>
      <c>
        <v>OG Kademe Ayarı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18.11.2020 11:10:00</t>
        </is>
      </c>
      <c>
        <is>
          <t>18.11.2020 11:13:39</t>
        </is>
      </c>
      <c>
        <v>0.060833333</v>
      </c>
      <c>
        <v>0</v>
      </c>
      <c>
        <v>0</v>
      </c>
      <c>
        <v>1</v>
      </c>
      <c>
        <v>13</v>
      </c>
      <c>
        <v>0</v>
      </c>
      <c>
        <v>0</v>
      </c>
      <c>
        <v>0.060833</v>
      </c>
      <c>
        <v>0.790833</v>
      </c>
    </row>
    <row>
      <c>
        <is>
          <t>1598759</t>
        </is>
      </c>
      <c>
        <v>1</v>
      </c>
      <c>
        <is>
          <t>İZMİR</t>
        </is>
      </c>
      <c>
        <v>FOÇA</v>
      </c>
      <c>
        <is>
          <t>FOÇA TR-17 35-23-L00017_950421719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30.11.2020 16:04:15</t>
        </is>
      </c>
      <c>
        <is>
          <t>30.11.2020 18:39:40</t>
        </is>
      </c>
      <c>
        <v>2.590277777</v>
      </c>
      <c>
        <v>0</v>
      </c>
      <c>
        <v>1</v>
      </c>
      <c>
        <v>0</v>
      </c>
      <c>
        <v>0</v>
      </c>
      <c>
        <v>0</v>
      </c>
      <c>
        <v>2.590278</v>
      </c>
      <c>
        <v>0</v>
      </c>
      <c>
        <v>0</v>
      </c>
    </row>
    <row>
      <c>
        <is>
          <t>1582145</t>
        </is>
      </c>
      <c>
        <v>1</v>
      </c>
      <c>
        <is>
          <t>İZMİR</t>
        </is>
      </c>
      <c>
        <v>TİRE</v>
      </c>
      <c>
        <is>
          <t>GÖKÇEN DM 35-29-M00123_ASMALIK M12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17.11.2020 16:28:29</t>
        </is>
      </c>
      <c>
        <is>
          <t>17.11.2020 17:21:00</t>
        </is>
      </c>
      <c>
        <v>0.875277777</v>
      </c>
      <c>
        <v>0</v>
      </c>
      <c>
        <v>0</v>
      </c>
      <c>
        <v>41</v>
      </c>
      <c>
        <v>355</v>
      </c>
      <c>
        <v>0</v>
      </c>
      <c>
        <v>0</v>
      </c>
      <c>
        <v>35.886389</v>
      </c>
      <c>
        <v>310.723611</v>
      </c>
    </row>
    <row>
      <c>
        <is>
          <t>1584317</t>
        </is>
      </c>
      <c>
        <v>1</v>
      </c>
      <c>
        <is>
          <t>İZMİR</t>
        </is>
      </c>
      <c>
        <v>TİRE</v>
      </c>
      <c>
        <is>
          <t>GÖKÇEN DM 1-2/3 35-29-L00061_48309551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21.11.2020 10:48:20</t>
        </is>
      </c>
      <c>
        <is>
          <t>21.11.2020 14:08:43</t>
        </is>
      </c>
      <c>
        <v>3.339722222</v>
      </c>
      <c>
        <v>0</v>
      </c>
      <c>
        <v>25</v>
      </c>
      <c>
        <v>0</v>
      </c>
      <c>
        <v>0</v>
      </c>
      <c>
        <v>0</v>
      </c>
      <c>
        <v>83.493056</v>
      </c>
      <c>
        <v>0</v>
      </c>
      <c>
        <v>0</v>
      </c>
    </row>
    <row>
      <c>
        <is>
          <t>1596368</t>
        </is>
      </c>
      <c>
        <v>1</v>
      </c>
      <c>
        <is>
          <t>İZMİR</t>
        </is>
      </c>
      <c>
        <v>TİRE</v>
      </c>
      <c>
        <is>
          <t>GÖKÇEN DM 2-1/2 35-29-L00065_950346894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25.11.2020 14:42:39</t>
        </is>
      </c>
      <c>
        <is>
          <t>25.11.2020 15:34:33</t>
        </is>
      </c>
      <c>
        <v>0.865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1.73</v>
      </c>
    </row>
    <row>
      <c>
        <is>
          <t>1573705</t>
        </is>
      </c>
      <c>
        <v>1</v>
      </c>
      <c>
        <is>
          <t>İZMİR</t>
        </is>
      </c>
      <c>
        <v>TİRE</v>
      </c>
      <c>
        <is>
          <t>ÖMER ÖZGÜR SULAMA GRUBU 35-29-M00365_48298409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01.11.2020 15:36:10</t>
        </is>
      </c>
      <c>
        <is>
          <t>01.11.2020 18:26:43</t>
        </is>
      </c>
      <c>
        <v>2.8425</v>
      </c>
      <c>
        <v>0</v>
      </c>
      <c>
        <v>0</v>
      </c>
      <c>
        <v>0</v>
      </c>
      <c>
        <v>6</v>
      </c>
      <c>
        <v>0</v>
      </c>
      <c>
        <v>0</v>
      </c>
      <c>
        <v>0</v>
      </c>
      <c>
        <v>17.055</v>
      </c>
    </row>
    <row>
      <c>
        <is>
          <t>1597931</t>
        </is>
      </c>
      <c>
        <v>1</v>
      </c>
      <c>
        <is>
          <t>İZMİR</t>
        </is>
      </c>
      <c>
        <v>TİRE</v>
      </c>
      <c>
        <is>
          <t>DM 1-2/5 35-29-L00062_48309387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28.11.2020 17:53:35</t>
        </is>
      </c>
      <c>
        <is>
          <t>28.11.2020 21:32:38</t>
        </is>
      </c>
      <c>
        <v>3.650833333</v>
      </c>
      <c>
        <v>0</v>
      </c>
      <c>
        <v>16</v>
      </c>
      <c>
        <v>0</v>
      </c>
      <c>
        <v>1</v>
      </c>
      <c>
        <v>0</v>
      </c>
      <c>
        <v>58.413333</v>
      </c>
      <c>
        <v>0</v>
      </c>
      <c>
        <v>3.650833</v>
      </c>
    </row>
    <row>
      <c>
        <is>
          <t>1575993</t>
        </is>
      </c>
      <c>
        <v>1</v>
      </c>
      <c>
        <is>
          <t>İZMİR</t>
        </is>
      </c>
      <c>
        <v>ÖDEMİŞ</v>
      </c>
      <c>
        <is>
          <t>TR-11 35-15-M00011_950372791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05.11.2020 18:52:52</t>
        </is>
      </c>
      <c>
        <is>
          <t>05.11.2020 21:11:56</t>
        </is>
      </c>
      <c>
        <v>2.317777777</v>
      </c>
      <c>
        <v>0</v>
      </c>
      <c>
        <v>1</v>
      </c>
      <c>
        <v>0</v>
      </c>
      <c>
        <v>0</v>
      </c>
      <c>
        <v>0</v>
      </c>
      <c>
        <v>2.317778</v>
      </c>
      <c>
        <v>0</v>
      </c>
      <c>
        <v>0</v>
      </c>
    </row>
    <row>
      <c>
        <is>
          <t>1582747</t>
        </is>
      </c>
      <c>
        <v>1</v>
      </c>
      <c>
        <is>
          <t>İZMİR</t>
        </is>
      </c>
      <c>
        <v>ÖDEMİŞ</v>
      </c>
      <c>
        <is>
          <t>TR-15 35-15-M00015_945145623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18.11.2020 18:45:00</t>
        </is>
      </c>
      <c>
        <is>
          <t>18.11.2020 20:14:10</t>
        </is>
      </c>
      <c>
        <v>1.486111111</v>
      </c>
      <c>
        <v>0</v>
      </c>
      <c>
        <v>1</v>
      </c>
      <c>
        <v>0</v>
      </c>
      <c>
        <v>0</v>
      </c>
      <c>
        <v>0</v>
      </c>
      <c>
        <v>1.486111</v>
      </c>
      <c>
        <v>0</v>
      </c>
      <c>
        <v>0</v>
      </c>
    </row>
    <row>
      <c>
        <is>
          <t>1580277</t>
        </is>
      </c>
      <c>
        <v>1</v>
      </c>
      <c>
        <is>
          <t>İZMİR</t>
        </is>
      </c>
      <c>
        <v>ÖDEMİŞ</v>
      </c>
      <c>
        <is>
          <t>TR-11 35-15-M00011_72373398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13.11.2020 15:24:10</t>
        </is>
      </c>
      <c>
        <is>
          <t>13.11.2020 18:35:39</t>
        </is>
      </c>
      <c>
        <v>3.191388888</v>
      </c>
      <c>
        <v>0</v>
      </c>
      <c>
        <v>99</v>
      </c>
      <c>
        <v>0</v>
      </c>
      <c>
        <v>0</v>
      </c>
      <c>
        <v>0</v>
      </c>
      <c>
        <v>315.9475</v>
      </c>
      <c>
        <v>0</v>
      </c>
      <c>
        <v>0</v>
      </c>
    </row>
    <row>
      <c>
        <is>
          <t>1596899</t>
        </is>
      </c>
      <c>
        <v>1</v>
      </c>
      <c>
        <is>
          <t>MANİSA</t>
        </is>
      </c>
      <c>
        <v>SARIGÖL</v>
      </c>
      <c>
        <is>
          <t>ŞEYHDAVUTLAR TR-5 NAMAZGAH 45-79-M00496_95000491830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26.11.2020 15:54:45</t>
        </is>
      </c>
      <c>
        <is>
          <t>26.11.2020 17:16:32</t>
        </is>
      </c>
      <c>
        <v>1.363055555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1.363056</v>
      </c>
    </row>
    <row>
      <c>
        <is>
          <t>1581503</t>
        </is>
      </c>
      <c>
        <v>1</v>
      </c>
      <c>
        <is>
          <t>MANİSA</t>
        </is>
      </c>
      <c>
        <v>SARIGÖL</v>
      </c>
      <c>
        <is>
          <t>EMCELLİ TR-2 45-79-M00304_Ayırıcı H01</t>
        </is>
      </c>
      <c>
        <v>OG Trafo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16.11.2020 14:16:48</t>
        </is>
      </c>
      <c>
        <is>
          <t>16.11.2020 14:50:52</t>
        </is>
      </c>
      <c>
        <v>0.567777777</v>
      </c>
      <c>
        <v>0</v>
      </c>
      <c>
        <v>0</v>
      </c>
      <c>
        <v>1</v>
      </c>
      <c>
        <v>127</v>
      </c>
      <c>
        <v>0</v>
      </c>
      <c>
        <v>0</v>
      </c>
      <c>
        <v>0.567778</v>
      </c>
      <c>
        <v>72.107778</v>
      </c>
    </row>
    <row>
      <c>
        <is>
          <t>1595443</t>
        </is>
      </c>
      <c>
        <v>1</v>
      </c>
      <c>
        <is>
          <t>İZMİR</t>
        </is>
      </c>
      <c>
        <v>FOÇA</v>
      </c>
      <c>
        <is>
          <t>KOZBEYLİ TR-4 35-23-M00073_A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23.11.2020 19:37:02</t>
        </is>
      </c>
      <c>
        <is>
          <t>23.11.2020 20:49:11</t>
        </is>
      </c>
      <c>
        <v>1.2025</v>
      </c>
      <c>
        <v>0</v>
      </c>
      <c>
        <v>0</v>
      </c>
      <c>
        <v>0</v>
      </c>
      <c>
        <v>12</v>
      </c>
      <c>
        <v>0</v>
      </c>
      <c>
        <v>0</v>
      </c>
      <c>
        <v>0</v>
      </c>
      <c>
        <v>14.43</v>
      </c>
    </row>
    <row>
      <c>
        <is>
          <t>1579406</t>
        </is>
      </c>
      <c>
        <v>1</v>
      </c>
      <c>
        <is>
          <t>İZMİR</t>
        </is>
      </c>
      <c>
        <v>FOÇA</v>
      </c>
      <c>
        <is>
          <t>YENİ FOÇA TR-20 35-23-M00020_965880497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12.11.2020 08:26:21</t>
        </is>
      </c>
      <c>
        <is>
          <t>12.11.2020 22:02:20</t>
        </is>
      </c>
      <c>
        <v>13.599722222</v>
      </c>
      <c>
        <v>0</v>
      </c>
      <c>
        <v>11</v>
      </c>
      <c>
        <v>0</v>
      </c>
      <c>
        <v>0</v>
      </c>
      <c>
        <v>0</v>
      </c>
      <c>
        <v>149.596944</v>
      </c>
      <c>
        <v>0</v>
      </c>
      <c>
        <v>0</v>
      </c>
    </row>
    <row>
      <c>
        <is>
          <t>1577797</t>
        </is>
      </c>
      <c>
        <v>1</v>
      </c>
      <c>
        <is>
          <t>İZMİR</t>
        </is>
      </c>
      <c>
        <v>BERGAMA</v>
      </c>
      <c>
        <is>
          <t>FERİZLER SULAMA TR-6 35-16-M00308_35-16-M00308</t>
        </is>
      </c>
      <c>
        <v>AG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08.11.2020 23:22:53</t>
        </is>
      </c>
      <c>
        <is>
          <t>09.11.2020 01:52:41</t>
        </is>
      </c>
      <c>
        <v>2.496666666</v>
      </c>
      <c>
        <v>0</v>
      </c>
      <c>
        <v>0</v>
      </c>
      <c>
        <v>0</v>
      </c>
      <c>
        <v>12</v>
      </c>
      <c>
        <v>0</v>
      </c>
      <c>
        <v>0</v>
      </c>
      <c>
        <v>0</v>
      </c>
      <c>
        <v>29.96</v>
      </c>
    </row>
    <row>
      <c>
        <is>
          <t>1582101</t>
        </is>
      </c>
      <c>
        <v>1</v>
      </c>
      <c>
        <is>
          <t>İZMİR</t>
        </is>
      </c>
      <c>
        <v>BERGAMA</v>
      </c>
      <c>
        <is>
          <t>FERİZLER TR-1 35-16-M00072_35-16-M00072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17.11.2020 15:24:35</t>
        </is>
      </c>
      <c>
        <is>
          <t>17.11.2020 17:18:44</t>
        </is>
      </c>
      <c>
        <v>1.9025</v>
      </c>
      <c>
        <v>0</v>
      </c>
      <c>
        <v>0</v>
      </c>
      <c>
        <v>2</v>
      </c>
      <c>
        <v>93</v>
      </c>
      <c>
        <v>0</v>
      </c>
      <c>
        <v>0</v>
      </c>
      <c>
        <v>3.805</v>
      </c>
      <c>
        <v>176.9325</v>
      </c>
    </row>
    <row>
      <c>
        <is>
          <t>1575328</t>
        </is>
      </c>
      <c>
        <v>1</v>
      </c>
      <c>
        <is>
          <t>İZMİR</t>
        </is>
      </c>
      <c>
        <v>BERGAMA</v>
      </c>
      <c>
        <is>
          <t>GAYLAN TR-1 35-16-M00030_72371790</t>
        </is>
      </c>
      <c>
        <v>AG Atlama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04.11.2020 16:36:00</t>
        </is>
      </c>
      <c>
        <is>
          <t>04.11.2020 17:44:26</t>
        </is>
      </c>
      <c>
        <v>1.140555555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5.702778</v>
      </c>
    </row>
    <row>
      <c>
        <is>
          <t>1595456</t>
        </is>
      </c>
      <c>
        <v>1</v>
      </c>
      <c>
        <is>
          <t>İZMİR</t>
        </is>
      </c>
      <c>
        <v>BERGAMA</v>
      </c>
      <c>
        <is>
          <t>KARAHIDIRLI KÖK 35-16-M00718_ H3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23.11.2020 20:17:00</t>
        </is>
      </c>
      <c>
        <is>
          <t>23.11.2020 21:16:33</t>
        </is>
      </c>
      <c>
        <v>0.9925</v>
      </c>
      <c>
        <v>0</v>
      </c>
      <c>
        <v>0</v>
      </c>
      <c>
        <v>16</v>
      </c>
      <c>
        <v>172</v>
      </c>
      <c>
        <v>0</v>
      </c>
      <c>
        <v>0</v>
      </c>
      <c>
        <v>15.88</v>
      </c>
      <c>
        <v>170.71</v>
      </c>
    </row>
    <row>
      <c>
        <is>
          <t>1577504</t>
        </is>
      </c>
      <c>
        <v>1</v>
      </c>
      <c>
        <is>
          <t>İZMİR</t>
        </is>
      </c>
      <c>
        <v>BERGAMA</v>
      </c>
      <c>
        <is>
          <t>ÇAMTEPE SULAMA TR-1(Mustafa Kaya ve Arkd) 35-16-M00314_35-16-M00314</t>
        </is>
      </c>
      <c>
        <v>AG Atlama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08.11.2020 09:26:00</t>
        </is>
      </c>
      <c>
        <is>
          <t>08.11.2020 14:55:03</t>
        </is>
      </c>
      <c>
        <v>5.484166666</v>
      </c>
      <c>
        <v>0</v>
      </c>
      <c>
        <v>0</v>
      </c>
      <c>
        <v>0</v>
      </c>
      <c>
        <v>8</v>
      </c>
      <c>
        <v>0</v>
      </c>
      <c>
        <v>0</v>
      </c>
      <c>
        <v>0</v>
      </c>
      <c>
        <v>43.873333</v>
      </c>
    </row>
    <row>
      <c>
        <is>
          <t>1577963</t>
        </is>
      </c>
      <c>
        <v>1</v>
      </c>
      <c>
        <is>
          <t>İZMİR</t>
        </is>
      </c>
      <c>
        <v>BERGAMA</v>
      </c>
      <c>
        <is>
          <t>ÇAMTEPE SULAMA TR-1(Mustafa Kaya ve Arkd) 35-16-M00314_35-16-M00314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09.11.2020 10:52:43</t>
        </is>
      </c>
      <c>
        <is>
          <t>09.11.2020 12:36:31</t>
        </is>
      </c>
      <c>
        <v>1.73</v>
      </c>
      <c>
        <v>0</v>
      </c>
      <c>
        <v>0</v>
      </c>
      <c>
        <v>0</v>
      </c>
      <c>
        <v>8</v>
      </c>
      <c>
        <v>0</v>
      </c>
      <c>
        <v>0</v>
      </c>
      <c>
        <v>0</v>
      </c>
      <c>
        <v>13.84</v>
      </c>
    </row>
    <row>
      <c>
        <is>
          <t>1595176</t>
        </is>
      </c>
      <c>
        <v>1</v>
      </c>
      <c>
        <is>
          <t>İZMİR</t>
        </is>
      </c>
      <c>
        <v>BERGAMA</v>
      </c>
      <c>
        <is>
          <t>MARUFLAR TR-1 35-16-M00032_47509969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23.11.2020 11:51:00</t>
        </is>
      </c>
      <c>
        <is>
          <t>23.11.2020 14:18:05</t>
        </is>
      </c>
      <c>
        <v>2.451388888</v>
      </c>
      <c>
        <v>0</v>
      </c>
      <c>
        <v>0</v>
      </c>
      <c>
        <v>0</v>
      </c>
      <c>
        <v>41</v>
      </c>
      <c>
        <v>0</v>
      </c>
      <c>
        <v>0</v>
      </c>
      <c>
        <v>0</v>
      </c>
      <c>
        <v>100.506944</v>
      </c>
    </row>
    <row>
      <c>
        <is>
          <t>1578813</t>
        </is>
      </c>
      <c>
        <v>1</v>
      </c>
      <c>
        <is>
          <t>İZMİR</t>
        </is>
      </c>
      <c>
        <v>BERGAMA</v>
      </c>
      <c>
        <is>
          <t>TR-47 35-16-L00047_35-16-L00047</t>
        </is>
      </c>
      <c>
        <v>AG Kademe Ayarı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11.11.2020 01:45:00</t>
        </is>
      </c>
      <c>
        <is>
          <t>11.11.2020 02:44:08</t>
        </is>
      </c>
      <c>
        <v>0.985555555</v>
      </c>
      <c>
        <v>2</v>
      </c>
      <c>
        <v>319</v>
      </c>
      <c>
        <v>0</v>
      </c>
      <c>
        <v>0</v>
      </c>
      <c>
        <v>1.971111</v>
      </c>
      <c>
        <v>314.392222</v>
      </c>
      <c>
        <v>0</v>
      </c>
      <c>
        <v>0</v>
      </c>
    </row>
    <row>
      <c>
        <is>
          <t>1580932</t>
        </is>
      </c>
      <c>
        <v>1</v>
      </c>
      <c>
        <is>
          <t>İZMİR</t>
        </is>
      </c>
      <c>
        <v>BERGAMA</v>
      </c>
      <c>
        <is>
          <t>TR-49 35-16-L00049_Ayırıcı H01</t>
        </is>
      </c>
      <c>
        <v>OG Trafo Kademe Ayarı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15.11.2020 02:15:04</t>
        </is>
      </c>
      <c>
        <is>
          <t>15.11.2020 02:58:02</t>
        </is>
      </c>
      <c>
        <v>0.716111111</v>
      </c>
      <c>
        <v>2</v>
      </c>
      <c>
        <v>250</v>
      </c>
      <c>
        <v>0</v>
      </c>
      <c>
        <v>0</v>
      </c>
      <c>
        <v>1.432222</v>
      </c>
      <c>
        <v>179.027778</v>
      </c>
      <c>
        <v>0</v>
      </c>
      <c>
        <v>0</v>
      </c>
    </row>
    <row>
      <c>
        <is>
          <t>1578398</t>
        </is>
      </c>
      <c>
        <v>1</v>
      </c>
      <c>
        <is>
          <t>İZMİR</t>
        </is>
      </c>
      <c>
        <v>BERGAMA</v>
      </c>
      <c>
        <is>
          <t>TR-128 35-16-L00128_953337543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10.11.2020 09:42:22</t>
        </is>
      </c>
      <c>
        <is>
          <t>10.11.2020 15:23:56</t>
        </is>
      </c>
      <c>
        <v>5.692777777</v>
      </c>
      <c>
        <v>0</v>
      </c>
      <c>
        <v>1</v>
      </c>
      <c>
        <v>0</v>
      </c>
      <c>
        <v>0</v>
      </c>
      <c>
        <v>0</v>
      </c>
      <c>
        <v>5.692778</v>
      </c>
      <c>
        <v>0</v>
      </c>
      <c>
        <v>0</v>
      </c>
    </row>
    <row>
      <c>
        <is>
          <t>1577028</t>
        </is>
      </c>
      <c>
        <v>1</v>
      </c>
      <c>
        <is>
          <t>İZMİR</t>
        </is>
      </c>
      <c>
        <v>BERGAMA</v>
      </c>
      <c>
        <is>
          <t>TR-128 35-16-L00128_953337543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07.11.2020 10:21:14</t>
        </is>
      </c>
      <c>
        <is>
          <t>07.11.2020 15:48:25</t>
        </is>
      </c>
      <c>
        <v>5.453055555</v>
      </c>
      <c>
        <v>0</v>
      </c>
      <c>
        <v>1</v>
      </c>
      <c>
        <v>0</v>
      </c>
      <c>
        <v>0</v>
      </c>
      <c>
        <v>0</v>
      </c>
      <c>
        <v>5.453056</v>
      </c>
      <c>
        <v>0</v>
      </c>
      <c>
        <v>0</v>
      </c>
    </row>
    <row>
      <c>
        <is>
          <t>1575931</t>
        </is>
      </c>
      <c>
        <v>1</v>
      </c>
      <c>
        <is>
          <t>İZMİR</t>
        </is>
      </c>
      <c>
        <v>BERGAMA</v>
      </c>
      <c>
        <is>
          <t>TR-128 35-16-L00128_953337543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05.11.2020 17:09:03</t>
        </is>
      </c>
      <c>
        <is>
          <t>05.11.2020 19:27:05</t>
        </is>
      </c>
      <c>
        <v>2.300555555</v>
      </c>
      <c>
        <v>0</v>
      </c>
      <c>
        <v>1</v>
      </c>
      <c>
        <v>0</v>
      </c>
      <c>
        <v>0</v>
      </c>
      <c>
        <v>0</v>
      </c>
      <c>
        <v>2.300556</v>
      </c>
      <c>
        <v>0</v>
      </c>
      <c>
        <v>0</v>
      </c>
    </row>
    <row>
      <c>
        <is>
          <t>1575181</t>
        </is>
      </c>
      <c>
        <v>1</v>
      </c>
      <c>
        <is>
          <t>İZMİR</t>
        </is>
      </c>
      <c>
        <v>BERGAMA</v>
      </c>
      <c>
        <is>
          <t>TR-128 35-16-L00128_953337513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04.11.2020 12:04:41</t>
        </is>
      </c>
      <c>
        <is>
          <t>04.11.2020 14:48:27</t>
        </is>
      </c>
      <c>
        <v>2.729444444</v>
      </c>
      <c>
        <v>0</v>
      </c>
      <c>
        <v>1</v>
      </c>
      <c>
        <v>0</v>
      </c>
      <c>
        <v>0</v>
      </c>
      <c>
        <v>0</v>
      </c>
      <c>
        <v>2.729444</v>
      </c>
      <c>
        <v>0</v>
      </c>
      <c>
        <v>0</v>
      </c>
    </row>
    <row>
      <c>
        <is>
          <t>1595274</t>
        </is>
      </c>
      <c>
        <v>1</v>
      </c>
      <c>
        <is>
          <t>İZMİR</t>
        </is>
      </c>
      <c>
        <v>BERGAMA</v>
      </c>
      <c>
        <is>
          <t>TR-128 35-16-L00128_953337543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23.11.2020 14:25:41</t>
        </is>
      </c>
      <c>
        <is>
          <t>23.11.2020 15:40:28</t>
        </is>
      </c>
      <c>
        <v>1.246388888</v>
      </c>
      <c>
        <v>0</v>
      </c>
      <c>
        <v>1</v>
      </c>
      <c>
        <v>0</v>
      </c>
      <c>
        <v>0</v>
      </c>
      <c>
        <v>0</v>
      </c>
      <c>
        <v>1.246389</v>
      </c>
      <c>
        <v>0</v>
      </c>
      <c>
        <v>0</v>
      </c>
    </row>
    <row>
      <c>
        <is>
          <t>1596087</t>
        </is>
      </c>
      <c>
        <v>1</v>
      </c>
      <c>
        <is>
          <t>İZMİR</t>
        </is>
      </c>
      <c>
        <v>BERGAMA</v>
      </c>
      <c>
        <is>
          <t>TR-128 35-16-L00128_953337543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25.11.2020 09:01:06</t>
        </is>
      </c>
      <c>
        <is>
          <t>25.11.2020 12:13:30</t>
        </is>
      </c>
      <c>
        <v>3.206666666</v>
      </c>
      <c>
        <v>0</v>
      </c>
      <c>
        <v>1</v>
      </c>
      <c>
        <v>0</v>
      </c>
      <c>
        <v>0</v>
      </c>
      <c>
        <v>0</v>
      </c>
      <c>
        <v>3.206667</v>
      </c>
      <c>
        <v>0</v>
      </c>
      <c>
        <v>0</v>
      </c>
    </row>
    <row>
      <c>
        <is>
          <t>1574490</t>
        </is>
      </c>
      <c>
        <v>1</v>
      </c>
      <c>
        <is>
          <t>İZMİR</t>
        </is>
      </c>
      <c>
        <v>BERGAMA</v>
      </c>
      <c>
        <is>
          <t>TR-128 35-16-L00128_953337523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03.11.2020 08:34:24</t>
        </is>
      </c>
      <c>
        <is>
          <t>03.11.2020 15:13:35</t>
        </is>
      </c>
      <c>
        <v>6.653055555</v>
      </c>
      <c>
        <v>0</v>
      </c>
      <c>
        <v>2</v>
      </c>
      <c>
        <v>0</v>
      </c>
      <c>
        <v>0</v>
      </c>
      <c>
        <v>0</v>
      </c>
      <c>
        <v>13.306111</v>
      </c>
      <c>
        <v>0</v>
      </c>
      <c>
        <v>0</v>
      </c>
    </row>
    <row>
      <c>
        <is>
          <t>1583489</t>
        </is>
      </c>
      <c>
        <v>1</v>
      </c>
      <c>
        <is>
          <t>İZMİR</t>
        </is>
      </c>
      <c>
        <v>BERGAMA</v>
      </c>
      <c>
        <is>
          <t>TR-136 35-16-L00136_72410793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19.11.2020 19:26:15</t>
        </is>
      </c>
      <c>
        <is>
          <t>19.11.2020 20:21:33</t>
        </is>
      </c>
      <c>
        <v>0.921666666</v>
      </c>
      <c>
        <v>0</v>
      </c>
      <c>
        <v>191</v>
      </c>
      <c>
        <v>0</v>
      </c>
      <c>
        <v>0</v>
      </c>
      <c>
        <v>0</v>
      </c>
      <c>
        <v>176.038333</v>
      </c>
      <c>
        <v>0</v>
      </c>
      <c>
        <v>0</v>
      </c>
    </row>
    <row>
      <c>
        <is>
          <t>1583542</t>
        </is>
      </c>
      <c>
        <v>1</v>
      </c>
      <c>
        <is>
          <t>İZMİR</t>
        </is>
      </c>
      <c>
        <v>BERGAMA</v>
      </c>
      <c>
        <is>
          <t>TR-136 35-16-L00136_953317030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19.11.2020 21:36:39</t>
        </is>
      </c>
      <c>
        <is>
          <t>19.11.2020 23:39:44</t>
        </is>
      </c>
      <c>
        <v>2.051388888</v>
      </c>
      <c>
        <v>0</v>
      </c>
      <c>
        <v>1</v>
      </c>
      <c>
        <v>0</v>
      </c>
      <c>
        <v>0</v>
      </c>
      <c>
        <v>0</v>
      </c>
      <c>
        <v>2.051389</v>
      </c>
      <c>
        <v>0</v>
      </c>
      <c>
        <v>0</v>
      </c>
    </row>
    <row>
      <c>
        <is>
          <t>1583109</t>
        </is>
      </c>
      <c>
        <v>1</v>
      </c>
      <c>
        <is>
          <t>İZMİR</t>
        </is>
      </c>
      <c>
        <v>KARABURUN</v>
      </c>
      <c>
        <is>
          <t>ARDIÇ MAHALLESİ TR-17 35-21-L00128_C</t>
        </is>
      </c>
      <c>
        <v>AG İzolatör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19.11.2020 12:19:56</t>
        </is>
      </c>
      <c>
        <is>
          <t>19.11.2020 14:13:24</t>
        </is>
      </c>
      <c>
        <v>1.891111111</v>
      </c>
      <c>
        <v>0</v>
      </c>
      <c>
        <v>19</v>
      </c>
      <c>
        <v>0</v>
      </c>
      <c>
        <v>0</v>
      </c>
      <c>
        <v>0</v>
      </c>
      <c>
        <v>35.931111</v>
      </c>
      <c>
        <v>0</v>
      </c>
      <c>
        <v>0</v>
      </c>
    </row>
    <row>
      <c>
        <is>
          <t>1583035</t>
        </is>
      </c>
      <c>
        <v>1</v>
      </c>
      <c>
        <is>
          <t>İZMİR</t>
        </is>
      </c>
      <c>
        <v>KARABURUN</v>
      </c>
      <c>
        <is>
          <t>MORDOĞAN TR-23 35-21-L00152_D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19.11.2020 11:25:58</t>
        </is>
      </c>
      <c>
        <is>
          <t>19.11.2020 12:02:10</t>
        </is>
      </c>
      <c>
        <v>0.603219444</v>
      </c>
      <c>
        <v>0</v>
      </c>
      <c>
        <v>78</v>
      </c>
      <c>
        <v>0</v>
      </c>
      <c>
        <v>0</v>
      </c>
      <c>
        <v>0</v>
      </c>
      <c>
        <v>47.051117</v>
      </c>
      <c>
        <v>0</v>
      </c>
      <c>
        <v>0</v>
      </c>
    </row>
    <row>
      <c>
        <is>
          <t>1579768</t>
        </is>
      </c>
      <c>
        <v>1</v>
      </c>
      <c>
        <is>
          <t>İZMİR</t>
        </is>
      </c>
      <c>
        <v>ÖDEMİŞ</v>
      </c>
      <c>
        <is>
          <t>BAYIRLI TR-1 35-15-L00740_950357469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12.11.2020 16:50:08</t>
        </is>
      </c>
      <c>
        <is>
          <t>12.11.2020 19:07:00</t>
        </is>
      </c>
      <c>
        <v>2.281111111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2.281111</v>
      </c>
    </row>
    <row>
      <c>
        <is>
          <t>1577659</t>
        </is>
      </c>
      <c>
        <v>1</v>
      </c>
      <c>
        <is>
          <t>MANİSA</t>
        </is>
      </c>
      <c>
        <v>SARIGÖL</v>
      </c>
      <c>
        <is>
          <t>ŞEYHDAVUTLAR TR-5 NAMAZGAH 45-79-M00496_A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08.11.2020 15:05:16</t>
        </is>
      </c>
      <c>
        <is>
          <t>08.11.2020 17:23:25</t>
        </is>
      </c>
      <c>
        <v>2.3025</v>
      </c>
      <c>
        <v>0</v>
      </c>
      <c>
        <v>0</v>
      </c>
      <c>
        <v>0</v>
      </c>
      <c>
        <v>32</v>
      </c>
      <c>
        <v>0</v>
      </c>
      <c>
        <v>0</v>
      </c>
      <c>
        <v>0</v>
      </c>
      <c>
        <v>73.68</v>
      </c>
    </row>
    <row>
      <c>
        <is>
          <t>1596495</t>
        </is>
      </c>
      <c>
        <v>1</v>
      </c>
      <c>
        <is>
          <t>MANİSA</t>
        </is>
      </c>
      <c>
        <v>SARIGÖL</v>
      </c>
      <c>
        <is>
          <t>ŞEYHDAVUTLAR TR-5 NAMAZGAH 45-79-M00496_C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25.11.2020 19:30:18</t>
        </is>
      </c>
      <c>
        <is>
          <t>25.11.2020 20:56:57</t>
        </is>
      </c>
      <c>
        <v>1.444166666</v>
      </c>
      <c>
        <v>0</v>
      </c>
      <c>
        <v>0</v>
      </c>
      <c>
        <v>0</v>
      </c>
      <c>
        <v>28</v>
      </c>
      <c>
        <v>0</v>
      </c>
      <c>
        <v>0</v>
      </c>
      <c>
        <v>0</v>
      </c>
      <c>
        <v>40.436667</v>
      </c>
    </row>
    <row>
      <c>
        <is>
          <t>1597706</t>
        </is>
      </c>
      <c>
        <v>1</v>
      </c>
      <c>
        <is>
          <t>MANİSA</t>
        </is>
      </c>
      <c>
        <v>SARIGÖL</v>
      </c>
      <c>
        <is>
          <t>ŞEYHDAVUTLAR TR-4 KEMİKLİ 45-79-M00121_Ayırıcı H01</t>
        </is>
      </c>
      <c>
        <v>OG Trafo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28.11.2020 10:52:00</t>
        </is>
      </c>
      <c>
        <is>
          <t>28.11.2020 11:47:00</t>
        </is>
      </c>
      <c>
        <v>0.916666666</v>
      </c>
      <c>
        <v>0</v>
      </c>
      <c>
        <v>0</v>
      </c>
      <c>
        <v>1</v>
      </c>
      <c>
        <v>46</v>
      </c>
      <c>
        <v>0</v>
      </c>
      <c>
        <v>0</v>
      </c>
      <c>
        <v>0.916667</v>
      </c>
      <c>
        <v>42.166667</v>
      </c>
    </row>
    <row>
      <c>
        <is>
          <t>1575006</t>
        </is>
      </c>
      <c>
        <v>1</v>
      </c>
      <c>
        <is>
          <t>MANİSA</t>
        </is>
      </c>
      <c>
        <v>SELENDİ</v>
      </c>
      <c>
        <is>
          <t>DUMANLAR KÖK 45-81-M00044_KARABEYLER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04.11.2020 08:05:51</t>
        </is>
      </c>
      <c>
        <is>
          <t>04.11.2020 08:34:47</t>
        </is>
      </c>
      <c>
        <v>0.482222222</v>
      </c>
      <c>
        <v>0</v>
      </c>
      <c>
        <v>0</v>
      </c>
      <c>
        <v>28</v>
      </c>
      <c>
        <v>546</v>
      </c>
      <c>
        <v>0</v>
      </c>
      <c>
        <v>0</v>
      </c>
      <c>
        <v>13.502222</v>
      </c>
      <c>
        <v>263.293333</v>
      </c>
    </row>
    <row>
      <c>
        <is>
          <t>1581297</t>
        </is>
      </c>
      <c>
        <v>1</v>
      </c>
      <c>
        <is>
          <t>MANİSA</t>
        </is>
      </c>
      <c>
        <v>SELENDİ</v>
      </c>
      <c>
        <is>
          <t>DUMANLAR KÖK 45-81-M00044_KARABEYLER-M02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16.11.2020 08:55:38</t>
        </is>
      </c>
      <c>
        <is>
          <t>16.11.2020 10:01:00</t>
        </is>
      </c>
      <c>
        <v>1.089444444</v>
      </c>
      <c>
        <v>0</v>
      </c>
      <c>
        <v>0</v>
      </c>
      <c>
        <v>28</v>
      </c>
      <c>
        <v>546</v>
      </c>
      <c>
        <v>0</v>
      </c>
      <c>
        <v>0</v>
      </c>
      <c>
        <v>30.504444</v>
      </c>
      <c>
        <v>594.836666</v>
      </c>
    </row>
    <row>
      <c>
        <is>
          <t>1597489</t>
        </is>
      </c>
      <c>
        <v>1</v>
      </c>
      <c>
        <is>
          <t>MANİSA</t>
        </is>
      </c>
      <c>
        <v>SALİHLİ</v>
      </c>
      <c>
        <is>
          <t>KAPANCI KÖK 45-78-L00229_HatBaşıAyırıcı_53140003 L03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27.11.2020 18:39:17</t>
        </is>
      </c>
      <c>
        <is>
          <t>27.11.2020 21:17:38</t>
        </is>
      </c>
      <c>
        <v>2.639166666</v>
      </c>
      <c>
        <v>0</v>
      </c>
      <c>
        <v>0</v>
      </c>
      <c>
        <v>15</v>
      </c>
      <c>
        <v>0</v>
      </c>
      <c>
        <v>0</v>
      </c>
      <c>
        <v>0</v>
      </c>
      <c>
        <v>39.5875</v>
      </c>
      <c>
        <v>0</v>
      </c>
    </row>
    <row>
      <c>
        <is>
          <t>1583239</t>
        </is>
      </c>
      <c>
        <v>1</v>
      </c>
      <c>
        <is>
          <t>MANİSA</t>
        </is>
      </c>
      <c>
        <v>ALAŞEHİR</v>
      </c>
      <c>
        <is>
          <t>BELENYAKA TR-5 45-73-M00698_C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19.11.2020 14:29:57</t>
        </is>
      </c>
      <c>
        <is>
          <t>19.11.2020 16:39:19</t>
        </is>
      </c>
      <c>
        <v>2.156111111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2.156111</v>
      </c>
    </row>
    <row>
      <c>
        <is>
          <t>1574681</t>
        </is>
      </c>
      <c>
        <v>1</v>
      </c>
      <c>
        <is>
          <t>MANİSA</t>
        </is>
      </c>
      <c>
        <v>ALAŞEHİR</v>
      </c>
      <c>
        <is>
          <t>IŞIKLAR KÖK 45-73-M00467_HatBaşıAyırıcı_53134691 M06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03.11.2020 12:42:42</t>
        </is>
      </c>
      <c>
        <is>
          <t>03.11.2020 14:59:17</t>
        </is>
      </c>
      <c>
        <v>2.276388888</v>
      </c>
      <c>
        <v>0</v>
      </c>
      <c>
        <v>0</v>
      </c>
      <c>
        <v>0</v>
      </c>
      <c>
        <v>20</v>
      </c>
      <c>
        <v>0</v>
      </c>
      <c>
        <v>0</v>
      </c>
      <c>
        <v>0</v>
      </c>
      <c>
        <v>45.527778</v>
      </c>
    </row>
    <row>
      <c>
        <is>
          <t>1582856</t>
        </is>
      </c>
      <c>
        <v>1</v>
      </c>
      <c>
        <is>
          <t>MANİSA</t>
        </is>
      </c>
      <c>
        <v>ALAŞEHİR</v>
      </c>
      <c>
        <is>
          <t>ÇARIK BOZDAĞ TR-1 45-73-M00441_945652486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19.11.2020 07:58:47</t>
        </is>
      </c>
      <c>
        <is>
          <t>19.11.2020 09:34:51</t>
        </is>
      </c>
      <c>
        <v>1.601111111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1.601111</v>
      </c>
    </row>
    <row>
      <c>
        <is>
          <t>1583075</t>
        </is>
      </c>
      <c>
        <v>1</v>
      </c>
      <c>
        <is>
          <t>MANİSA</t>
        </is>
      </c>
      <c>
        <v>ALAŞEHİR</v>
      </c>
      <c>
        <is>
          <t>ÇARIKKARALAR TR-1 45-73-M01075_B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19.11.2020 11:30:49</t>
        </is>
      </c>
      <c>
        <is>
          <t>19.11.2020 15:17:01</t>
        </is>
      </c>
      <c>
        <v>3.77</v>
      </c>
      <c>
        <v>0</v>
      </c>
      <c>
        <v>0</v>
      </c>
      <c>
        <v>0</v>
      </c>
      <c>
        <v>21</v>
      </c>
      <c>
        <v>0</v>
      </c>
      <c>
        <v>0</v>
      </c>
      <c>
        <v>0</v>
      </c>
      <c>
        <v>79.17</v>
      </c>
    </row>
    <row>
      <c>
        <is>
          <t>1581916</t>
        </is>
      </c>
      <c>
        <v>1</v>
      </c>
      <c>
        <is>
          <t>MANİSA</t>
        </is>
      </c>
      <c>
        <v>ALAŞEHİR</v>
      </c>
      <c>
        <is>
          <t>ÇARIKKARALAR TR-1 45-73-M01075_A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17.11.2020 11:23:37</t>
        </is>
      </c>
      <c>
        <is>
          <t>17.11.2020 14:33:13</t>
        </is>
      </c>
      <c>
        <v>3.16</v>
      </c>
      <c>
        <v>0</v>
      </c>
      <c>
        <v>0</v>
      </c>
      <c>
        <v>0</v>
      </c>
      <c>
        <v>12</v>
      </c>
      <c>
        <v>0</v>
      </c>
      <c>
        <v>0</v>
      </c>
      <c>
        <v>0</v>
      </c>
      <c>
        <v>37.92</v>
      </c>
    </row>
    <row>
      <c>
        <is>
          <t>1596187</t>
        </is>
      </c>
      <c>
        <v>1</v>
      </c>
      <c>
        <is>
          <t>MANİSA</t>
        </is>
      </c>
      <c>
        <v>DEMİRCİ</v>
      </c>
      <c>
        <is>
          <t>YARBASAN KÖK 45-74-M00119_HatBaşıAyırıcı_53134823 M04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25.11.2020 09:17:18</t>
        </is>
      </c>
      <c>
        <is>
          <t>25.11.2020 14:02:15</t>
        </is>
      </c>
      <c>
        <v>4.749166666</v>
      </c>
      <c>
        <v>0</v>
      </c>
      <c>
        <v>0</v>
      </c>
      <c>
        <v>1</v>
      </c>
      <c>
        <v>0</v>
      </c>
      <c>
        <v>0</v>
      </c>
      <c>
        <v>0</v>
      </c>
      <c>
        <v>4.749167</v>
      </c>
      <c>
        <v>0</v>
      </c>
    </row>
    <row>
      <c>
        <is>
          <t>1596889</t>
        </is>
      </c>
      <c>
        <v>1</v>
      </c>
      <c>
        <is>
          <t>İZMİR</t>
        </is>
      </c>
      <c>
        <v>ÖDEMİŞ</v>
      </c>
      <c>
        <is>
          <t>TR-75 MUSTAFA MERCAN GRB. 35-15-M00075_B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26.11.2020 15:40:00</t>
        </is>
      </c>
      <c>
        <is>
          <t>26.11.2020 16:58:18</t>
        </is>
      </c>
      <c>
        <v>1.305</v>
      </c>
      <c>
        <v>0</v>
      </c>
      <c>
        <v>0</v>
      </c>
      <c>
        <v>0</v>
      </c>
      <c>
        <v>6</v>
      </c>
      <c>
        <v>0</v>
      </c>
      <c>
        <v>0</v>
      </c>
      <c>
        <v>0</v>
      </c>
      <c>
        <v>7.83</v>
      </c>
    </row>
    <row>
      <c>
        <is>
          <t>1598015</t>
        </is>
      </c>
      <c>
        <v>1</v>
      </c>
      <c>
        <is>
          <t>İZMİR</t>
        </is>
      </c>
      <c>
        <v>ÖDEMİŞ</v>
      </c>
      <c>
        <is>
          <t>ÖDEMİŞ TM-2 35-15-A00005_KAYMAKÇI-2 M21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29.11.2020 07:32:16</t>
        </is>
      </c>
      <c>
        <is>
          <t>29.11.2020 08:16:06</t>
        </is>
      </c>
      <c>
        <v>0.730555555</v>
      </c>
      <c>
        <v>100</v>
      </c>
      <c>
        <v>11527</v>
      </c>
      <c>
        <v>383</v>
      </c>
      <c>
        <v>9684</v>
      </c>
      <c>
        <v>73.055556</v>
      </c>
      <c>
        <v>8421.113882</v>
      </c>
      <c>
        <v>279.802778</v>
      </c>
      <c>
        <v>7074.699995</v>
      </c>
    </row>
    <row>
      <c>
        <is>
          <t>1575290</t>
        </is>
      </c>
      <c>
        <v>1</v>
      </c>
      <c>
        <is>
          <t>İZMİR</t>
        </is>
      </c>
      <c>
        <v>ÖDEMİŞ</v>
      </c>
      <c>
        <is>
          <t>TR-143 35-15-M00143_950368456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04.11.2020 15:13:34</t>
        </is>
      </c>
      <c>
        <is>
          <t>04.11.2020 18:16:39</t>
        </is>
      </c>
      <c>
        <v>3.051388888</v>
      </c>
      <c>
        <v>0</v>
      </c>
      <c>
        <v>1</v>
      </c>
      <c>
        <v>0</v>
      </c>
      <c>
        <v>0</v>
      </c>
      <c>
        <v>0</v>
      </c>
      <c>
        <v>3.051389</v>
      </c>
      <c>
        <v>0</v>
      </c>
      <c>
        <v>0</v>
      </c>
    </row>
    <row>
      <c>
        <is>
          <t>1582478</t>
        </is>
      </c>
      <c>
        <v>1</v>
      </c>
      <c>
        <is>
          <t>İZMİR</t>
        </is>
      </c>
      <c>
        <v>ÖDEMİŞ</v>
      </c>
      <c>
        <is>
          <t>TOSUNLAR MANASTIR TR-2 35-15-L00485_B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18.11.2020 11:39:00</t>
        </is>
      </c>
      <c>
        <is>
          <t>18.11.2020 15:44:25</t>
        </is>
      </c>
      <c>
        <v>4.090277777</v>
      </c>
      <c>
        <v>0</v>
      </c>
      <c>
        <v>0</v>
      </c>
      <c>
        <v>0</v>
      </c>
      <c>
        <v>14</v>
      </c>
      <c>
        <v>0</v>
      </c>
      <c>
        <v>0</v>
      </c>
      <c>
        <v>0</v>
      </c>
      <c>
        <v>57.263889</v>
      </c>
    </row>
    <row>
      <c>
        <is>
          <t>1594837</t>
        </is>
      </c>
      <c>
        <v>1</v>
      </c>
      <c>
        <is>
          <t>İZMİR</t>
        </is>
      </c>
      <c>
        <v>ÖDEMİŞ</v>
      </c>
      <c>
        <is>
          <t>ÜZÜMLÜ KAHVELER TR-1 35-15-L00477_950363601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22.11.2020 14:51:35</t>
        </is>
      </c>
      <c>
        <is>
          <t>22.11.2020 18:12:11</t>
        </is>
      </c>
      <c>
        <v>3.343333333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3.343333</v>
      </c>
    </row>
    <row>
      <c>
        <is>
          <t>1594885</t>
        </is>
      </c>
      <c>
        <v>1</v>
      </c>
      <c>
        <is>
          <t>İZMİR</t>
        </is>
      </c>
      <c>
        <v>ÖDEMİŞ</v>
      </c>
      <c>
        <is>
          <t>ÜZÜMLÜ KAHVELER TR-1 35-15-L00477_35-15-L00477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22.11.2020 17:06:55</t>
        </is>
      </c>
      <c>
        <is>
          <t>22.11.2020 17:42:00</t>
        </is>
      </c>
      <c>
        <v>0.584722222</v>
      </c>
      <c>
        <v>0</v>
      </c>
      <c>
        <v>0</v>
      </c>
      <c>
        <v>1</v>
      </c>
      <c>
        <v>124</v>
      </c>
      <c>
        <v>0</v>
      </c>
      <c>
        <v>0</v>
      </c>
      <c>
        <v>0.584722</v>
      </c>
      <c>
        <v>72.505556</v>
      </c>
    </row>
    <row>
      <c>
        <is>
          <t>1576649</t>
        </is>
      </c>
      <c>
        <v>1</v>
      </c>
      <c>
        <is>
          <t>İZMİR</t>
        </is>
      </c>
      <c>
        <v>ÖDEMİŞ</v>
      </c>
      <c>
        <is>
          <t>YENİCEKÖY TR-2 35-15-L00428_B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06.11.2020 17:01:00</t>
        </is>
      </c>
      <c>
        <is>
          <t>06.11.2020 17:17:50</t>
        </is>
      </c>
      <c>
        <v>0.280555555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1.122222</v>
      </c>
    </row>
    <row>
      <c>
        <is>
          <t>1581871</t>
        </is>
      </c>
      <c>
        <v>1</v>
      </c>
      <c>
        <is>
          <t>İZMİR</t>
        </is>
      </c>
      <c>
        <v>ÖDEMİŞ</v>
      </c>
      <c>
        <is>
          <t>YENİCEKÖY TR-4 35-15-L00429_Ayırıcı H01</t>
        </is>
      </c>
      <c>
        <v>OG Atlama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17.11.2020 10:14:12</t>
        </is>
      </c>
      <c>
        <is>
          <t>17.11.2020 13:27:55</t>
        </is>
      </c>
      <c>
        <v>3.228611111</v>
      </c>
      <c>
        <v>0</v>
      </c>
      <c>
        <v>0</v>
      </c>
      <c>
        <v>1</v>
      </c>
      <c>
        <v>65</v>
      </c>
      <c>
        <v>0</v>
      </c>
      <c>
        <v>0</v>
      </c>
      <c>
        <v>3.228611</v>
      </c>
      <c>
        <v>209.859722</v>
      </c>
    </row>
    <row>
      <c>
        <is>
          <t>1584264</t>
        </is>
      </c>
      <c>
        <v>1</v>
      </c>
      <c>
        <is>
          <t>İZMİR</t>
        </is>
      </c>
      <c>
        <v>TİRE</v>
      </c>
      <c>
        <is>
          <t>AYAKLIKIRI TR-1 35-29-L00097_B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21.11.2020 10:05:00</t>
        </is>
      </c>
      <c>
        <is>
          <t>21.11.2020 11:51:46</t>
        </is>
      </c>
      <c>
        <v>1.779444444</v>
      </c>
      <c>
        <v>0</v>
      </c>
      <c>
        <v>0</v>
      </c>
      <c>
        <v>0</v>
      </c>
      <c>
        <v>22</v>
      </c>
      <c>
        <v>0</v>
      </c>
      <c>
        <v>0</v>
      </c>
      <c>
        <v>0</v>
      </c>
      <c>
        <v>39.147778</v>
      </c>
    </row>
    <row>
      <c>
        <is>
          <t>1581748</t>
        </is>
      </c>
      <c>
        <v>1</v>
      </c>
      <c>
        <is>
          <t>İZMİR</t>
        </is>
      </c>
      <c>
        <v>TİRE</v>
      </c>
      <c>
        <is>
          <t>BAŞKÖY TR-1 35-29-L00229_A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17.11.2020 08:38:52</t>
        </is>
      </c>
      <c>
        <is>
          <t>17.11.2020 09:28:53</t>
        </is>
      </c>
      <c>
        <v>0.833611111</v>
      </c>
      <c>
        <v>0</v>
      </c>
      <c>
        <v>0</v>
      </c>
      <c>
        <v>0</v>
      </c>
      <c>
        <v>86</v>
      </c>
      <c>
        <v>0</v>
      </c>
      <c>
        <v>0</v>
      </c>
      <c>
        <v>0</v>
      </c>
      <c>
        <v>71.690556</v>
      </c>
    </row>
    <row>
      <c>
        <is>
          <t>1573816</t>
        </is>
      </c>
      <c>
        <v>1</v>
      </c>
      <c>
        <is>
          <t>İZMİR</t>
        </is>
      </c>
      <c>
        <v>ÖDEMİŞ</v>
      </c>
      <c>
        <is>
          <t>TR-73 YAŞAR KAHRAMAN GRB. 35-15-M00073_B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01.11.2020 19:43:00</t>
        </is>
      </c>
      <c>
        <is>
          <t>01.11.2020 20:07:40</t>
        </is>
      </c>
      <c>
        <v>0.411111111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0.411111</v>
      </c>
    </row>
    <row>
      <c>
        <is>
          <t>1596862</t>
        </is>
      </c>
      <c>
        <v>1</v>
      </c>
      <c>
        <is>
          <t>İZMİR</t>
        </is>
      </c>
      <c>
        <v>ÖDEMİŞ</v>
      </c>
      <c>
        <is>
          <t>TR-50 35-15-M00050_35-15-M00050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26.11.2020 15:17:13</t>
        </is>
      </c>
      <c>
        <is>
          <t>26.11.2020 15:42:06</t>
        </is>
      </c>
      <c>
        <v>0.414722222</v>
      </c>
      <c>
        <v>2</v>
      </c>
      <c>
        <v>121</v>
      </c>
      <c>
        <v>0</v>
      </c>
      <c>
        <v>1</v>
      </c>
      <c>
        <v>0.829444</v>
      </c>
      <c>
        <v>50.181389</v>
      </c>
      <c>
        <v>0</v>
      </c>
      <c>
        <v>0.414722</v>
      </c>
    </row>
    <row>
      <c>
        <is>
          <t>1573538</t>
        </is>
      </c>
      <c>
        <v>1</v>
      </c>
      <c>
        <is>
          <t>MANİSA</t>
        </is>
      </c>
      <c>
        <v>KULA</v>
      </c>
      <c>
        <is>
          <t>ESENYAZI ASAR MAH. TR-1 45-77-M00019_B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01.11.2020 09:33:08</t>
        </is>
      </c>
      <c>
        <is>
          <t>01.11.2020 10:22:27</t>
        </is>
      </c>
      <c>
        <v>0.821944444</v>
      </c>
      <c>
        <v>0</v>
      </c>
      <c>
        <v>0</v>
      </c>
      <c>
        <v>0</v>
      </c>
      <c>
        <v>23</v>
      </c>
      <c>
        <v>0</v>
      </c>
      <c>
        <v>0</v>
      </c>
      <c>
        <v>0</v>
      </c>
      <c>
        <v>18.904722</v>
      </c>
    </row>
    <row>
      <c>
        <is>
          <t>1582660</t>
        </is>
      </c>
      <c>
        <v>1</v>
      </c>
      <c>
        <is>
          <t>MANİSA</t>
        </is>
      </c>
      <c>
        <v>ALAŞEHİR</v>
      </c>
      <c>
        <is>
          <t>CABBAR FAKILI TR-4 45-73-M00641_B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18.11.2020 16:18:00</t>
        </is>
      </c>
      <c>
        <is>
          <t>18.11.2020 16:59:16</t>
        </is>
      </c>
      <c>
        <v>0.687777777</v>
      </c>
      <c>
        <v>0</v>
      </c>
      <c>
        <v>0</v>
      </c>
      <c>
        <v>0</v>
      </c>
      <c>
        <v>6</v>
      </c>
      <c>
        <v>0</v>
      </c>
      <c>
        <v>0</v>
      </c>
      <c>
        <v>0</v>
      </c>
      <c>
        <v>4.126667</v>
      </c>
    </row>
    <row>
      <c>
        <is>
          <t>1577004</t>
        </is>
      </c>
      <c>
        <v>1</v>
      </c>
      <c>
        <is>
          <t>MANİSA</t>
        </is>
      </c>
      <c>
        <v>ALAŞEHİR</v>
      </c>
      <c>
        <is>
          <t>ÇAKIRCA ALİ TR-1 45-73-M00557_945647321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07.11.2020 09:42:22</t>
        </is>
      </c>
      <c>
        <is>
          <t>07.11.2020 11:51:05</t>
        </is>
      </c>
      <c>
        <v>2.145277777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2.145278</v>
      </c>
    </row>
    <row>
      <c>
        <is>
          <t>1577302</t>
        </is>
      </c>
      <c>
        <v>1</v>
      </c>
      <c>
        <is>
          <t>MANİSA</t>
        </is>
      </c>
      <c>
        <v>KULA</v>
      </c>
      <c>
        <is>
          <t>ŞEREMET KÖYÜ TR-1 45-77-M00067_45-77-M00067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07.11.2020 17:50:46</t>
        </is>
      </c>
      <c>
        <is>
          <t>07.11.2020 19:12:54</t>
        </is>
      </c>
      <c>
        <v>1.368888888</v>
      </c>
      <c>
        <v>0</v>
      </c>
      <c>
        <v>0</v>
      </c>
      <c>
        <v>1</v>
      </c>
      <c>
        <v>48</v>
      </c>
      <c>
        <v>0</v>
      </c>
      <c>
        <v>0</v>
      </c>
      <c>
        <v>1.368889</v>
      </c>
      <c>
        <v>65.706667</v>
      </c>
    </row>
    <row>
      <c>
        <is>
          <t>1582613</t>
        </is>
      </c>
      <c>
        <v>1</v>
      </c>
      <c>
        <is>
          <t>MANİSA</t>
        </is>
      </c>
      <c>
        <v>KULA</v>
      </c>
      <c>
        <is>
          <t>ŞEREMET KÖYÜ TR-1 45-77-M00067_945499556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18.11.2020 14:46:37</t>
        </is>
      </c>
      <c>
        <is>
          <t>19.11.2020 00:23:21</t>
        </is>
      </c>
      <c>
        <v>9.612222222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9.612222</v>
      </c>
    </row>
    <row>
      <c>
        <is>
          <t>1583352</t>
        </is>
      </c>
      <c>
        <v>1</v>
      </c>
      <c>
        <is>
          <t>MANİSA</t>
        </is>
      </c>
      <c>
        <v>KULA</v>
      </c>
      <c>
        <is>
          <t>SÖĞÜTDERE TR-1 45-77-M00104_Ayırıcı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19.11.2020 16:35:00</t>
        </is>
      </c>
      <c>
        <is>
          <t>19.11.2020 17:27:04</t>
        </is>
      </c>
      <c>
        <v>0.867777777</v>
      </c>
      <c>
        <v>0</v>
      </c>
      <c>
        <v>0</v>
      </c>
      <c>
        <v>1</v>
      </c>
      <c>
        <v>45</v>
      </c>
      <c>
        <v>0</v>
      </c>
      <c>
        <v>0</v>
      </c>
      <c>
        <v>0.867778</v>
      </c>
      <c>
        <v>39.05</v>
      </c>
    </row>
    <row>
      <c>
        <is>
          <t>1580706</t>
        </is>
      </c>
      <c>
        <v>1</v>
      </c>
      <c>
        <is>
          <t>MANİSA</t>
        </is>
      </c>
      <c>
        <v>KULA</v>
      </c>
      <c>
        <is>
          <t>ESENYAZI TR-2 45-77-M00018_B</t>
        </is>
      </c>
      <c>
        <v>AG Atlama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14.11.2020 14:11:33</t>
        </is>
      </c>
      <c>
        <is>
          <t>14.11.2020 15:32:53</t>
        </is>
      </c>
      <c>
        <v>1.355555555</v>
      </c>
      <c>
        <v>0</v>
      </c>
      <c>
        <v>0</v>
      </c>
      <c>
        <v>0</v>
      </c>
      <c>
        <v>35</v>
      </c>
      <c>
        <v>0</v>
      </c>
      <c>
        <v>0</v>
      </c>
      <c>
        <v>0</v>
      </c>
      <c>
        <v>47.444444</v>
      </c>
    </row>
    <row>
      <c>
        <is>
          <t>1583945</t>
        </is>
      </c>
      <c>
        <v>1</v>
      </c>
      <c>
        <is>
          <t>MANİSA</t>
        </is>
      </c>
      <c>
        <v>KULA</v>
      </c>
      <c>
        <is>
          <t>GÖKÇEÖREN TR-5 45-77-M00031_945516421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20.11.2020 16:04:16</t>
        </is>
      </c>
      <c>
        <is>
          <t>20.11.2020 17:28:21</t>
        </is>
      </c>
      <c>
        <v>1.401388888</v>
      </c>
      <c>
        <v>0</v>
      </c>
      <c>
        <v>2</v>
      </c>
      <c>
        <v>0</v>
      </c>
      <c>
        <v>0</v>
      </c>
      <c>
        <v>0</v>
      </c>
      <c>
        <v>2.802778</v>
      </c>
      <c>
        <v>0</v>
      </c>
      <c>
        <v>0</v>
      </c>
    </row>
    <row>
      <c>
        <is>
          <t>1582124</t>
        </is>
      </c>
      <c>
        <v>1</v>
      </c>
      <c>
        <is>
          <t>MANİSA</t>
        </is>
      </c>
      <c>
        <v>KULA</v>
      </c>
      <c>
        <is>
          <t>GÖKÇEÖREN TR-1 45-77-M00027_945516169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17.11.2020 16:00:07</t>
        </is>
      </c>
      <c>
        <is>
          <t>17.11.2020 17:45:14</t>
        </is>
      </c>
      <c>
        <v>1.751944444</v>
      </c>
      <c>
        <v>0</v>
      </c>
      <c>
        <v>1</v>
      </c>
      <c>
        <v>0</v>
      </c>
      <c>
        <v>0</v>
      </c>
      <c>
        <v>0</v>
      </c>
      <c>
        <v>1.751944</v>
      </c>
      <c>
        <v>0</v>
      </c>
      <c>
        <v>0</v>
      </c>
    </row>
    <row>
      <c>
        <is>
          <t>1579180</t>
        </is>
      </c>
      <c>
        <v>1</v>
      </c>
      <c>
        <is>
          <t>MANİSA</t>
        </is>
      </c>
      <c>
        <v>KULA</v>
      </c>
      <c>
        <is>
          <t>GÖKÇEÖREN TR-3 45-77-M00032_945516643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11.11.2020 15:37:51</t>
        </is>
      </c>
      <c>
        <is>
          <t>11.11.2020 18:08:00</t>
        </is>
      </c>
      <c>
        <v>2.5025</v>
      </c>
      <c>
        <v>0</v>
      </c>
      <c>
        <v>1</v>
      </c>
      <c>
        <v>0</v>
      </c>
      <c>
        <v>0</v>
      </c>
      <c>
        <v>0</v>
      </c>
      <c>
        <v>2.5025</v>
      </c>
      <c>
        <v>0</v>
      </c>
      <c>
        <v>0</v>
      </c>
    </row>
    <row>
      <c>
        <is>
          <t>1576315</t>
        </is>
      </c>
      <c>
        <v>1</v>
      </c>
      <c>
        <is>
          <t>MANİSA</t>
        </is>
      </c>
      <c>
        <v>KULA</v>
      </c>
      <c>
        <is>
          <t>TATLIÇEŞME TR-1 45-77-L00208_945493042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06.11.2020 11:03:02</t>
        </is>
      </c>
      <c>
        <is>
          <t>06.11.2020 12:46:18</t>
        </is>
      </c>
      <c>
        <v>1.721111111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1.721111</v>
      </c>
    </row>
    <row>
      <c>
        <is>
          <t>1578300</t>
        </is>
      </c>
      <c>
        <v>1</v>
      </c>
      <c>
        <is>
          <t>MANİSA</t>
        </is>
      </c>
      <c>
        <v>DEMİRCİ</v>
      </c>
      <c>
        <is>
          <t>ÜŞÜMÜŞ TR-1 45-74-M00243_A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10.11.2020 08:23:44</t>
        </is>
      </c>
      <c>
        <is>
          <t>10.11.2020 10:33:39</t>
        </is>
      </c>
      <c>
        <v>2.165277777</v>
      </c>
      <c>
        <v>0</v>
      </c>
      <c>
        <v>0</v>
      </c>
      <c>
        <v>0</v>
      </c>
      <c>
        <v>15</v>
      </c>
      <c>
        <v>0</v>
      </c>
      <c>
        <v>0</v>
      </c>
      <c>
        <v>0</v>
      </c>
      <c>
        <v>32.479167</v>
      </c>
    </row>
    <row>
      <c>
        <is>
          <t>1583276</t>
        </is>
      </c>
      <c>
        <v>1</v>
      </c>
      <c>
        <is>
          <t>İZMİR</t>
        </is>
      </c>
      <c>
        <v>FOÇA</v>
      </c>
      <c>
        <is>
          <t>YENİ FOÇA TR-23 35-23-M00023_950419593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19.11.2020 15:05:35</t>
        </is>
      </c>
      <c>
        <is>
          <t>19.11.2020 18:31:43</t>
        </is>
      </c>
      <c>
        <v>3.435555555</v>
      </c>
      <c>
        <v>0</v>
      </c>
      <c>
        <v>1</v>
      </c>
      <c>
        <v>0</v>
      </c>
      <c>
        <v>0</v>
      </c>
      <c>
        <v>0</v>
      </c>
      <c>
        <v>3.435556</v>
      </c>
      <c>
        <v>0</v>
      </c>
      <c>
        <v>0</v>
      </c>
    </row>
    <row>
      <c>
        <is>
          <t>1579013</t>
        </is>
      </c>
      <c>
        <v>1</v>
      </c>
      <c>
        <is>
          <t>İZMİR</t>
        </is>
      </c>
      <c>
        <v>FOÇA</v>
      </c>
      <c>
        <is>
          <t>YENİFOÇA TR-18 35-23-M00018_950419547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11.11.2020 10:47:49</t>
        </is>
      </c>
      <c>
        <is>
          <t>11.11.2020 12:30:15</t>
        </is>
      </c>
      <c>
        <v>1.707222222</v>
      </c>
      <c>
        <v>0</v>
      </c>
      <c>
        <v>1</v>
      </c>
      <c>
        <v>0</v>
      </c>
      <c>
        <v>0</v>
      </c>
      <c>
        <v>0</v>
      </c>
      <c>
        <v>1.707222</v>
      </c>
      <c>
        <v>0</v>
      </c>
      <c>
        <v>0</v>
      </c>
    </row>
    <row>
      <c>
        <is>
          <t>1573546</t>
        </is>
      </c>
      <c>
        <v>1</v>
      </c>
      <c>
        <is>
          <t>İZMİR</t>
        </is>
      </c>
      <c>
        <v>FOÇA</v>
      </c>
      <c>
        <is>
          <t>YENİ FOÇA TR-29 35-23-M00029_A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01.11.2020 09:47:03</t>
        </is>
      </c>
      <c>
        <is>
          <t>01.11.2020 11:25:29</t>
        </is>
      </c>
      <c>
        <v>1.640555555</v>
      </c>
      <c>
        <v>0</v>
      </c>
      <c>
        <v>54</v>
      </c>
      <c>
        <v>0</v>
      </c>
      <c>
        <v>0</v>
      </c>
      <c>
        <v>0</v>
      </c>
      <c>
        <v>88.59</v>
      </c>
      <c>
        <v>0</v>
      </c>
      <c>
        <v>0</v>
      </c>
    </row>
    <row>
      <c>
        <is>
          <t>1578557</t>
        </is>
      </c>
      <c>
        <v>1</v>
      </c>
      <c>
        <is>
          <t>İZMİR</t>
        </is>
      </c>
      <c>
        <v>FOÇA</v>
      </c>
      <c>
        <is>
          <t>YENİFOÇA TR-18 35-23-M00018_950420126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10.11.2020 13:48:21</t>
        </is>
      </c>
      <c>
        <is>
          <t>10.11.2020 18:36:09</t>
        </is>
      </c>
      <c>
        <v>4.796666666</v>
      </c>
      <c>
        <v>0</v>
      </c>
      <c>
        <v>1</v>
      </c>
      <c>
        <v>0</v>
      </c>
      <c>
        <v>0</v>
      </c>
      <c>
        <v>0</v>
      </c>
      <c>
        <v>4.796667</v>
      </c>
      <c>
        <v>0</v>
      </c>
      <c>
        <v>0</v>
      </c>
    </row>
    <row>
      <c>
        <is>
          <t>1579946</t>
        </is>
      </c>
      <c>
        <v>1</v>
      </c>
      <c>
        <is>
          <t>İZMİR</t>
        </is>
      </c>
      <c>
        <v>FOÇA</v>
      </c>
      <c>
        <is>
          <t>YENİFOÇA TR-22 35-23-M00022_950420323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13.11.2020 08:15:19</t>
        </is>
      </c>
      <c>
        <is>
          <t>13.11.2020 13:01:16</t>
        </is>
      </c>
      <c>
        <v>4.765833333</v>
      </c>
      <c>
        <v>0</v>
      </c>
      <c>
        <v>1</v>
      </c>
      <c>
        <v>0</v>
      </c>
      <c>
        <v>0</v>
      </c>
      <c>
        <v>0</v>
      </c>
      <c>
        <v>4.765833</v>
      </c>
      <c>
        <v>0</v>
      </c>
      <c>
        <v>0</v>
      </c>
    </row>
    <row>
      <c>
        <is>
          <t>1598220</t>
        </is>
      </c>
      <c>
        <v>1</v>
      </c>
      <c>
        <is>
          <t>İZMİR</t>
        </is>
      </c>
      <c>
        <v>FOÇA</v>
      </c>
      <c>
        <is>
          <t>YENİ FOÇA TR-23 35-23-M00023_950413600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29.11.2020 16:12:27</t>
        </is>
      </c>
      <c>
        <is>
          <t>29.11.2020 19:00:34</t>
        </is>
      </c>
      <c>
        <v>2.801944444</v>
      </c>
      <c>
        <v>0</v>
      </c>
      <c>
        <v>1</v>
      </c>
      <c>
        <v>0</v>
      </c>
      <c>
        <v>0</v>
      </c>
      <c>
        <v>0</v>
      </c>
      <c>
        <v>2.801944</v>
      </c>
      <c>
        <v>0</v>
      </c>
      <c>
        <v>0</v>
      </c>
    </row>
    <row>
      <c>
        <is>
          <t>1580336</t>
        </is>
      </c>
      <c>
        <v>1</v>
      </c>
      <c>
        <is>
          <t>İZMİR</t>
        </is>
      </c>
      <c>
        <v>FOÇA</v>
      </c>
      <c>
        <is>
          <t>YENİ FOÇA TR-23 35-23-M00023_950413553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13.11.2020 17:00:57</t>
        </is>
      </c>
      <c>
        <is>
          <t>13.11.2020 18:56:34</t>
        </is>
      </c>
      <c>
        <v>1.926944444</v>
      </c>
      <c>
        <v>0</v>
      </c>
      <c>
        <v>1</v>
      </c>
      <c>
        <v>0</v>
      </c>
      <c>
        <v>0</v>
      </c>
      <c>
        <v>0</v>
      </c>
      <c>
        <v>1.926944</v>
      </c>
      <c>
        <v>0</v>
      </c>
      <c>
        <v>0</v>
      </c>
    </row>
    <row>
      <c>
        <is>
          <t>1596832</t>
        </is>
      </c>
      <c>
        <v>1</v>
      </c>
      <c>
        <is>
          <t>İZMİR</t>
        </is>
      </c>
      <c>
        <v>FOÇA</v>
      </c>
      <c>
        <is>
          <t>YENİ FOÇA TR-27 35-23-M00027_950425842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26.11.2020 14:03:39</t>
        </is>
      </c>
      <c>
        <is>
          <t>26.11.2020 18:30:16</t>
        </is>
      </c>
      <c>
        <v>4.443611111</v>
      </c>
      <c>
        <v>0</v>
      </c>
      <c>
        <v>2</v>
      </c>
      <c>
        <v>0</v>
      </c>
      <c>
        <v>0</v>
      </c>
      <c>
        <v>0</v>
      </c>
      <c>
        <v>8.887222</v>
      </c>
      <c>
        <v>0</v>
      </c>
      <c>
        <v>0</v>
      </c>
    </row>
    <row>
      <c>
        <is>
          <t>1596362</t>
        </is>
      </c>
      <c>
        <v>1</v>
      </c>
      <c>
        <is>
          <t>İZMİR</t>
        </is>
      </c>
      <c>
        <v>FOÇA</v>
      </c>
      <c>
        <is>
          <t>YENİ FOÇA TR-27 35-23-M00027_950419935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25.11.2020 14:32:15</t>
        </is>
      </c>
      <c>
        <is>
          <t>25.11.2020 16:08:39</t>
        </is>
      </c>
      <c>
        <v>1.606666666</v>
      </c>
      <c>
        <v>0</v>
      </c>
      <c>
        <v>1</v>
      </c>
      <c>
        <v>0</v>
      </c>
      <c>
        <v>0</v>
      </c>
      <c>
        <v>0</v>
      </c>
      <c>
        <v>1.606667</v>
      </c>
      <c>
        <v>0</v>
      </c>
      <c>
        <v>0</v>
      </c>
    </row>
    <row>
      <c>
        <is>
          <t>1581319</t>
        </is>
      </c>
      <c>
        <v>1</v>
      </c>
      <c>
        <is>
          <t>İZMİR</t>
        </is>
      </c>
      <c>
        <v>FOÇA</v>
      </c>
      <c>
        <is>
          <t>GERENKÖY KÖK 35-23-M00156_GERENKÖY İZSU SU POMPALARI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16.11.2020 09:00:18</t>
        </is>
      </c>
      <c>
        <is>
          <t>16.11.2020 10:23:20</t>
        </is>
      </c>
      <c>
        <v>1.383888888</v>
      </c>
      <c>
        <v>0</v>
      </c>
      <c>
        <v>0</v>
      </c>
      <c>
        <v>27</v>
      </c>
      <c>
        <v>0</v>
      </c>
      <c>
        <v>0</v>
      </c>
      <c>
        <v>0</v>
      </c>
      <c>
        <v>37.365</v>
      </c>
      <c>
        <v>0</v>
      </c>
    </row>
    <row>
      <c>
        <is>
          <t>1598320</t>
        </is>
      </c>
      <c>
        <v>1</v>
      </c>
      <c>
        <is>
          <t>İZMİR</t>
        </is>
      </c>
      <c>
        <v>ÖDEMİŞ</v>
      </c>
      <c>
        <is>
          <t>KURUCUOVA TR-7 35-15-L00248_35-15-L00248</t>
        </is>
      </c>
      <c>
        <v>AG Travers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29.11.2020 19:21:27</t>
        </is>
      </c>
      <c>
        <is>
          <t>29.11.2020 21:26:23</t>
        </is>
      </c>
      <c>
        <v>2.082222222</v>
      </c>
      <c>
        <v>0</v>
      </c>
      <c>
        <v>0</v>
      </c>
      <c>
        <v>1</v>
      </c>
      <c>
        <v>33</v>
      </c>
      <c>
        <v>0</v>
      </c>
      <c>
        <v>0</v>
      </c>
      <c>
        <v>2.082222</v>
      </c>
      <c>
        <v>68.713333</v>
      </c>
    </row>
    <row>
      <c>
        <is>
          <t>1575018</t>
        </is>
      </c>
      <c>
        <v>1</v>
      </c>
      <c>
        <is>
          <t>İZMİR</t>
        </is>
      </c>
      <c>
        <v>ÖDEMİŞ</v>
      </c>
      <c>
        <is>
          <t>DM-3 (TR-16) 35-15-M00016_TR-48 SANAYİ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04.11.2020 08:39:11</t>
        </is>
      </c>
      <c>
        <is>
          <t>04.11.2020 09:00:16</t>
        </is>
      </c>
      <c>
        <v>0.351388888</v>
      </c>
      <c>
        <v>33</v>
      </c>
      <c>
        <v>1035</v>
      </c>
      <c>
        <v>0</v>
      </c>
      <c>
        <v>1</v>
      </c>
      <c>
        <v>11.595833</v>
      </c>
      <c>
        <v>363.687499</v>
      </c>
      <c>
        <v>0</v>
      </c>
      <c>
        <v>0.351389</v>
      </c>
    </row>
    <row>
      <c>
        <is>
          <t>1579261</t>
        </is>
      </c>
      <c>
        <v>1</v>
      </c>
      <c>
        <is>
          <t>İZMİR</t>
        </is>
      </c>
      <c>
        <v>ÖDEMİŞ</v>
      </c>
      <c>
        <is>
          <t>DM-3 (TR-16) 35-15-M00016_TÜRBE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11.11.2020 17:37:12</t>
        </is>
      </c>
      <c>
        <is>
          <t>11.11.2020 17:54:00</t>
        </is>
      </c>
      <c>
        <v>0.28</v>
      </c>
      <c>
        <v>28</v>
      </c>
      <c>
        <v>2171</v>
      </c>
      <c>
        <v>2</v>
      </c>
      <c>
        <v>48</v>
      </c>
      <c>
        <v>7.84</v>
      </c>
      <c>
        <v>607.88</v>
      </c>
      <c>
        <v>0.56</v>
      </c>
      <c>
        <v>13.44</v>
      </c>
    </row>
    <row>
      <c>
        <is>
          <t>1581259</t>
        </is>
      </c>
      <c>
        <v>1</v>
      </c>
      <c>
        <is>
          <t>İZMİR</t>
        </is>
      </c>
      <c>
        <v>ÖDEMİŞ</v>
      </c>
      <c>
        <is>
          <t>TR-73 YAŞAR KAHRAMAN GRB. 35-15-M00073_35-15-M00073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16.11.2020 05:47:38</t>
        </is>
      </c>
      <c>
        <is>
          <t>16.11.2020 07:21:15</t>
        </is>
      </c>
      <c>
        <v>1.560277777</v>
      </c>
      <c>
        <v>0</v>
      </c>
      <c>
        <v>0</v>
      </c>
      <c>
        <v>0</v>
      </c>
      <c>
        <v>14</v>
      </c>
      <c>
        <v>0</v>
      </c>
      <c>
        <v>0</v>
      </c>
      <c>
        <v>0</v>
      </c>
      <c>
        <v>21.843889</v>
      </c>
    </row>
    <row>
      <c>
        <is>
          <t>1581727</t>
        </is>
      </c>
      <c>
        <v>1</v>
      </c>
      <c>
        <is>
          <t>İZMİR</t>
        </is>
      </c>
      <c>
        <v>ÖDEMİŞ</v>
      </c>
      <c>
        <is>
          <t>TR-74 HAYRETTİN TEKBAŞ GRB. 35-15-M00074_35-15-M00074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17.11.2020 06:42:29</t>
        </is>
      </c>
      <c>
        <is>
          <t>17.11.2020 08:01:53</t>
        </is>
      </c>
      <c>
        <v>1.323333333</v>
      </c>
      <c>
        <v>0</v>
      </c>
      <c>
        <v>0</v>
      </c>
      <c>
        <v>0</v>
      </c>
      <c>
        <v>29</v>
      </c>
      <c>
        <v>0</v>
      </c>
      <c>
        <v>0</v>
      </c>
      <c>
        <v>0</v>
      </c>
      <c>
        <v>38.376667</v>
      </c>
    </row>
    <row>
      <c>
        <is>
          <t>1575836</t>
        </is>
      </c>
      <c>
        <v>1</v>
      </c>
      <c>
        <is>
          <t>İZMİR</t>
        </is>
      </c>
      <c>
        <v>ÖDEMİŞ</v>
      </c>
      <c>
        <is>
          <t>TR-25 35-15-L00025_950353007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05.11.2020 14:43:22</t>
        </is>
      </c>
      <c>
        <is>
          <t>05.11.2020 17:17:11</t>
        </is>
      </c>
      <c>
        <v>2.563611111</v>
      </c>
      <c>
        <v>0</v>
      </c>
      <c>
        <v>1</v>
      </c>
      <c>
        <v>0</v>
      </c>
      <c>
        <v>0</v>
      </c>
      <c>
        <v>0</v>
      </c>
      <c>
        <v>2.563611</v>
      </c>
      <c>
        <v>0</v>
      </c>
      <c>
        <v>0</v>
      </c>
    </row>
    <row>
      <c>
        <is>
          <t>1597927</t>
        </is>
      </c>
      <c>
        <v>1</v>
      </c>
      <c>
        <is>
          <t>İZMİR</t>
        </is>
      </c>
      <c>
        <v>ÖDEMİŞ</v>
      </c>
      <c>
        <is>
          <t>KAZANLI TR-1 35-15-L00964_915131329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28.11.2020 18:25:15</t>
        </is>
      </c>
      <c>
        <is>
          <t>29.11.2020 00:14:44</t>
        </is>
      </c>
      <c>
        <v>5.824722222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5.824722</v>
      </c>
    </row>
    <row>
      <c>
        <is>
          <t>1581175</t>
        </is>
      </c>
      <c>
        <v>1</v>
      </c>
      <c>
        <is>
          <t>İZMİR</t>
        </is>
      </c>
      <c>
        <v>TİRE</v>
      </c>
      <c>
        <is>
          <t>PEŞREFLİ  TR-1 35-29-L00450_Ayırıcı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15.11.2020 18:18:52</t>
        </is>
      </c>
      <c>
        <is>
          <t>15.11.2020 19:59:49</t>
        </is>
      </c>
      <c>
        <v>1.6825</v>
      </c>
      <c>
        <v>0</v>
      </c>
      <c>
        <v>0</v>
      </c>
      <c>
        <v>1</v>
      </c>
      <c>
        <v>144</v>
      </c>
      <c>
        <v>0</v>
      </c>
      <c>
        <v>0</v>
      </c>
      <c>
        <v>1.6825</v>
      </c>
      <c>
        <v>242.28</v>
      </c>
    </row>
    <row>
      <c>
        <is>
          <t>1576764</t>
        </is>
      </c>
      <c>
        <v>1</v>
      </c>
      <c>
        <is>
          <t>İZMİR</t>
        </is>
      </c>
      <c>
        <v>TİRE</v>
      </c>
      <c>
        <is>
          <t>SARUHANLI ÇEŞMEBAŞI TR 35-29-L00506_942587798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06.11.2020 19:17:13</t>
        </is>
      </c>
      <c>
        <is>
          <t>06.11.2020 21:04:45</t>
        </is>
      </c>
      <c>
        <v>1.792222222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1.792222</v>
      </c>
    </row>
    <row>
      <c>
        <is>
          <t>1582219</t>
        </is>
      </c>
      <c>
        <v>1</v>
      </c>
      <c>
        <is>
          <t>İZMİR</t>
        </is>
      </c>
      <c>
        <v>TİRE</v>
      </c>
      <c>
        <is>
          <t>SARUHANLI TR-1 35-29-L00250_950327915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17.11.2020 19:10:05</t>
        </is>
      </c>
      <c>
        <is>
          <t>17.11.2020 22:43:03</t>
        </is>
      </c>
      <c>
        <v>3.549444444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3.549444</v>
      </c>
    </row>
    <row>
      <c>
        <is>
          <t>1596317</t>
        </is>
      </c>
      <c>
        <v>1</v>
      </c>
      <c>
        <is>
          <t>İZMİR</t>
        </is>
      </c>
      <c>
        <v>TİRE</v>
      </c>
      <c>
        <is>
          <t>SARUHANLI ÇEŞMEBAŞI TR 35-29-L00506_950327816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25.11.2020 13:03:06</t>
        </is>
      </c>
      <c>
        <is>
          <t>25.11.2020 15:01:45</t>
        </is>
      </c>
      <c>
        <v>1.9775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1.9775</v>
      </c>
    </row>
    <row>
      <c>
        <is>
          <t>1580709</t>
        </is>
      </c>
      <c>
        <v>1</v>
      </c>
      <c>
        <is>
          <t>İZMİR</t>
        </is>
      </c>
      <c>
        <v>ÖDEMİŞ</v>
      </c>
      <c>
        <is>
          <t>TR-11 35-15-M00011_950373161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14.11.2020 14:15:48</t>
        </is>
      </c>
      <c>
        <is>
          <t>14.11.2020 16:15:51</t>
        </is>
      </c>
      <c>
        <v>2.000833333</v>
      </c>
      <c>
        <v>0</v>
      </c>
      <c>
        <v>1</v>
      </c>
      <c>
        <v>0</v>
      </c>
      <c>
        <v>0</v>
      </c>
      <c>
        <v>0</v>
      </c>
      <c>
        <v>2.000833</v>
      </c>
      <c>
        <v>0</v>
      </c>
      <c>
        <v>0</v>
      </c>
    </row>
    <row>
      <c>
        <is>
          <t>1574205</t>
        </is>
      </c>
      <c>
        <v>1</v>
      </c>
      <c>
        <is>
          <t>İZMİR</t>
        </is>
      </c>
      <c>
        <v>ÖDEMİŞ</v>
      </c>
      <c>
        <is>
          <t>TR-14 35-15-M00014_950352741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02.11.2020 14:24:20</t>
        </is>
      </c>
      <c>
        <is>
          <t>02.11.2020 19:46:18</t>
        </is>
      </c>
      <c>
        <v>5.366111111</v>
      </c>
      <c>
        <v>0</v>
      </c>
      <c>
        <v>3</v>
      </c>
      <c>
        <v>0</v>
      </c>
      <c>
        <v>0</v>
      </c>
      <c>
        <v>0</v>
      </c>
      <c>
        <v>16.098333</v>
      </c>
      <c>
        <v>0</v>
      </c>
      <c>
        <v>0</v>
      </c>
    </row>
    <row>
      <c>
        <is>
          <t>1584303</t>
        </is>
      </c>
      <c>
        <v>1</v>
      </c>
      <c>
        <is>
          <t>İZMİR</t>
        </is>
      </c>
      <c>
        <v>FOÇA</v>
      </c>
      <c>
        <is>
          <t>YENİFOÇA TR-16 35-23-M00016_950423826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21.11.2020 10:49:51</t>
        </is>
      </c>
      <c>
        <is>
          <t>21.11.2020 12:26:34</t>
        </is>
      </c>
      <c>
        <v>1.611944444</v>
      </c>
      <c>
        <v>0</v>
      </c>
      <c>
        <v>13</v>
      </c>
      <c>
        <v>0</v>
      </c>
      <c>
        <v>0</v>
      </c>
      <c>
        <v>0</v>
      </c>
      <c>
        <v>20.955278</v>
      </c>
      <c>
        <v>0</v>
      </c>
      <c>
        <v>0</v>
      </c>
    </row>
    <row>
      <c>
        <is>
          <t>1598577</t>
        </is>
      </c>
      <c>
        <v>1</v>
      </c>
      <c>
        <is>
          <t>İZMİR</t>
        </is>
      </c>
      <c>
        <v>FOÇA</v>
      </c>
      <c>
        <is>
          <t>YENİFOÇA TR-37 35-23-M00037_950417322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30.11.2020 11:07:02</t>
        </is>
      </c>
      <c>
        <is>
          <t>30.11.2020 15:58:53</t>
        </is>
      </c>
      <c>
        <v>4.864166666</v>
      </c>
      <c>
        <v>0</v>
      </c>
      <c>
        <v>1</v>
      </c>
      <c>
        <v>0</v>
      </c>
      <c>
        <v>0</v>
      </c>
      <c>
        <v>0</v>
      </c>
      <c>
        <v>4.864167</v>
      </c>
      <c>
        <v>0</v>
      </c>
      <c>
        <v>0</v>
      </c>
    </row>
    <row>
      <c>
        <is>
          <t>1575399</t>
        </is>
      </c>
      <c>
        <v>1</v>
      </c>
      <c>
        <is>
          <t>İZMİR</t>
        </is>
      </c>
      <c>
        <v>ÖDEMİŞ</v>
      </c>
      <c>
        <is>
          <t>İLKKURŞUN MERKEZ TR-1 35-15-L00489_B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04.11.2020 18:19:04</t>
        </is>
      </c>
      <c>
        <is>
          <t>04.11.2020 23:53:38</t>
        </is>
      </c>
      <c>
        <v>5.576111111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22.304444</v>
      </c>
    </row>
    <row>
      <c>
        <is>
          <t>1580420</t>
        </is>
      </c>
      <c>
        <v>1</v>
      </c>
      <c>
        <is>
          <t>İZMİR</t>
        </is>
      </c>
      <c>
        <v>ÖDEMİŞ</v>
      </c>
      <c>
        <is>
          <t>İLKKURŞUN MERKEZ TR-1 35-15-L00489_C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13.11.2020 20:17:20</t>
        </is>
      </c>
      <c>
        <is>
          <t>13.11.2020 21:54:24</t>
        </is>
      </c>
      <c>
        <v>1.617777777</v>
      </c>
      <c>
        <v>0</v>
      </c>
      <c>
        <v>0</v>
      </c>
      <c>
        <v>0</v>
      </c>
      <c>
        <v>48</v>
      </c>
      <c>
        <v>0</v>
      </c>
      <c>
        <v>0</v>
      </c>
      <c>
        <v>0</v>
      </c>
      <c>
        <v>77.653333</v>
      </c>
    </row>
    <row>
      <c>
        <is>
          <t>1579524</t>
        </is>
      </c>
      <c>
        <v>1</v>
      </c>
      <c>
        <is>
          <t>İZMİR</t>
        </is>
      </c>
      <c>
        <v>ÖDEMİŞ</v>
      </c>
      <c>
        <is>
          <t>İLKKURŞUN MERKEZ TR-1 35-15-L00489_35-15-L00489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12.11.2020 10:25:00</t>
        </is>
      </c>
      <c>
        <is>
          <t>12.11.2020 12:06:11</t>
        </is>
      </c>
      <c>
        <v>1.686388888</v>
      </c>
      <c>
        <v>0</v>
      </c>
      <c>
        <v>0</v>
      </c>
      <c>
        <v>1</v>
      </c>
      <c>
        <v>127</v>
      </c>
      <c>
        <v>0</v>
      </c>
      <c>
        <v>0</v>
      </c>
      <c>
        <v>1.686389</v>
      </c>
      <c>
        <v>214.171389</v>
      </c>
    </row>
    <row>
      <c>
        <is>
          <t>1580080</t>
        </is>
      </c>
      <c>
        <v>1</v>
      </c>
      <c>
        <is>
          <t>İZMİR</t>
        </is>
      </c>
      <c>
        <v>ÖDEMİŞ</v>
      </c>
      <c>
        <is>
          <t>YENİKÖY AKTAŞ MAH. TR-6 35-15-L00368_950380544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13.11.2020 10:39:44</t>
        </is>
      </c>
      <c>
        <is>
          <t>13.11.2020 11:58:41</t>
        </is>
      </c>
      <c>
        <v>1.315833333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1.315833</v>
      </c>
    </row>
    <row>
      <c>
        <is>
          <t>1577100</t>
        </is>
      </c>
      <c>
        <v>1</v>
      </c>
      <c>
        <is>
          <t>İZMİR</t>
        </is>
      </c>
      <c>
        <v>ÖDEMİŞ</v>
      </c>
      <c>
        <is>
          <t>YALLIOĞLU KÖK 35-15-L00361_YENİKÖY-L02 L02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07.11.2020 12:17:48</t>
        </is>
      </c>
      <c>
        <is>
          <t>07.11.2020 12:25:00</t>
        </is>
      </c>
      <c>
        <v>0.12</v>
      </c>
      <c>
        <v>0</v>
      </c>
      <c>
        <v>0</v>
      </c>
      <c>
        <v>48</v>
      </c>
      <c>
        <v>544</v>
      </c>
      <c>
        <v>0</v>
      </c>
      <c>
        <v>0</v>
      </c>
      <c>
        <v>5.76</v>
      </c>
      <c>
        <v>65.28</v>
      </c>
    </row>
    <row>
      <c>
        <is>
          <t>1597209</t>
        </is>
      </c>
      <c>
        <v>1</v>
      </c>
      <c>
        <is>
          <t>İZMİR</t>
        </is>
      </c>
      <c>
        <v>ÖDEMİŞ</v>
      </c>
      <c>
        <is>
          <t>DEMİRCİLİ DM 35-15-L00895_SEYREKLİ-L07 L07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27.11.2020 10:20:41</t>
        </is>
      </c>
      <c>
        <is>
          <t>27.11.2020 10:49:00</t>
        </is>
      </c>
      <c>
        <v>0.471944444</v>
      </c>
      <c>
        <v>0</v>
      </c>
      <c>
        <v>0</v>
      </c>
      <c>
        <v>61</v>
      </c>
      <c>
        <v>613</v>
      </c>
      <c>
        <v>0</v>
      </c>
      <c>
        <v>0</v>
      </c>
      <c>
        <v>28.788611</v>
      </c>
      <c>
        <v>289.301944</v>
      </c>
    </row>
    <row>
      <c>
        <is>
          <t>1597239</t>
        </is>
      </c>
      <c>
        <v>1</v>
      </c>
      <c>
        <is>
          <t>İZMİR</t>
        </is>
      </c>
      <c>
        <v>FOÇA</v>
      </c>
      <c>
        <is>
          <t>YENİFOÇA TR-22 35-23-M00022_C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27.11.2020 10:45:34</t>
        </is>
      </c>
      <c>
        <is>
          <t>27.11.2020 11:40:17</t>
        </is>
      </c>
      <c>
        <v>0.911944444</v>
      </c>
      <c>
        <v>0</v>
      </c>
      <c>
        <v>127</v>
      </c>
      <c>
        <v>0</v>
      </c>
      <c>
        <v>0</v>
      </c>
      <c>
        <v>0</v>
      </c>
      <c>
        <v>115.816944</v>
      </c>
      <c>
        <v>0</v>
      </c>
      <c>
        <v>0</v>
      </c>
    </row>
    <row>
      <c>
        <is>
          <t>1596838</t>
        </is>
      </c>
      <c>
        <v>1</v>
      </c>
      <c>
        <is>
          <t>İZMİR</t>
        </is>
      </c>
      <c>
        <v>FOÇA</v>
      </c>
      <c>
        <is>
          <t>YENİ FOÇA TR-27 35-23-M00027_42096179 e2b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26.11.2020 14:32:00</t>
        </is>
      </c>
      <c>
        <is>
          <t>26.11.2020 16:51:13</t>
        </is>
      </c>
      <c>
        <v>2.320277777</v>
      </c>
      <c>
        <v>0</v>
      </c>
      <c>
        <v>65</v>
      </c>
      <c>
        <v>0</v>
      </c>
      <c>
        <v>0</v>
      </c>
      <c>
        <v>0</v>
      </c>
      <c>
        <v>150.818056</v>
      </c>
      <c>
        <v>0</v>
      </c>
      <c>
        <v>0</v>
      </c>
    </row>
    <row>
      <c>
        <is>
          <t>1596465</t>
        </is>
      </c>
      <c>
        <v>1</v>
      </c>
      <c>
        <is>
          <t>İZMİR</t>
        </is>
      </c>
      <c>
        <v>FOÇA</v>
      </c>
      <c>
        <is>
          <t>YENİ FOÇA TR-30 35-23-M00030_B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25.11.2020 18:25:15</t>
        </is>
      </c>
      <c>
        <is>
          <t>25.11.2020 20:24:43</t>
        </is>
      </c>
      <c>
        <v>1.991111111</v>
      </c>
      <c>
        <v>0</v>
      </c>
      <c>
        <v>37</v>
      </c>
      <c>
        <v>0</v>
      </c>
      <c>
        <v>0</v>
      </c>
      <c>
        <v>0</v>
      </c>
      <c>
        <v>73.671111</v>
      </c>
      <c>
        <v>0</v>
      </c>
      <c>
        <v>0</v>
      </c>
    </row>
    <row>
      <c>
        <is>
          <t>1596743</t>
        </is>
      </c>
      <c>
        <v>1</v>
      </c>
      <c>
        <is>
          <t>İZMİR</t>
        </is>
      </c>
      <c>
        <v>FOÇA</v>
      </c>
      <c>
        <is>
          <t>YENİ FOÇA TR-30 35-23-M00030_C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26.11.2020 11:35:45</t>
        </is>
      </c>
      <c>
        <is>
          <t>26.11.2020 13:32:39</t>
        </is>
      </c>
      <c>
        <v>1.948333333</v>
      </c>
      <c>
        <v>0</v>
      </c>
      <c>
        <v>39</v>
      </c>
      <c>
        <v>0</v>
      </c>
      <c>
        <v>0</v>
      </c>
      <c>
        <v>0</v>
      </c>
      <c>
        <v>75.985</v>
      </c>
      <c>
        <v>0</v>
      </c>
      <c>
        <v>0</v>
      </c>
    </row>
    <row>
      <c>
        <is>
          <t>1596679</t>
        </is>
      </c>
      <c>
        <v>1</v>
      </c>
      <c>
        <is>
          <t>İZMİR</t>
        </is>
      </c>
      <c>
        <v>FOÇA</v>
      </c>
      <c>
        <is>
          <t>YENİ FOÇA TR-30 35-23-M00030_950417198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26.11.2020 09:17:34</t>
        </is>
      </c>
      <c>
        <is>
          <t>26.11.2020 17:11:26</t>
        </is>
      </c>
      <c>
        <v>7.897777777</v>
      </c>
      <c>
        <v>0</v>
      </c>
      <c>
        <v>1</v>
      </c>
      <c>
        <v>0</v>
      </c>
      <c>
        <v>0</v>
      </c>
      <c>
        <v>0</v>
      </c>
      <c>
        <v>7.897778</v>
      </c>
      <c>
        <v>0</v>
      </c>
      <c>
        <v>0</v>
      </c>
    </row>
    <row>
      <c>
        <is>
          <t>1595915</t>
        </is>
      </c>
      <c>
        <v>1</v>
      </c>
      <c>
        <is>
          <t>İZMİR</t>
        </is>
      </c>
      <c>
        <v>FOÇA</v>
      </c>
      <c>
        <is>
          <t>YENİ FOÇA TR-30 35-23-M00030_C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24.11.2020 17:52:38</t>
        </is>
      </c>
      <c>
        <is>
          <t>24.11.2020 18:24:08</t>
        </is>
      </c>
      <c>
        <v>0.525</v>
      </c>
      <c>
        <v>0</v>
      </c>
      <c>
        <v>39</v>
      </c>
      <c>
        <v>0</v>
      </c>
      <c>
        <v>0</v>
      </c>
      <c>
        <v>0</v>
      </c>
      <c>
        <v>20.475</v>
      </c>
      <c>
        <v>0</v>
      </c>
      <c>
        <v>0</v>
      </c>
    </row>
    <row>
      <c>
        <is>
          <t>1595376</t>
        </is>
      </c>
      <c>
        <v>1</v>
      </c>
      <c>
        <is>
          <t>İZMİR</t>
        </is>
      </c>
      <c>
        <v>FOÇA</v>
      </c>
      <c>
        <is>
          <t>YENİ FOÇA TR-30 35-23-M00030_A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23.11.2020 17:23:51</t>
        </is>
      </c>
      <c>
        <is>
          <t>23.11.2020 18:55:56</t>
        </is>
      </c>
      <c>
        <v>1.534722222</v>
      </c>
      <c>
        <v>0</v>
      </c>
      <c>
        <v>196</v>
      </c>
      <c>
        <v>0</v>
      </c>
      <c>
        <v>0</v>
      </c>
      <c>
        <v>0</v>
      </c>
      <c>
        <v>300.805556</v>
      </c>
      <c>
        <v>0</v>
      </c>
      <c>
        <v>0</v>
      </c>
    </row>
    <row>
      <c>
        <is>
          <t>1595393</t>
        </is>
      </c>
      <c>
        <v>1</v>
      </c>
      <c>
        <is>
          <t>İZMİR</t>
        </is>
      </c>
      <c>
        <v>FOÇA</v>
      </c>
      <c>
        <is>
          <t>YENİ FOÇA TR-27 35-23-M00027_950425626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23.11.2020 18:01:00</t>
        </is>
      </c>
      <c>
        <is>
          <t>23.11.2020 18:43:54</t>
        </is>
      </c>
      <c>
        <v>0.715</v>
      </c>
      <c>
        <v>0</v>
      </c>
      <c>
        <v>2</v>
      </c>
      <c>
        <v>0</v>
      </c>
      <c>
        <v>0</v>
      </c>
      <c>
        <v>0</v>
      </c>
      <c>
        <v>1.43</v>
      </c>
      <c>
        <v>0</v>
      </c>
      <c>
        <v>0</v>
      </c>
    </row>
    <row>
      <c>
        <is>
          <t>1583669</t>
        </is>
      </c>
      <c>
        <v>1</v>
      </c>
      <c>
        <is>
          <t>İZMİR</t>
        </is>
      </c>
      <c>
        <v>FOÇA</v>
      </c>
      <c>
        <is>
          <t>YENİ FOÇA TR-27 35-23-M00027_965944459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20.11.2020 09:25:00</t>
        </is>
      </c>
      <c>
        <is>
          <t>22.11.2020 12:15:28</t>
        </is>
      </c>
      <c>
        <v>50.841111111</v>
      </c>
      <c>
        <v>0</v>
      </c>
      <c>
        <v>1</v>
      </c>
      <c>
        <v>0</v>
      </c>
      <c>
        <v>0</v>
      </c>
      <c>
        <v>0</v>
      </c>
      <c>
        <v>50.841111</v>
      </c>
      <c>
        <v>0</v>
      </c>
      <c>
        <v>0</v>
      </c>
    </row>
    <row>
      <c>
        <is>
          <t>1575148</t>
        </is>
      </c>
      <c>
        <v>1</v>
      </c>
      <c>
        <is>
          <t>İZMİR</t>
        </is>
      </c>
      <c>
        <v>FOÇA</v>
      </c>
      <c>
        <is>
          <t>YENİ FOÇA TR-29 35-23-M00029_B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04.11.2020 11:35:00</t>
        </is>
      </c>
      <c>
        <is>
          <t>04.11.2020 12:38:06</t>
        </is>
      </c>
      <c>
        <v>1.051666666</v>
      </c>
      <c>
        <v>0</v>
      </c>
      <c>
        <v>121</v>
      </c>
      <c>
        <v>0</v>
      </c>
      <c>
        <v>0</v>
      </c>
      <c>
        <v>0</v>
      </c>
      <c>
        <v>127.251667</v>
      </c>
      <c>
        <v>0</v>
      </c>
      <c>
        <v>0</v>
      </c>
    </row>
    <row>
      <c>
        <is>
          <t>1575047</t>
        </is>
      </c>
      <c>
        <v>1</v>
      </c>
      <c>
        <is>
          <t>İZMİR</t>
        </is>
      </c>
      <c>
        <v>FOÇA</v>
      </c>
      <c>
        <is>
          <t>YENİ FOÇA TR-27 35-23-M00027_YENİFOÇA TR-29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04.11.2020 08:57:30</t>
        </is>
      </c>
      <c>
        <is>
          <t>04.11.2020 11:17:00</t>
        </is>
      </c>
      <c>
        <v>2.325</v>
      </c>
      <c>
        <v>4</v>
      </c>
      <c>
        <v>635</v>
      </c>
      <c>
        <v>0</v>
      </c>
      <c>
        <v>0</v>
      </c>
      <c>
        <v>9.3</v>
      </c>
      <c>
        <v>1476.375</v>
      </c>
      <c>
        <v>0</v>
      </c>
      <c>
        <v>0</v>
      </c>
    </row>
    <row>
      <c>
        <is>
          <t>1575013</t>
        </is>
      </c>
      <c>
        <v>1</v>
      </c>
      <c>
        <is>
          <t>İZMİR</t>
        </is>
      </c>
      <c>
        <v>FOÇA</v>
      </c>
      <c>
        <is>
          <t>YENİ FOÇA TR-27 35-23-M00027_YENİFOÇA TR-29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04.11.2020 08:21:54</t>
        </is>
      </c>
      <c>
        <is>
          <t>04.11.2020 08:57:00</t>
        </is>
      </c>
      <c>
        <v>0.585</v>
      </c>
      <c>
        <v>4</v>
      </c>
      <c>
        <v>635</v>
      </c>
      <c>
        <v>0</v>
      </c>
      <c>
        <v>0</v>
      </c>
      <c>
        <v>2.34</v>
      </c>
      <c>
        <v>371.475</v>
      </c>
      <c>
        <v>0</v>
      </c>
      <c>
        <v>0</v>
      </c>
    </row>
    <row>
      <c>
        <is>
          <t>1575914</t>
        </is>
      </c>
      <c>
        <v>1</v>
      </c>
      <c>
        <is>
          <t>İZMİR</t>
        </is>
      </c>
      <c>
        <v>FOÇA</v>
      </c>
      <c>
        <is>
          <t>YENİFOÇA TR-18 35-23-M00018_42096481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05.11.2020 14:47:34</t>
        </is>
      </c>
      <c>
        <is>
          <t>05.11.2020 17:58:49</t>
        </is>
      </c>
      <c>
        <v>3.1875</v>
      </c>
      <c>
        <v>0</v>
      </c>
      <c>
        <v>96</v>
      </c>
      <c>
        <v>0</v>
      </c>
      <c>
        <v>0</v>
      </c>
      <c>
        <v>0</v>
      </c>
      <c>
        <v>306</v>
      </c>
      <c>
        <v>0</v>
      </c>
      <c>
        <v>0</v>
      </c>
    </row>
    <row>
      <c>
        <is>
          <t>1576243</t>
        </is>
      </c>
      <c>
        <v>1</v>
      </c>
      <c>
        <is>
          <t>İZMİR</t>
        </is>
      </c>
      <c>
        <v>FOÇA</v>
      </c>
      <c>
        <is>
          <t>YENİ FOÇA TR-27 35-23-M00027_YENİFOÇA TR-29 M02</t>
        </is>
      </c>
      <c>
        <v>OG Yeraltı Kablo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06.11.2020 09:47:43</t>
        </is>
      </c>
      <c>
        <is>
          <t>06.11.2020 11:03:56</t>
        </is>
      </c>
      <c>
        <v>1.270277777</v>
      </c>
      <c>
        <v>4</v>
      </c>
      <c>
        <v>635</v>
      </c>
      <c>
        <v>0</v>
      </c>
      <c>
        <v>0</v>
      </c>
      <c>
        <v>5.081111</v>
      </c>
      <c>
        <v>806.626388</v>
      </c>
      <c>
        <v>0</v>
      </c>
      <c>
        <v>0</v>
      </c>
    </row>
    <row>
      <c>
        <is>
          <t>1598203</t>
        </is>
      </c>
      <c>
        <v>1</v>
      </c>
      <c>
        <is>
          <t>İZMİR</t>
        </is>
      </c>
      <c>
        <v>FOÇA</v>
      </c>
      <c>
        <is>
          <t>YENİFOÇA TR-22 35-23-M00022_950420416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29.11.2020 15:24:20</t>
        </is>
      </c>
      <c>
        <is>
          <t>29.11.2020 19:19:23</t>
        </is>
      </c>
      <c>
        <v>3.9175</v>
      </c>
      <c>
        <v>0</v>
      </c>
      <c>
        <v>1</v>
      </c>
      <c>
        <v>0</v>
      </c>
      <c>
        <v>0</v>
      </c>
      <c>
        <v>0</v>
      </c>
      <c>
        <v>3.9175</v>
      </c>
      <c>
        <v>0</v>
      </c>
      <c>
        <v>0</v>
      </c>
    </row>
    <row>
      <c>
        <is>
          <t>1598083</t>
        </is>
      </c>
      <c>
        <v>1</v>
      </c>
      <c>
        <is>
          <t>İZMİR</t>
        </is>
      </c>
      <c>
        <v>FOÇA</v>
      </c>
      <c>
        <is>
          <t>YENİ FOÇA TR-30 35-23-M00030_C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29.11.2020 10:17:00</t>
        </is>
      </c>
      <c>
        <is>
          <t>29.11.2020 10:39:54</t>
        </is>
      </c>
      <c>
        <v>0.381666666</v>
      </c>
      <c>
        <v>0</v>
      </c>
      <c>
        <v>39</v>
      </c>
      <c>
        <v>0</v>
      </c>
      <c>
        <v>0</v>
      </c>
      <c>
        <v>0</v>
      </c>
      <c>
        <v>14.885</v>
      </c>
      <c>
        <v>0</v>
      </c>
      <c>
        <v>0</v>
      </c>
    </row>
    <row>
      <c>
        <is>
          <t>1573570</t>
        </is>
      </c>
      <c>
        <v>1</v>
      </c>
      <c>
        <is>
          <t>İZMİR</t>
        </is>
      </c>
      <c>
        <v>FOÇA</v>
      </c>
      <c>
        <is>
          <t>YENİ FOÇA TR-30 35-23-M00030_B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01.11.2020 10:26:00</t>
        </is>
      </c>
      <c>
        <is>
          <t>01.11.2020 11:14:30</t>
        </is>
      </c>
      <c>
        <v>0.808333333</v>
      </c>
      <c>
        <v>0</v>
      </c>
      <c>
        <v>37</v>
      </c>
      <c>
        <v>0</v>
      </c>
      <c>
        <v>0</v>
      </c>
      <c>
        <v>0</v>
      </c>
      <c>
        <v>29.908333</v>
      </c>
      <c>
        <v>0</v>
      </c>
      <c>
        <v>0</v>
      </c>
    </row>
    <row>
      <c>
        <is>
          <t>1598079</t>
        </is>
      </c>
      <c>
        <v>1</v>
      </c>
      <c>
        <is>
          <t>İZMİR</t>
        </is>
      </c>
      <c>
        <v>FOÇA</v>
      </c>
      <c>
        <is>
          <t>YENİ FOÇA TR-30 35-23-M00030_D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29.11.2020 10:07:00</t>
        </is>
      </c>
      <c>
        <is>
          <t>29.11.2020 10:41:30</t>
        </is>
      </c>
      <c>
        <v>0.575</v>
      </c>
      <c>
        <v>0</v>
      </c>
      <c>
        <v>38</v>
      </c>
      <c>
        <v>0</v>
      </c>
      <c>
        <v>0</v>
      </c>
      <c>
        <v>0</v>
      </c>
      <c>
        <v>21.85</v>
      </c>
      <c>
        <v>0</v>
      </c>
      <c>
        <v>0</v>
      </c>
    </row>
    <row>
      <c>
        <is>
          <t>1598241</t>
        </is>
      </c>
      <c>
        <v>1</v>
      </c>
      <c>
        <is>
          <t>İZMİR</t>
        </is>
      </c>
      <c>
        <v>FOÇA</v>
      </c>
      <c>
        <is>
          <t>YENİFOÇA TR-22 35-23-M00022_A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29.11.2020 17:04:00</t>
        </is>
      </c>
      <c>
        <is>
          <t>29.11.2020 18:37:05</t>
        </is>
      </c>
      <c>
        <v>1.551388888</v>
      </c>
      <c>
        <v>0</v>
      </c>
      <c>
        <v>146</v>
      </c>
      <c>
        <v>0</v>
      </c>
      <c>
        <v>0</v>
      </c>
      <c>
        <v>0</v>
      </c>
      <c>
        <v>226.502778</v>
      </c>
      <c>
        <v>0</v>
      </c>
      <c>
        <v>0</v>
      </c>
    </row>
    <row>
      <c>
        <is>
          <t>1598165</t>
        </is>
      </c>
      <c>
        <v>1</v>
      </c>
      <c>
        <is>
          <t>İZMİR</t>
        </is>
      </c>
      <c>
        <v>FOÇA</v>
      </c>
      <c>
        <is>
          <t>YENİFOÇA TR-22 35-23-M00022_950416630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29.11.2020 13:33:36</t>
        </is>
      </c>
      <c>
        <is>
          <t>29.11.2020 19:42:05</t>
        </is>
      </c>
      <c>
        <v>6.141388888</v>
      </c>
      <c>
        <v>0</v>
      </c>
      <c>
        <v>1</v>
      </c>
      <c>
        <v>0</v>
      </c>
      <c>
        <v>0</v>
      </c>
      <c>
        <v>0</v>
      </c>
      <c>
        <v>6.141389</v>
      </c>
      <c>
        <v>0</v>
      </c>
      <c>
        <v>0</v>
      </c>
    </row>
    <row>
      <c>
        <is>
          <t>1597080</t>
        </is>
      </c>
      <c>
        <v>1</v>
      </c>
      <c>
        <is>
          <t>İZMİR</t>
        </is>
      </c>
      <c>
        <v>FOÇA</v>
      </c>
      <c>
        <is>
          <t>YENİFOÇA TR-22 35-23-M00022_950424134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27.11.2020 08:34:01</t>
        </is>
      </c>
      <c>
        <is>
          <t>27.11.2020 11:36:31</t>
        </is>
      </c>
      <c>
        <v>3.041666666</v>
      </c>
      <c>
        <v>0</v>
      </c>
      <c>
        <v>1</v>
      </c>
      <c>
        <v>0</v>
      </c>
      <c>
        <v>0</v>
      </c>
      <c>
        <v>0</v>
      </c>
      <c>
        <v>3.041667</v>
      </c>
      <c>
        <v>0</v>
      </c>
      <c>
        <v>0</v>
      </c>
    </row>
    <row>
      <c>
        <is>
          <t>1573582</t>
        </is>
      </c>
      <c>
        <v>1</v>
      </c>
      <c>
        <is>
          <t>İZMİR</t>
        </is>
      </c>
      <c>
        <v>FOÇA</v>
      </c>
      <c>
        <is>
          <t>YENİ FOÇA TR-29 35-23-M00029_B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01.11.2020 10:46:00</t>
        </is>
      </c>
      <c>
        <is>
          <t>01.11.2020 11:41:33</t>
        </is>
      </c>
      <c>
        <v>0.925833333</v>
      </c>
      <c>
        <v>0</v>
      </c>
      <c>
        <v>121</v>
      </c>
      <c>
        <v>0</v>
      </c>
      <c>
        <v>0</v>
      </c>
      <c>
        <v>0</v>
      </c>
      <c>
        <v>112.025833</v>
      </c>
      <c>
        <v>0</v>
      </c>
      <c>
        <v>0</v>
      </c>
    </row>
    <row>
      <c>
        <is>
          <t>1577538</t>
        </is>
      </c>
      <c>
        <v>1</v>
      </c>
      <c>
        <is>
          <t>MANİSA</t>
        </is>
      </c>
      <c>
        <v>GÖRDES</v>
      </c>
      <c>
        <is>
          <t>KARAAĞAÇ TR-1 45-75-M00228_945619752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08.11.2020 10:07:57</t>
        </is>
      </c>
      <c>
        <is>
          <t>08.11.2020 12:13:49</t>
        </is>
      </c>
      <c>
        <v>2.097777777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2.097778</v>
      </c>
    </row>
    <row>
      <c>
        <is>
          <t>1579655</t>
        </is>
      </c>
      <c>
        <v>1</v>
      </c>
      <c>
        <is>
          <t>MANİSA</t>
        </is>
      </c>
      <c>
        <v>GÖRDES</v>
      </c>
      <c>
        <is>
          <t>KARAAĞAÇ TR-1 45-75-M00228_Ayırıcı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12.11.2020 13:49:18</t>
        </is>
      </c>
      <c>
        <is>
          <t>12.11.2020 18:52:00</t>
        </is>
      </c>
      <c>
        <v>5.045</v>
      </c>
      <c>
        <v>0</v>
      </c>
      <c>
        <v>0</v>
      </c>
      <c>
        <v>1</v>
      </c>
      <c>
        <v>69</v>
      </c>
      <c>
        <v>0</v>
      </c>
      <c>
        <v>0</v>
      </c>
      <c>
        <v>5.045</v>
      </c>
      <c>
        <v>348.105</v>
      </c>
    </row>
    <row>
      <c>
        <is>
          <t>1577159</t>
        </is>
      </c>
      <c>
        <v>1</v>
      </c>
      <c>
        <is>
          <t>MANİSA</t>
        </is>
      </c>
      <c>
        <v>GÖRDES</v>
      </c>
      <c>
        <is>
          <t>KARAKEÇİLİ TAVŞANTAŞI TR-1 45-75-M00110_A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07.11.2020 14:14:37</t>
        </is>
      </c>
      <c>
        <is>
          <t>07.11.2020 15:44:27</t>
        </is>
      </c>
      <c>
        <v>1.497222222</v>
      </c>
      <c>
        <v>0</v>
      </c>
      <c>
        <v>0</v>
      </c>
      <c>
        <v>0</v>
      </c>
      <c>
        <v>6</v>
      </c>
      <c>
        <v>0</v>
      </c>
      <c>
        <v>0</v>
      </c>
      <c>
        <v>0</v>
      </c>
      <c>
        <v>8.983333</v>
      </c>
    </row>
    <row>
      <c>
        <is>
          <t>1598268</t>
        </is>
      </c>
      <c>
        <v>1</v>
      </c>
      <c>
        <is>
          <t>MANİSA</t>
        </is>
      </c>
      <c>
        <v>GÖRDES</v>
      </c>
      <c>
        <is>
          <t>KARAYAĞCI YANIKDAĞ TR-1 45-75-M00193_C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29.11.2020 17:34:06</t>
        </is>
      </c>
      <c>
        <is>
          <t>29.11.2020 19:09:10</t>
        </is>
      </c>
      <c>
        <v>1.584444444</v>
      </c>
      <c>
        <v>0</v>
      </c>
      <c>
        <v>0</v>
      </c>
      <c>
        <v>0</v>
      </c>
      <c>
        <v>6</v>
      </c>
      <c>
        <v>0</v>
      </c>
      <c>
        <v>0</v>
      </c>
      <c>
        <v>0</v>
      </c>
      <c>
        <v>9.506667</v>
      </c>
    </row>
    <row>
      <c>
        <is>
          <t>1596372</t>
        </is>
      </c>
      <c>
        <v>1</v>
      </c>
      <c>
        <is>
          <t>MANİSA</t>
        </is>
      </c>
      <c>
        <v>ALAŞEHİR</v>
      </c>
      <c>
        <is>
          <t>ÇEŞNELİ TR-2 45-73-M00455_B</t>
        </is>
      </c>
      <c>
        <v>AG Nötr İletken Kopması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25.11.2020 14:49:30</t>
        </is>
      </c>
      <c>
        <is>
          <t>25.11.2020 16:00:11</t>
        </is>
      </c>
      <c>
        <v>1.178055555</v>
      </c>
      <c>
        <v>0</v>
      </c>
      <c>
        <v>0</v>
      </c>
      <c>
        <v>0</v>
      </c>
      <c>
        <v>22</v>
      </c>
      <c>
        <v>0</v>
      </c>
      <c>
        <v>0</v>
      </c>
      <c>
        <v>0</v>
      </c>
      <c>
        <v>25.917222</v>
      </c>
    </row>
    <row>
      <c>
        <is>
          <t>1583363</t>
        </is>
      </c>
      <c>
        <v>1</v>
      </c>
      <c>
        <is>
          <t>MANİSA</t>
        </is>
      </c>
      <c>
        <v>ALAŞEHİR</v>
      </c>
      <c>
        <is>
          <t>DAĞHACIYUSUF TR-1 45-73-M00528_945652893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19.11.2020 16:34:11</t>
        </is>
      </c>
      <c>
        <is>
          <t>19.11.2020 21:54:14</t>
        </is>
      </c>
      <c>
        <v>5.334166666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5.334167</v>
      </c>
    </row>
    <row>
      <c>
        <is>
          <t>1583815</t>
        </is>
      </c>
      <c>
        <v>1</v>
      </c>
      <c>
        <is>
          <t>MANİSA</t>
        </is>
      </c>
      <c>
        <v>ALAŞEHİR</v>
      </c>
      <c>
        <is>
          <t>DAĞHACIYUSUF TR-4(YATIRIM REZERVE) 45-73-M01228_973753524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20.11.2020 12:19:32</t>
        </is>
      </c>
      <c>
        <is>
          <t>20.11.2020 15:05:39</t>
        </is>
      </c>
      <c>
        <v>2.768611111</v>
      </c>
      <c>
        <v>0</v>
      </c>
      <c>
        <v>0</v>
      </c>
      <c>
        <v>1</v>
      </c>
      <c>
        <v>0</v>
      </c>
      <c>
        <v>0</v>
      </c>
      <c>
        <v>0</v>
      </c>
      <c>
        <v>2.768611</v>
      </c>
      <c>
        <v>0</v>
      </c>
    </row>
    <row>
      <c>
        <is>
          <t>1577476</t>
        </is>
      </c>
      <c>
        <v>1</v>
      </c>
      <c>
        <is>
          <t>MANİSA</t>
        </is>
      </c>
      <c>
        <v>ALAŞEHİR</v>
      </c>
      <c>
        <is>
          <t>AHMETTEPE MAH.TR-1 45-73-M00535_A</t>
        </is>
      </c>
      <c>
        <v>AG Direk Kırılması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08.11.2020 08:57:35</t>
        </is>
      </c>
      <c>
        <is>
          <t>08.11.2020 10:45:11</t>
        </is>
      </c>
      <c>
        <v>1.793333333</v>
      </c>
      <c>
        <v>0</v>
      </c>
      <c>
        <v>0</v>
      </c>
      <c>
        <v>0</v>
      </c>
      <c>
        <v>15</v>
      </c>
      <c>
        <v>0</v>
      </c>
      <c>
        <v>0</v>
      </c>
      <c>
        <v>0</v>
      </c>
      <c>
        <v>26.9</v>
      </c>
    </row>
    <row>
      <c>
        <is>
          <t>1577851</t>
        </is>
      </c>
      <c>
        <v>1</v>
      </c>
      <c>
        <is>
          <t>MANİSA</t>
        </is>
      </c>
      <c>
        <v>ALAŞEHİR</v>
      </c>
      <c>
        <is>
          <t>AHMETTEPE MAH.TR-1 45-73-M00535_A</t>
        </is>
      </c>
      <c>
        <v>AG Direk Kırılması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09.11.2020 09:11:00</t>
        </is>
      </c>
      <c>
        <is>
          <t>09.11.2020 13:06:34</t>
        </is>
      </c>
      <c>
        <v>3.926111111</v>
      </c>
      <c>
        <v>0</v>
      </c>
      <c>
        <v>0</v>
      </c>
      <c>
        <v>0</v>
      </c>
      <c>
        <v>15</v>
      </c>
      <c>
        <v>0</v>
      </c>
      <c>
        <v>0</v>
      </c>
      <c>
        <v>0</v>
      </c>
      <c>
        <v>58.891667</v>
      </c>
    </row>
    <row>
      <c>
        <is>
          <t>1580422</t>
        </is>
      </c>
      <c>
        <v>1</v>
      </c>
      <c>
        <is>
          <t>İZMİR</t>
        </is>
      </c>
      <c>
        <v>ÖDEMİŞ</v>
      </c>
      <c>
        <is>
          <t>TÜRKÖNÜ TR-1 35-15-M00301_950367468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13.11.2020 20:35:21</t>
        </is>
      </c>
      <c>
        <is>
          <t>13.11.2020 21:54:27</t>
        </is>
      </c>
      <c>
        <v>1.318333333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1.318333</v>
      </c>
    </row>
    <row>
      <c>
        <is>
          <t>1584410</t>
        </is>
      </c>
      <c>
        <v>1</v>
      </c>
      <c>
        <is>
          <t>İZMİR</t>
        </is>
      </c>
      <c>
        <v>ÖDEMİŞ</v>
      </c>
      <c>
        <is>
          <t>TÜRKÖNÜ TR-3 35-15-M00302_950367309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21.11.2020 14:16:13</t>
        </is>
      </c>
      <c>
        <is>
          <t>21.11.2020 16:07:41</t>
        </is>
      </c>
      <c>
        <v>1.857777777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1.857778</v>
      </c>
    </row>
    <row>
      <c>
        <is>
          <t>1578591</t>
        </is>
      </c>
      <c>
        <v>1</v>
      </c>
      <c>
        <is>
          <t>İZMİR</t>
        </is>
      </c>
      <c>
        <v>ÖDEMİŞ</v>
      </c>
      <c>
        <is>
          <t>YEŞİLKÖY TR-1 35-15-L00187_950362178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10.11.2020 14:52:28</t>
        </is>
      </c>
      <c>
        <is>
          <t>10.11.2020 17:38:48</t>
        </is>
      </c>
      <c>
        <v>2.772222222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2.772222</v>
      </c>
    </row>
    <row>
      <c>
        <is>
          <t>1597656</t>
        </is>
      </c>
      <c>
        <v>1</v>
      </c>
      <c>
        <is>
          <t>İZMİR</t>
        </is>
      </c>
      <c>
        <v>FOÇA</v>
      </c>
      <c>
        <is>
          <t>FOÇA TR-26 35-23-L00026_G g1</t>
        </is>
      </c>
      <c>
        <v>AG Nötr İletken Kopması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28.11.2020 09:38:49</t>
        </is>
      </c>
      <c>
        <is>
          <t>28.11.2020 15:00:24</t>
        </is>
      </c>
      <c>
        <v>5.359722222</v>
      </c>
      <c>
        <v>0</v>
      </c>
      <c>
        <v>14</v>
      </c>
      <c>
        <v>0</v>
      </c>
      <c>
        <v>0</v>
      </c>
      <c>
        <v>0</v>
      </c>
      <c>
        <v>75.036111</v>
      </c>
      <c>
        <v>0</v>
      </c>
      <c>
        <v>0</v>
      </c>
    </row>
    <row>
      <c>
        <is>
          <t>1582052</t>
        </is>
      </c>
      <c>
        <v>1</v>
      </c>
      <c>
        <is>
          <t>İZMİR</t>
        </is>
      </c>
      <c>
        <v>FOÇA</v>
      </c>
      <c>
        <is>
          <t>FOÇA TR-27 35-23-L00027_G g2b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17.11.2020 13:54:36</t>
        </is>
      </c>
      <c>
        <is>
          <t>17.11.2020 15:46:22</t>
        </is>
      </c>
      <c>
        <v>1.862777777</v>
      </c>
      <c>
        <v>0</v>
      </c>
      <c>
        <v>11</v>
      </c>
      <c>
        <v>0</v>
      </c>
      <c>
        <v>0</v>
      </c>
      <c>
        <v>0</v>
      </c>
      <c>
        <v>20.490556</v>
      </c>
      <c>
        <v>0</v>
      </c>
      <c>
        <v>0</v>
      </c>
    </row>
    <row>
      <c>
        <is>
          <t>1581207</t>
        </is>
      </c>
      <c>
        <v>1</v>
      </c>
      <c>
        <is>
          <t>İZMİR</t>
        </is>
      </c>
      <c>
        <v>FOÇA</v>
      </c>
      <c>
        <is>
          <t>YENİFOÇA TR-24 35-23-M00024_E e4b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15.11.2020 20:10:00</t>
        </is>
      </c>
      <c>
        <is>
          <t>15.11.2020 20:47:47</t>
        </is>
      </c>
      <c>
        <v>0.629722222</v>
      </c>
      <c>
        <v>0</v>
      </c>
      <c>
        <v>17</v>
      </c>
      <c>
        <v>0</v>
      </c>
      <c>
        <v>0</v>
      </c>
      <c>
        <v>0</v>
      </c>
      <c>
        <v>10.705278</v>
      </c>
      <c>
        <v>0</v>
      </c>
      <c>
        <v>0</v>
      </c>
    </row>
    <row>
      <c>
        <is>
          <t>1583226</t>
        </is>
      </c>
      <c>
        <v>1</v>
      </c>
      <c>
        <is>
          <t>İZMİR</t>
        </is>
      </c>
      <c>
        <v>ÖDEMİŞ</v>
      </c>
      <c>
        <is>
          <t>ÇAMYAYLA TR-1 35-15-L00981_D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19.11.2020 14:21:00</t>
        </is>
      </c>
      <c>
        <is>
          <t>19.11.2020 16:06:37</t>
        </is>
      </c>
      <c>
        <v>1.760277777</v>
      </c>
      <c>
        <v>0</v>
      </c>
      <c>
        <v>0</v>
      </c>
      <c>
        <v>0</v>
      </c>
      <c>
        <v>27</v>
      </c>
      <c>
        <v>0</v>
      </c>
      <c>
        <v>0</v>
      </c>
      <c>
        <v>0</v>
      </c>
      <c>
        <v>47.5275</v>
      </c>
    </row>
    <row>
      <c>
        <is>
          <t>1597177</t>
        </is>
      </c>
      <c>
        <v>1</v>
      </c>
      <c>
        <is>
          <t>İZMİR</t>
        </is>
      </c>
      <c>
        <v>ÖDEMİŞ</v>
      </c>
      <c>
        <is>
          <t>ÇOBANLAR AYVACIK TR-3 35-15-L00359_B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27.11.2020 10:01:31</t>
        </is>
      </c>
      <c>
        <is>
          <t>27.11.2020 11:18:54</t>
        </is>
      </c>
      <c>
        <v>1.289722222</v>
      </c>
      <c>
        <v>0</v>
      </c>
      <c>
        <v>0</v>
      </c>
      <c>
        <v>0</v>
      </c>
      <c>
        <v>16</v>
      </c>
      <c>
        <v>0</v>
      </c>
      <c>
        <v>0</v>
      </c>
      <c>
        <v>0</v>
      </c>
      <c>
        <v>20.635556</v>
      </c>
    </row>
    <row>
      <c>
        <is>
          <t>1575537</t>
        </is>
      </c>
      <c>
        <v>1</v>
      </c>
      <c>
        <is>
          <t>İZMİR</t>
        </is>
      </c>
      <c>
        <v>ÖDEMİŞ</v>
      </c>
      <c>
        <is>
          <t>ÇOBANLAR AYVACIK TR-3 35-15-L00359_A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05.11.2020 07:40:07</t>
        </is>
      </c>
      <c>
        <is>
          <t>05.11.2020 11:15:48</t>
        </is>
      </c>
      <c>
        <v>3.594722222</v>
      </c>
      <c>
        <v>0</v>
      </c>
      <c>
        <v>0</v>
      </c>
      <c>
        <v>0</v>
      </c>
      <c>
        <v>9</v>
      </c>
      <c>
        <v>0</v>
      </c>
      <c>
        <v>0</v>
      </c>
      <c>
        <v>0</v>
      </c>
      <c>
        <v>32.3525</v>
      </c>
    </row>
    <row>
      <c>
        <is>
          <t>1577043</t>
        </is>
      </c>
      <c>
        <v>1</v>
      </c>
      <c>
        <is>
          <t>İZMİR</t>
        </is>
      </c>
      <c>
        <v>ÖDEMİŞ</v>
      </c>
      <c>
        <is>
          <t>DEMİRCİLİ TR-1 35-15-L00390_B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07.11.2020 10:13:10</t>
        </is>
      </c>
      <c>
        <is>
          <t>07.11.2020 12:33:23</t>
        </is>
      </c>
      <c>
        <v>2.336944444</v>
      </c>
      <c>
        <v>0</v>
      </c>
      <c>
        <v>0</v>
      </c>
      <c>
        <v>0</v>
      </c>
      <c>
        <v>20</v>
      </c>
      <c>
        <v>0</v>
      </c>
      <c>
        <v>0</v>
      </c>
      <c>
        <v>0</v>
      </c>
      <c>
        <v>46.738889</v>
      </c>
    </row>
    <row>
      <c>
        <is>
          <t>1583181</t>
        </is>
      </c>
      <c>
        <v>1</v>
      </c>
      <c>
        <is>
          <t>İZMİR</t>
        </is>
      </c>
      <c>
        <v>FOÇA</v>
      </c>
      <c>
        <is>
          <t>YENİFOÇA TR-51 35-23-M00051_42097953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19.11.2020 13:36:54</t>
        </is>
      </c>
      <c>
        <is>
          <t>19.11.2020 14:15:28</t>
        </is>
      </c>
      <c>
        <v>0.642777777</v>
      </c>
      <c>
        <v>0</v>
      </c>
      <c>
        <v>21</v>
      </c>
      <c>
        <v>0</v>
      </c>
      <c>
        <v>0</v>
      </c>
      <c>
        <v>0</v>
      </c>
      <c>
        <v>13.498333</v>
      </c>
      <c>
        <v>0</v>
      </c>
      <c>
        <v>0</v>
      </c>
    </row>
    <row>
      <c>
        <is>
          <t>1582625</t>
        </is>
      </c>
      <c>
        <v>1</v>
      </c>
      <c>
        <is>
          <t>İZMİR</t>
        </is>
      </c>
      <c>
        <v>FOÇA</v>
      </c>
      <c>
        <is>
          <t>YENİFOÇA TR-51 35-23-M00051_957821818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18.11.2020 14:40:49</t>
        </is>
      </c>
      <c>
        <is>
          <t>19.11.2020 13:49:25</t>
        </is>
      </c>
      <c>
        <v>23.143333333</v>
      </c>
      <c>
        <v>0</v>
      </c>
      <c>
        <v>1</v>
      </c>
      <c>
        <v>0</v>
      </c>
      <c>
        <v>0</v>
      </c>
      <c>
        <v>0</v>
      </c>
      <c>
        <v>23.143333</v>
      </c>
      <c>
        <v>0</v>
      </c>
      <c>
        <v>0</v>
      </c>
    </row>
    <row>
      <c>
        <is>
          <t>1597313</t>
        </is>
      </c>
      <c>
        <v>1</v>
      </c>
      <c>
        <is>
          <t>İZMİR</t>
        </is>
      </c>
      <c>
        <v>FOÇA</v>
      </c>
      <c>
        <is>
          <t>YENİFOÇA TR-24 35-23-M00024_950417847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27.11.2020 13:25:25</t>
        </is>
      </c>
      <c>
        <is>
          <t>27.11.2020 18:13:13</t>
        </is>
      </c>
      <c>
        <v>4.796666666</v>
      </c>
      <c>
        <v>0</v>
      </c>
      <c>
        <v>1</v>
      </c>
      <c>
        <v>0</v>
      </c>
      <c>
        <v>0</v>
      </c>
      <c>
        <v>0</v>
      </c>
      <c>
        <v>4.796667</v>
      </c>
      <c>
        <v>0</v>
      </c>
      <c>
        <v>0</v>
      </c>
    </row>
    <row>
      <c>
        <is>
          <t>1596483</t>
        </is>
      </c>
      <c>
        <v>1</v>
      </c>
      <c>
        <is>
          <t>İZMİR</t>
        </is>
      </c>
      <c>
        <v>FOÇA</v>
      </c>
      <c>
        <is>
          <t>BAĞARASI TR-1 35-23-M00170_B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25.11.2020 18:54:52</t>
        </is>
      </c>
      <c>
        <is>
          <t>25.11.2020 21:19:42</t>
        </is>
      </c>
      <c>
        <v>2.413888888</v>
      </c>
      <c>
        <v>0</v>
      </c>
      <c>
        <v>167</v>
      </c>
      <c>
        <v>0</v>
      </c>
      <c>
        <v>6</v>
      </c>
      <c>
        <v>0</v>
      </c>
      <c>
        <v>403.119444</v>
      </c>
      <c>
        <v>0</v>
      </c>
      <c>
        <v>14.483333</v>
      </c>
    </row>
    <row>
      <c>
        <is>
          <t>1597707</t>
        </is>
      </c>
      <c>
        <v>1</v>
      </c>
      <c>
        <is>
          <t>İZMİR</t>
        </is>
      </c>
      <c>
        <v>FOÇA</v>
      </c>
      <c>
        <is>
          <t>BAĞARASI TR-1 35-23-M00170_B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28.11.2020 10:49:40</t>
        </is>
      </c>
      <c>
        <is>
          <t>28.11.2020 14:10:20</t>
        </is>
      </c>
      <c>
        <v>3.344444444</v>
      </c>
      <c>
        <v>0</v>
      </c>
      <c>
        <v>167</v>
      </c>
      <c>
        <v>0</v>
      </c>
      <c>
        <v>6</v>
      </c>
      <c>
        <v>0</v>
      </c>
      <c>
        <v>558.522222</v>
      </c>
      <c>
        <v>0</v>
      </c>
      <c>
        <v>20.066667</v>
      </c>
    </row>
    <row>
      <c>
        <is>
          <t>1597508</t>
        </is>
      </c>
      <c>
        <v>1</v>
      </c>
      <c>
        <is>
          <t>İZMİR</t>
        </is>
      </c>
      <c>
        <v>FOÇA</v>
      </c>
      <c>
        <is>
          <t>BAĞARASI TR-1 35-23-M00170_B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27.11.2020 19:39:28</t>
        </is>
      </c>
      <c>
        <is>
          <t>27.11.2020 20:56:24</t>
        </is>
      </c>
      <c>
        <v>1.282222222</v>
      </c>
      <c>
        <v>0</v>
      </c>
      <c>
        <v>167</v>
      </c>
      <c>
        <v>0</v>
      </c>
      <c>
        <v>6</v>
      </c>
      <c>
        <v>0</v>
      </c>
      <c>
        <v>214.131111</v>
      </c>
      <c>
        <v>0</v>
      </c>
      <c>
        <v>7.693333</v>
      </c>
    </row>
    <row>
      <c>
        <is>
          <t>1580072</t>
        </is>
      </c>
      <c>
        <v>1</v>
      </c>
      <c>
        <is>
          <t>MANİSA</t>
        </is>
      </c>
      <c>
        <v>ALAŞEHİR</v>
      </c>
      <c>
        <is>
          <t>ALAŞEHİR TM 45-73-A00001_ALAŞEHİR ŞEHİR-2 M03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13.11.2020 10:13:24</t>
        </is>
      </c>
      <c>
        <is>
          <t>13.11.2020 13:06:55</t>
        </is>
      </c>
      <c>
        <v>2.891944444</v>
      </c>
      <c>
        <v>118</v>
      </c>
      <c>
        <v>19600</v>
      </c>
      <c>
        <v>21</v>
      </c>
      <c>
        <v>323</v>
      </c>
      <c>
        <v>341.249444</v>
      </c>
      <c>
        <v>56682.111102</v>
      </c>
      <c>
        <v>60.730833</v>
      </c>
      <c>
        <v>934.098055</v>
      </c>
    </row>
    <row>
      <c>
        <is>
          <t>1581513</t>
        </is>
      </c>
      <c>
        <v>1</v>
      </c>
      <c>
        <is>
          <t>İZMİR</t>
        </is>
      </c>
      <c>
        <v>KEMALPAŞA</v>
      </c>
      <c>
        <is>
          <t>KUYUCAK TR-2 35-27-M00864_A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16.11.2020 14:07:08</t>
        </is>
      </c>
      <c>
        <is>
          <t>16.11.2020 15:28:23</t>
        </is>
      </c>
      <c>
        <v>1.354166666</v>
      </c>
      <c>
        <v>0</v>
      </c>
      <c>
        <v>0</v>
      </c>
      <c>
        <v>0</v>
      </c>
      <c>
        <v>56</v>
      </c>
      <c>
        <v>0</v>
      </c>
      <c>
        <v>0</v>
      </c>
      <c>
        <v>0</v>
      </c>
      <c>
        <v>75.833333</v>
      </c>
    </row>
    <row>
      <c>
        <is>
          <t>1596842</t>
        </is>
      </c>
      <c>
        <v>1</v>
      </c>
      <c>
        <is>
          <t>MANİSA</t>
        </is>
      </c>
      <c>
        <v>ALAŞEHİR</v>
      </c>
      <c>
        <is>
          <t>GİRELLİ TR-3 45-73-M00759_Ayırıcı H01</t>
        </is>
      </c>
      <c>
        <v>OG Trafo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26.11.2020 14:41:10</t>
        </is>
      </c>
      <c>
        <is>
          <t>26.11.2020 15:11:28</t>
        </is>
      </c>
      <c>
        <v>0.505</v>
      </c>
      <c>
        <v>0</v>
      </c>
      <c>
        <v>0</v>
      </c>
      <c>
        <v>2</v>
      </c>
      <c>
        <v>45</v>
      </c>
      <c>
        <v>0</v>
      </c>
      <c>
        <v>0</v>
      </c>
      <c>
        <v>1.01</v>
      </c>
      <c>
        <v>22.725</v>
      </c>
    </row>
    <row>
      <c>
        <is>
          <t>1583178</t>
        </is>
      </c>
      <c>
        <v>1</v>
      </c>
      <c>
        <is>
          <t>MANİSA</t>
        </is>
      </c>
      <c>
        <v>ALAŞEHİR</v>
      </c>
      <c>
        <is>
          <t>HORZUM SAZDERE TR-1 45-73-M00266_A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19.11.2020 13:25:24</t>
        </is>
      </c>
      <c>
        <is>
          <t>19.11.2020 18:44:42</t>
        </is>
      </c>
      <c>
        <v>5.321666666</v>
      </c>
      <c>
        <v>0</v>
      </c>
      <c>
        <v>0</v>
      </c>
      <c>
        <v>0</v>
      </c>
      <c>
        <v>11</v>
      </c>
      <c>
        <v>0</v>
      </c>
      <c>
        <v>0</v>
      </c>
      <c>
        <v>0</v>
      </c>
      <c>
        <v>58.538333</v>
      </c>
    </row>
    <row>
      <c>
        <is>
          <t>1583836</t>
        </is>
      </c>
      <c>
        <v>1</v>
      </c>
      <c>
        <is>
          <t>MANİSA</t>
        </is>
      </c>
      <c>
        <v>ALAŞEHİR</v>
      </c>
      <c>
        <is>
          <t>ILGIN TR-1 45-73-M00591_945646960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20.11.2020 12:46:33</t>
        </is>
      </c>
      <c>
        <is>
          <t>20.11.2020 14:26:21</t>
        </is>
      </c>
      <c>
        <v>1.663333333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1.663333</v>
      </c>
    </row>
    <row>
      <c>
        <is>
          <t>1598170</t>
        </is>
      </c>
      <c>
        <v>1</v>
      </c>
      <c>
        <is>
          <t>MANİSA</t>
        </is>
      </c>
      <c>
        <v>ALAŞEHİR</v>
      </c>
      <c>
        <is>
          <t>HACIALİLER TR-1 45-73-M00732_945645057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29.11.2020 13:45:53</t>
        </is>
      </c>
      <c>
        <is>
          <t>29.11.2020 14:36:22</t>
        </is>
      </c>
      <c>
        <v>0.841388888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0.841389</v>
      </c>
    </row>
    <row>
      <c>
        <is>
          <t>1596836</t>
        </is>
      </c>
      <c>
        <v>1</v>
      </c>
      <c>
        <is>
          <t>MANİSA</t>
        </is>
      </c>
      <c>
        <v>ALAŞEHİR</v>
      </c>
      <c>
        <is>
          <t>ALAYAKA HORZUM TR-1 45-73-M01060_B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26.11.2020 14:18:21</t>
        </is>
      </c>
      <c>
        <is>
          <t>26.11.2020 18:04:10</t>
        </is>
      </c>
      <c>
        <v>3.763611111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11.290833</v>
      </c>
    </row>
    <row>
      <c>
        <is>
          <t>1581081</t>
        </is>
      </c>
      <c>
        <v>1</v>
      </c>
      <c>
        <is>
          <t>MANİSA</t>
        </is>
      </c>
      <c>
        <v>ALAŞEHİR</v>
      </c>
      <c>
        <is>
          <t>ALAYAKA HORZUM TR-1 45-73-M01060_A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15.11.2020 13:18:54</t>
        </is>
      </c>
      <c>
        <is>
          <t>15.11.2020 14:55:35</t>
        </is>
      </c>
      <c>
        <v>1.611388888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6.445556</v>
      </c>
    </row>
    <row>
      <c>
        <is>
          <t>1573838</t>
        </is>
      </c>
      <c>
        <v>1</v>
      </c>
      <c>
        <is>
          <t>MANİSA</t>
        </is>
      </c>
      <c>
        <v>ALAŞEHİR</v>
      </c>
      <c>
        <is>
          <t>ALAYAKA HORZUM TR-1 45-73-M01060_945666145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01.11.2020 20:44:27</t>
        </is>
      </c>
      <c>
        <is>
          <t>01.11.2020 22:25:39</t>
        </is>
      </c>
      <c>
        <v>1.686666666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1.686667</v>
      </c>
    </row>
    <row>
      <c>
        <is>
          <t>1596810</t>
        </is>
      </c>
      <c>
        <v>1</v>
      </c>
      <c>
        <is>
          <t>MANİSA</t>
        </is>
      </c>
      <c>
        <v>ALAŞEHİR</v>
      </c>
      <c>
        <is>
          <t>DELEMENLER GÜZLE TR-1 45-73-M00683_Ayırıcı H01</t>
        </is>
      </c>
      <c>
        <v>OG Trafo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26.11.2020 13:44:13</t>
        </is>
      </c>
      <c>
        <is>
          <t>26.11.2020 14:03:00</t>
        </is>
      </c>
      <c>
        <v>0.313055555</v>
      </c>
      <c>
        <v>0</v>
      </c>
      <c>
        <v>0</v>
      </c>
      <c>
        <v>1</v>
      </c>
      <c>
        <v>125</v>
      </c>
      <c>
        <v>0</v>
      </c>
      <c>
        <v>0</v>
      </c>
      <c>
        <v>0.313056</v>
      </c>
      <c>
        <v>39.131944</v>
      </c>
    </row>
    <row>
      <c>
        <is>
          <t>1576786</t>
        </is>
      </c>
      <c>
        <v>1</v>
      </c>
      <c>
        <is>
          <t>MANİSA</t>
        </is>
      </c>
      <c>
        <v>ALAŞEHİR</v>
      </c>
      <c>
        <is>
          <t>DAĞHACIYUSUF TR-3(YATIRIM REZERVE) 45-73-M01227_973753507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06.11.2020 18:38:29</t>
        </is>
      </c>
      <c>
        <is>
          <t>06.11.2020 20:24:41</t>
        </is>
      </c>
      <c>
        <v>1.77</v>
      </c>
      <c>
        <v>0</v>
      </c>
      <c>
        <v>0</v>
      </c>
      <c>
        <v>1</v>
      </c>
      <c>
        <v>0</v>
      </c>
      <c>
        <v>0</v>
      </c>
      <c>
        <v>0</v>
      </c>
      <c>
        <v>1.77</v>
      </c>
      <c>
        <v>0</v>
      </c>
    </row>
    <row>
      <c>
        <is>
          <t>1582838</t>
        </is>
      </c>
      <c>
        <v>1</v>
      </c>
      <c>
        <is>
          <t>İZMİR</t>
        </is>
      </c>
      <c>
        <v>ÖDEMİŞ</v>
      </c>
      <c>
        <is>
          <t>TR-42 35-15-M00042_48885137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19.11.2020 05:45:44</t>
        </is>
      </c>
      <c>
        <is>
          <t>19.11.2020 07:48:14</t>
        </is>
      </c>
      <c>
        <v>2.041666666</v>
      </c>
      <c>
        <v>0</v>
      </c>
      <c>
        <v>67</v>
      </c>
      <c>
        <v>0</v>
      </c>
      <c>
        <v>0</v>
      </c>
      <c>
        <v>0</v>
      </c>
      <c>
        <v>136.791667</v>
      </c>
      <c>
        <v>0</v>
      </c>
      <c>
        <v>0</v>
      </c>
    </row>
    <row>
      <c>
        <is>
          <t>1582874</t>
        </is>
      </c>
      <c>
        <v>1</v>
      </c>
      <c>
        <is>
          <t>İZMİR</t>
        </is>
      </c>
      <c>
        <v>ÖDEMİŞ</v>
      </c>
      <c>
        <is>
          <t>TR-42 35-15-M00042_950373897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19.11.2020 08:16:24</t>
        </is>
      </c>
      <c>
        <is>
          <t>19.11.2020 14:25:22</t>
        </is>
      </c>
      <c>
        <v>6.149444444</v>
      </c>
      <c>
        <v>0</v>
      </c>
      <c>
        <v>1</v>
      </c>
      <c>
        <v>0</v>
      </c>
      <c>
        <v>0</v>
      </c>
      <c>
        <v>0</v>
      </c>
      <c>
        <v>6.149444</v>
      </c>
      <c>
        <v>0</v>
      </c>
      <c>
        <v>0</v>
      </c>
    </row>
    <row>
      <c>
        <is>
          <t>1584625</t>
        </is>
      </c>
      <c>
        <v>1</v>
      </c>
      <c>
        <is>
          <t>İZMİR</t>
        </is>
      </c>
      <c>
        <v>ÖDEMİŞ</v>
      </c>
      <c>
        <is>
          <t>TR-143 35-15-M00143_950368634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21.11.2020 23:21:13</t>
        </is>
      </c>
      <c>
        <is>
          <t>22.11.2020 00:57:48</t>
        </is>
      </c>
      <c>
        <v>1.609722222</v>
      </c>
      <c>
        <v>0</v>
      </c>
      <c>
        <v>1</v>
      </c>
      <c>
        <v>0</v>
      </c>
      <c>
        <v>0</v>
      </c>
      <c>
        <v>0</v>
      </c>
      <c>
        <v>1.609722</v>
      </c>
      <c>
        <v>0</v>
      </c>
      <c>
        <v>0</v>
      </c>
    </row>
    <row>
      <c>
        <is>
          <t>1597505</t>
        </is>
      </c>
      <c>
        <v>1</v>
      </c>
      <c>
        <is>
          <t>İZMİR</t>
        </is>
      </c>
      <c>
        <v>ÖDEMİŞ</v>
      </c>
      <c>
        <is>
          <t>TR-39 35-15-M00039_915936092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27.11.2020 19:25:02</t>
        </is>
      </c>
      <c>
        <is>
          <t>27.11.2020 21:28:58</t>
        </is>
      </c>
      <c>
        <v>2.065555555</v>
      </c>
      <c>
        <v>0</v>
      </c>
      <c>
        <v>1</v>
      </c>
      <c>
        <v>0</v>
      </c>
      <c>
        <v>0</v>
      </c>
      <c>
        <v>0</v>
      </c>
      <c>
        <v>2.065556</v>
      </c>
      <c>
        <v>0</v>
      </c>
      <c>
        <v>0</v>
      </c>
    </row>
    <row>
      <c>
        <is>
          <t>1582098</t>
        </is>
      </c>
      <c>
        <v>1</v>
      </c>
      <c>
        <is>
          <t>İZMİR</t>
        </is>
      </c>
      <c>
        <v>ÖDEMİŞ</v>
      </c>
      <c>
        <is>
          <t>YENİKÖY KAHVELERİ KÜSKÜT YOLU TR-2 35-15-L00381_Ayırıcı H01</t>
        </is>
      </c>
      <c>
        <v>OG İletken Kopması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17.11.2020 15:26:00</t>
        </is>
      </c>
      <c>
        <is>
          <t>17.11.2020 16:25:44</t>
        </is>
      </c>
      <c>
        <v>0.995555555</v>
      </c>
      <c>
        <v>0</v>
      </c>
      <c>
        <v>0</v>
      </c>
      <c>
        <v>2</v>
      </c>
      <c>
        <v>104</v>
      </c>
      <c>
        <v>0</v>
      </c>
      <c>
        <v>0</v>
      </c>
      <c>
        <v>1.991111</v>
      </c>
      <c>
        <v>103.537778</v>
      </c>
    </row>
    <row>
      <c>
        <is>
          <t>1574163</t>
        </is>
      </c>
      <c>
        <v>1</v>
      </c>
      <c>
        <is>
          <t>İZMİR</t>
        </is>
      </c>
      <c>
        <v>ÖDEMİŞ</v>
      </c>
      <c>
        <is>
          <t>YENİKÖY KAHVELERİ KÜSKÜT YOLU TR-2 35-15-L00381_35-15-L00381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02.11.2020 13:42:29</t>
        </is>
      </c>
      <c>
        <is>
          <t>02.11.2020 15:46:56</t>
        </is>
      </c>
      <c>
        <v>2.074022222</v>
      </c>
      <c>
        <v>0</v>
      </c>
      <c>
        <v>0</v>
      </c>
      <c>
        <v>1</v>
      </c>
      <c>
        <v>104</v>
      </c>
      <c>
        <v>0</v>
      </c>
      <c>
        <v>0</v>
      </c>
      <c>
        <v>2.074022</v>
      </c>
      <c>
        <v>215.698311</v>
      </c>
    </row>
    <row>
      <c>
        <is>
          <t>1575309</t>
        </is>
      </c>
      <c>
        <v>1</v>
      </c>
      <c>
        <is>
          <t>İZMİR</t>
        </is>
      </c>
      <c>
        <v>ÖDEMİŞ</v>
      </c>
      <c>
        <is>
          <t>YENİKÖY KAHVELERİ KÜSKÜT YOLU TR-2 35-15-L00381_B</t>
        </is>
      </c>
      <c>
        <v>AG İzolatör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04.11.2020 15:53:00</t>
        </is>
      </c>
      <c>
        <is>
          <t>04.11.2020 17:35:10</t>
        </is>
      </c>
      <c>
        <v>1.702777777</v>
      </c>
      <c>
        <v>0</v>
      </c>
      <c>
        <v>0</v>
      </c>
      <c>
        <v>0</v>
      </c>
      <c>
        <v>28</v>
      </c>
      <c>
        <v>0</v>
      </c>
      <c>
        <v>0</v>
      </c>
      <c>
        <v>0</v>
      </c>
      <c>
        <v>47.677778</v>
      </c>
    </row>
    <row>
      <c>
        <is>
          <t>1574807</t>
        </is>
      </c>
      <c>
        <v>1</v>
      </c>
      <c>
        <is>
          <t>İZMİR</t>
        </is>
      </c>
      <c>
        <v>ÖDEMİŞ</v>
      </c>
      <c>
        <is>
          <t>YENİKÖY KAHVELERİ KÜSKÜT YOLU TR-2 35-15-L00381_35-15-L00381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03.11.2020 16:05:00</t>
        </is>
      </c>
      <c>
        <is>
          <t>03.11.2020 17:11:57</t>
        </is>
      </c>
      <c>
        <v>1.115833333</v>
      </c>
      <c>
        <v>0</v>
      </c>
      <c>
        <v>0</v>
      </c>
      <c>
        <v>1</v>
      </c>
      <c>
        <v>104</v>
      </c>
      <c>
        <v>0</v>
      </c>
      <c>
        <v>0</v>
      </c>
      <c>
        <v>1.115833</v>
      </c>
      <c>
        <v>116.046667</v>
      </c>
    </row>
    <row>
      <c>
        <is>
          <t>1578479</t>
        </is>
      </c>
      <c>
        <v>1</v>
      </c>
      <c>
        <is>
          <t>İZMİR</t>
        </is>
      </c>
      <c>
        <v>ÖDEMİŞ</v>
      </c>
      <c>
        <is>
          <t>YENİKÖY TR-9 35-15-L00384_B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10.11.2020 11:40:05</t>
        </is>
      </c>
      <c>
        <is>
          <t>10.11.2020 12:33:48</t>
        </is>
      </c>
      <c>
        <v>0.895277777</v>
      </c>
      <c>
        <v>0</v>
      </c>
      <c>
        <v>0</v>
      </c>
      <c>
        <v>0</v>
      </c>
      <c>
        <v>8</v>
      </c>
      <c>
        <v>0</v>
      </c>
      <c>
        <v>0</v>
      </c>
      <c>
        <v>0</v>
      </c>
      <c>
        <v>7.162222</v>
      </c>
    </row>
    <row>
      <c>
        <is>
          <t>1594745</t>
        </is>
      </c>
      <c>
        <v>1</v>
      </c>
      <c>
        <is>
          <t>İZMİR</t>
        </is>
      </c>
      <c>
        <v>ÖDEMİŞ</v>
      </c>
      <c>
        <is>
          <t>İBRAHİMKUYU DM 35-15-M00286_HatBaşıAyırıcı_53132665 M05</t>
        </is>
      </c>
      <c>
        <v>Ağaç Kesimi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22.11.2020 11:15:00</t>
        </is>
      </c>
      <c>
        <is>
          <t>22.11.2020 11:46:41</t>
        </is>
      </c>
      <c>
        <v>0.528055555</v>
      </c>
      <c>
        <v>0</v>
      </c>
      <c>
        <v>0</v>
      </c>
      <c>
        <v>4</v>
      </c>
      <c>
        <v>154</v>
      </c>
      <c>
        <v>0</v>
      </c>
      <c>
        <v>0</v>
      </c>
      <c>
        <v>2.112222</v>
      </c>
      <c>
        <v>81.320555</v>
      </c>
    </row>
    <row>
      <c>
        <is>
          <t>1574519</t>
        </is>
      </c>
      <c>
        <v>1</v>
      </c>
      <c>
        <is>
          <t>İZMİR</t>
        </is>
      </c>
      <c>
        <v>ÖDEMİŞ</v>
      </c>
      <c>
        <is>
          <t>İBRAHİMKUYU DM 35-15-M00286_TR-9 TR-10 TR-11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03.11.2020 08:56:54</t>
        </is>
      </c>
      <c>
        <is>
          <t>03.11.2020 09:56:48</t>
        </is>
      </c>
      <c>
        <v>0.998333333</v>
      </c>
      <c>
        <v>0</v>
      </c>
      <c>
        <v>0</v>
      </c>
      <c>
        <v>5</v>
      </c>
      <c>
        <v>72</v>
      </c>
      <c>
        <v>0</v>
      </c>
      <c>
        <v>0</v>
      </c>
      <c>
        <v>4.991667</v>
      </c>
      <c>
        <v>71.88</v>
      </c>
    </row>
    <row>
      <c>
        <is>
          <t>1577090</t>
        </is>
      </c>
      <c>
        <v>1</v>
      </c>
      <c>
        <is>
          <t>İZMİR</t>
        </is>
      </c>
      <c>
        <v>TİRE</v>
      </c>
      <c>
        <is>
          <t>GÖKÇEN İM 35-29-A00004_SARILAR-L08 L08</t>
        </is>
      </c>
      <c>
        <v>OG İzolatör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07.11.2020 11:55:00</t>
        </is>
      </c>
      <c>
        <is>
          <t>07.11.2020 12:36:19</t>
        </is>
      </c>
      <c>
        <v>0.688611111</v>
      </c>
      <c>
        <v>0</v>
      </c>
      <c>
        <v>0</v>
      </c>
      <c>
        <v>175</v>
      </c>
      <c>
        <v>2800</v>
      </c>
      <c>
        <v>0</v>
      </c>
      <c>
        <v>0</v>
      </c>
      <c>
        <v>120.506944</v>
      </c>
      <c>
        <v>1928.111111</v>
      </c>
    </row>
    <row>
      <c>
        <is>
          <t>1582190</t>
        </is>
      </c>
      <c>
        <v>1</v>
      </c>
      <c>
        <is>
          <t>İZMİR</t>
        </is>
      </c>
      <c>
        <v>ÖDEMİŞ</v>
      </c>
      <c>
        <is>
          <t>TR-50 35-15-M00050_950364421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17.11.2020 17:51:36</t>
        </is>
      </c>
      <c>
        <is>
          <t>17.11.2020 22:16:41</t>
        </is>
      </c>
      <c>
        <v>4.418055555</v>
      </c>
      <c>
        <v>0</v>
      </c>
      <c>
        <v>1</v>
      </c>
      <c>
        <v>0</v>
      </c>
      <c>
        <v>0</v>
      </c>
      <c>
        <v>0</v>
      </c>
      <c>
        <v>4.418056</v>
      </c>
      <c>
        <v>0</v>
      </c>
      <c>
        <v>0</v>
      </c>
    </row>
    <row>
      <c>
        <is>
          <t>1574821</t>
        </is>
      </c>
      <c>
        <v>1</v>
      </c>
      <c>
        <is>
          <t>MANİSA</t>
        </is>
      </c>
      <c>
        <v>SELENDİ</v>
      </c>
      <c>
        <is>
          <t>SELENDİ TR-8 45-81-M00008_TR-33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03.11.2020 16:26:40</t>
        </is>
      </c>
      <c>
        <is>
          <t>03.11.2020 17:11:21</t>
        </is>
      </c>
      <c>
        <v>0.744722222</v>
      </c>
      <c>
        <v>0</v>
      </c>
      <c>
        <v>1</v>
      </c>
      <c>
        <v>3</v>
      </c>
      <c>
        <v>57</v>
      </c>
      <c>
        <v>0</v>
      </c>
      <c>
        <v>0.744722</v>
      </c>
      <c>
        <v>2.234167</v>
      </c>
      <c>
        <v>42.449167</v>
      </c>
    </row>
    <row>
      <c>
        <is>
          <t>1579310</t>
        </is>
      </c>
      <c>
        <v>1</v>
      </c>
      <c>
        <is>
          <t>MANİSA</t>
        </is>
      </c>
      <c>
        <v>KULA</v>
      </c>
      <c>
        <is>
          <t>YENİKÖY TR-1 45-77-L00178_45-77-L00178</t>
        </is>
      </c>
      <c>
        <v>OG Kademe Ayarı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11.11.2020 20:24:32</t>
        </is>
      </c>
      <c>
        <is>
          <t>11.11.2020 20:45:00</t>
        </is>
      </c>
      <c>
        <v>0.341111111</v>
      </c>
      <c>
        <v>0</v>
      </c>
      <c>
        <v>0</v>
      </c>
      <c>
        <v>1</v>
      </c>
      <c>
        <v>35</v>
      </c>
      <c>
        <v>0</v>
      </c>
      <c>
        <v>0</v>
      </c>
      <c>
        <v>0.341111</v>
      </c>
      <c>
        <v>11.938889</v>
      </c>
    </row>
    <row>
      <c>
        <is>
          <t>1579411</t>
        </is>
      </c>
      <c>
        <v>1</v>
      </c>
      <c>
        <is>
          <t>MANİSA</t>
        </is>
      </c>
      <c>
        <v>KULA</v>
      </c>
      <c>
        <is>
          <t>YENİKÖY TR-1 45-77-L00178_A</t>
        </is>
      </c>
      <c>
        <v>Ağaç Kesimi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12.11.2020 08:36:00</t>
        </is>
      </c>
      <c>
        <is>
          <t>12.11.2020 12:18:41</t>
        </is>
      </c>
      <c>
        <v>3.711388888</v>
      </c>
      <c>
        <v>0</v>
      </c>
      <c>
        <v>0</v>
      </c>
      <c>
        <v>0</v>
      </c>
      <c>
        <v>18</v>
      </c>
      <c>
        <v>0</v>
      </c>
      <c>
        <v>0</v>
      </c>
      <c>
        <v>0</v>
      </c>
      <c>
        <v>66.805</v>
      </c>
    </row>
    <row>
      <c>
        <is>
          <t>1584279</t>
        </is>
      </c>
      <c>
        <v>1</v>
      </c>
      <c>
        <is>
          <t>MANİSA</t>
        </is>
      </c>
      <c>
        <v>DEMİRCİ</v>
      </c>
      <c>
        <is>
          <t>ALAYBEY MH TR-1 45-74-M00177_B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21.11.2020 10:08:19</t>
        </is>
      </c>
      <c>
        <is>
          <t>21.11.2020 11:07:20</t>
        </is>
      </c>
      <c>
        <v>0.983611111</v>
      </c>
      <c>
        <v>0</v>
      </c>
      <c>
        <v>0</v>
      </c>
      <c>
        <v>0</v>
      </c>
      <c>
        <v>16</v>
      </c>
      <c>
        <v>0</v>
      </c>
      <c>
        <v>0</v>
      </c>
      <c>
        <v>0</v>
      </c>
      <c>
        <v>15.737778</v>
      </c>
    </row>
    <row>
      <c>
        <is>
          <t>1597017</t>
        </is>
      </c>
      <c>
        <v>1</v>
      </c>
      <c>
        <is>
          <t>MANİSA</t>
        </is>
      </c>
      <c>
        <v>GÖRDES</v>
      </c>
      <c>
        <is>
          <t>KIZILDAM BADEMLİ TR-1 45-75-M00142_A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26.11.2020 19:40:00</t>
        </is>
      </c>
      <c>
        <is>
          <t>26.11.2020 20:12:58</t>
        </is>
      </c>
      <c>
        <v>0.549444444</v>
      </c>
      <c>
        <v>0</v>
      </c>
      <c>
        <v>0</v>
      </c>
      <c>
        <v>0</v>
      </c>
      <c>
        <v>23</v>
      </c>
      <c>
        <v>0</v>
      </c>
      <c>
        <v>0</v>
      </c>
      <c>
        <v>0</v>
      </c>
      <c>
        <v>12.637222</v>
      </c>
    </row>
    <row>
      <c>
        <is>
          <t>1575977</t>
        </is>
      </c>
      <c>
        <v>1</v>
      </c>
      <c>
        <is>
          <t>MANİSA</t>
        </is>
      </c>
      <c>
        <v>GÖRDES</v>
      </c>
      <c>
        <is>
          <t>KARAYAKUP TR-1 45-75-M00273_A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05.11.2020 18:23:47</t>
        </is>
      </c>
      <c>
        <is>
          <t>05.11.2020 23:05:06</t>
        </is>
      </c>
      <c>
        <v>4.688611111</v>
      </c>
      <c>
        <v>0</v>
      </c>
      <c>
        <v>0</v>
      </c>
      <c>
        <v>0</v>
      </c>
      <c>
        <v>48</v>
      </c>
      <c>
        <v>0</v>
      </c>
      <c>
        <v>0</v>
      </c>
      <c>
        <v>0</v>
      </c>
      <c>
        <v>225.053333</v>
      </c>
    </row>
    <row>
      <c>
        <is>
          <t>1573515</t>
        </is>
      </c>
      <c>
        <v>1</v>
      </c>
      <c>
        <is>
          <t>MANİSA</t>
        </is>
      </c>
      <c>
        <v>GÖRDES</v>
      </c>
      <c>
        <is>
          <t>KAŞIKÇI KÖYÜ TR-1 45-75-M00078_B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01.11.2020 08:56:58</t>
        </is>
      </c>
      <c>
        <is>
          <t>01.11.2020 10:49:40</t>
        </is>
      </c>
      <c>
        <v>1.878333333</v>
      </c>
      <c>
        <v>0</v>
      </c>
      <c>
        <v>0</v>
      </c>
      <c>
        <v>0</v>
      </c>
      <c>
        <v>110</v>
      </c>
      <c>
        <v>0</v>
      </c>
      <c>
        <v>0</v>
      </c>
      <c>
        <v>0</v>
      </c>
      <c>
        <v>206.616667</v>
      </c>
    </row>
    <row>
      <c>
        <is>
          <t>1574622</t>
        </is>
      </c>
      <c>
        <v>1</v>
      </c>
      <c>
        <is>
          <t>İZMİR</t>
        </is>
      </c>
      <c>
        <v>FOÇA</v>
      </c>
      <c>
        <is>
          <t>YENİFOÇA TR-48 35-23-M00048_950417987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03.11.2020 11:13:46</t>
        </is>
      </c>
      <c>
        <is>
          <t>03.11.2020 12:35:54</t>
        </is>
      </c>
      <c>
        <v>1.368888888</v>
      </c>
      <c>
        <v>0</v>
      </c>
      <c>
        <v>1</v>
      </c>
      <c>
        <v>0</v>
      </c>
      <c>
        <v>0</v>
      </c>
      <c>
        <v>0</v>
      </c>
      <c>
        <v>1.368889</v>
      </c>
      <c>
        <v>0</v>
      </c>
      <c>
        <v>0</v>
      </c>
    </row>
    <row>
      <c>
        <is>
          <t>1575839</t>
        </is>
      </c>
      <c>
        <v>1</v>
      </c>
      <c>
        <is>
          <t>İZMİR</t>
        </is>
      </c>
      <c>
        <v>FOÇA</v>
      </c>
      <c>
        <is>
          <t>YENİFOÇA TR-7 35-23-M00007_950417498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05.11.2020 14:42:20</t>
        </is>
      </c>
      <c>
        <is>
          <t>05.11.2020 16:20:48</t>
        </is>
      </c>
      <c>
        <v>1.641111111</v>
      </c>
      <c>
        <v>0</v>
      </c>
      <c>
        <v>1</v>
      </c>
      <c>
        <v>0</v>
      </c>
      <c>
        <v>0</v>
      </c>
      <c>
        <v>0</v>
      </c>
      <c>
        <v>1.641111</v>
      </c>
      <c>
        <v>0</v>
      </c>
      <c>
        <v>0</v>
      </c>
    </row>
    <row>
      <c>
        <is>
          <t>1580858</t>
        </is>
      </c>
      <c>
        <v>1</v>
      </c>
      <c>
        <is>
          <t>İZMİR</t>
        </is>
      </c>
      <c>
        <v>FOÇA</v>
      </c>
      <c>
        <is>
          <t>YENİ FOÇA TR-25 35-23-M00025_42098422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14.11.2020 19:20:19</t>
        </is>
      </c>
      <c>
        <is>
          <t>14.11.2020 20:44:31</t>
        </is>
      </c>
      <c>
        <v>1.403333333</v>
      </c>
      <c>
        <v>0</v>
      </c>
      <c>
        <v>218</v>
      </c>
      <c>
        <v>0</v>
      </c>
      <c>
        <v>0</v>
      </c>
      <c>
        <v>0</v>
      </c>
      <c>
        <v>305.926667</v>
      </c>
      <c>
        <v>0</v>
      </c>
      <c>
        <v>0</v>
      </c>
    </row>
    <row>
      <c>
        <is>
          <t>1598690</t>
        </is>
      </c>
      <c>
        <v>1</v>
      </c>
      <c>
        <is>
          <t>İZMİR</t>
        </is>
      </c>
      <c>
        <v>FOÇA</v>
      </c>
      <c>
        <is>
          <t>YENİ FOÇA TR-26 35-23-M00026_950419903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30.11.2020 14:12:40</t>
        </is>
      </c>
      <c>
        <is>
          <t>30.11.2020 17:30:10</t>
        </is>
      </c>
      <c>
        <v>3.291666666</v>
      </c>
      <c>
        <v>0</v>
      </c>
      <c>
        <v>1</v>
      </c>
      <c>
        <v>0</v>
      </c>
      <c>
        <v>0</v>
      </c>
      <c>
        <v>0</v>
      </c>
      <c>
        <v>3.291667</v>
      </c>
      <c>
        <v>0</v>
      </c>
      <c>
        <v>0</v>
      </c>
    </row>
    <row>
      <c>
        <is>
          <t>1598784</t>
        </is>
      </c>
      <c>
        <v>1</v>
      </c>
      <c>
        <is>
          <t>İZMİR</t>
        </is>
      </c>
      <c>
        <v>FOÇA</v>
      </c>
      <c>
        <is>
          <t>YENİ FOÇA TR-26 35-23-M00026_F f5b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30.11.2020 17:16:00</t>
        </is>
      </c>
      <c>
        <is>
          <t>30.11.2020 17:35:01</t>
        </is>
      </c>
      <c>
        <v>0.316944444</v>
      </c>
      <c>
        <v>0</v>
      </c>
      <c>
        <v>52</v>
      </c>
      <c>
        <v>0</v>
      </c>
      <c>
        <v>0</v>
      </c>
      <c>
        <v>0</v>
      </c>
      <c>
        <v>16.481111</v>
      </c>
      <c>
        <v>0</v>
      </c>
      <c>
        <v>0</v>
      </c>
    </row>
    <row>
      <c>
        <is>
          <t>1596677</t>
        </is>
      </c>
      <c>
        <v>1</v>
      </c>
      <c>
        <is>
          <t>İZMİR</t>
        </is>
      </c>
      <c>
        <v>FOÇA</v>
      </c>
      <c>
        <is>
          <t>YENİFOÇA TR-45 35-23-M00045_950424229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26.11.2020 10:09:19</t>
        </is>
      </c>
      <c>
        <is>
          <t>26.11.2020 15:12:37</t>
        </is>
      </c>
      <c>
        <v>5.055</v>
      </c>
      <c>
        <v>0</v>
      </c>
      <c>
        <v>1</v>
      </c>
      <c>
        <v>0</v>
      </c>
      <c>
        <v>0</v>
      </c>
      <c>
        <v>0</v>
      </c>
      <c>
        <v>5.055</v>
      </c>
      <c>
        <v>0</v>
      </c>
      <c>
        <v>0</v>
      </c>
    </row>
    <row>
      <c>
        <is>
          <t>1581860</t>
        </is>
      </c>
      <c>
        <v>1</v>
      </c>
      <c>
        <is>
          <t>İZMİR</t>
        </is>
      </c>
      <c>
        <v>ÖDEMİŞ</v>
      </c>
      <c>
        <is>
          <t>TR-93 35-15-M00093_35-15-M00093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17.11.2020 10:16:06</t>
        </is>
      </c>
      <c>
        <is>
          <t>17.11.2020 10:46:38</t>
        </is>
      </c>
      <c>
        <v>0.508835</v>
      </c>
      <c>
        <v>2</v>
      </c>
      <c>
        <v>305</v>
      </c>
      <c>
        <v>0</v>
      </c>
      <c>
        <v>0</v>
      </c>
      <c>
        <v>1.01767</v>
      </c>
      <c>
        <v>155.194675</v>
      </c>
      <c>
        <v>0</v>
      </c>
      <c>
        <v>0</v>
      </c>
    </row>
    <row>
      <c>
        <is>
          <t>1576403</t>
        </is>
      </c>
      <c>
        <v>1</v>
      </c>
      <c>
        <is>
          <t>İZMİR</t>
        </is>
      </c>
      <c>
        <v>ÖDEMİŞ</v>
      </c>
      <c>
        <is>
          <t>TR-103 35-15-L00103_TR-24-L03 L03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06.11.2020 12:22:33</t>
        </is>
      </c>
      <c>
        <is>
          <t>06.11.2020 12:42:00</t>
        </is>
      </c>
      <c>
        <v>0.324166666</v>
      </c>
      <c>
        <v>17</v>
      </c>
      <c>
        <v>4300</v>
      </c>
      <c>
        <v>0</v>
      </c>
      <c>
        <v>0</v>
      </c>
      <c>
        <v>5.510833</v>
      </c>
      <c>
        <v>1393.916664</v>
      </c>
      <c>
        <v>0</v>
      </c>
      <c>
        <v>0</v>
      </c>
    </row>
    <row>
      <c>
        <is>
          <t>1594761</t>
        </is>
      </c>
      <c>
        <v>1</v>
      </c>
      <c>
        <is>
          <t>İZMİR</t>
        </is>
      </c>
      <c>
        <v>FOÇA</v>
      </c>
      <c>
        <is>
          <t>YENİKÖY TR-1 35-23-M00085_93540847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22.11.2020 11:36:09</t>
        </is>
      </c>
      <c>
        <is>
          <t>22.11.2020 14:42:28</t>
        </is>
      </c>
      <c>
        <v>3.105277777</v>
      </c>
      <c>
        <v>0</v>
      </c>
      <c>
        <v>0</v>
      </c>
      <c>
        <v>1</v>
      </c>
      <c>
        <v>0</v>
      </c>
      <c>
        <v>0</v>
      </c>
      <c>
        <v>0</v>
      </c>
      <c>
        <v>3.105278</v>
      </c>
      <c>
        <v>0</v>
      </c>
    </row>
    <row>
      <c>
        <is>
          <t>1598063</t>
        </is>
      </c>
      <c>
        <v>1</v>
      </c>
      <c>
        <is>
          <t>İZMİR</t>
        </is>
      </c>
      <c>
        <v>FOÇA</v>
      </c>
      <c>
        <is>
          <t>YENİ FOÇA TR-30 35-23-M00030_966271804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29.11.2020 09:31:08</t>
        </is>
      </c>
      <c>
        <is>
          <t>29.11.2020 10:38:30</t>
        </is>
      </c>
      <c>
        <v>1.122777777</v>
      </c>
      <c>
        <v>0</v>
      </c>
      <c>
        <v>1</v>
      </c>
      <c>
        <v>0</v>
      </c>
      <c>
        <v>0</v>
      </c>
      <c>
        <v>0</v>
      </c>
      <c>
        <v>1.122778</v>
      </c>
      <c>
        <v>0</v>
      </c>
      <c>
        <v>0</v>
      </c>
    </row>
    <row>
      <c>
        <is>
          <t>1579251</t>
        </is>
      </c>
      <c>
        <v>1</v>
      </c>
      <c>
        <is>
          <t>İZMİR</t>
        </is>
      </c>
      <c>
        <v>FOÇA</v>
      </c>
      <c>
        <is>
          <t>YENİ FOÇA TR-30 35-23-M00030_C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11.11.2020 16:24:22</t>
        </is>
      </c>
      <c>
        <is>
          <t>11.11.2020 18:49:49</t>
        </is>
      </c>
      <c>
        <v>2.424166666</v>
      </c>
      <c>
        <v>0</v>
      </c>
      <c>
        <v>39</v>
      </c>
      <c>
        <v>0</v>
      </c>
      <c>
        <v>0</v>
      </c>
      <c>
        <v>0</v>
      </c>
      <c>
        <v>94.5425</v>
      </c>
      <c>
        <v>0</v>
      </c>
      <c>
        <v>0</v>
      </c>
    </row>
    <row>
      <c>
        <is>
          <t>1580381</t>
        </is>
      </c>
      <c>
        <v>1</v>
      </c>
      <c>
        <is>
          <t>İZMİR</t>
        </is>
      </c>
      <c>
        <v>FOÇA</v>
      </c>
      <c>
        <is>
          <t>YENİ FOÇA TR-23 35-23-M00023_A</t>
        </is>
      </c>
      <c>
        <v>AG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13.11.2020 18:04:00</t>
        </is>
      </c>
      <c>
        <is>
          <t>13.11.2020 19:20:42</t>
        </is>
      </c>
      <c>
        <v>1.278333333</v>
      </c>
      <c>
        <v>0</v>
      </c>
      <c>
        <v>152</v>
      </c>
      <c>
        <v>0</v>
      </c>
      <c>
        <v>0</v>
      </c>
      <c>
        <v>0</v>
      </c>
      <c>
        <v>194.306667</v>
      </c>
      <c>
        <v>0</v>
      </c>
      <c>
        <v>0</v>
      </c>
    </row>
    <row>
      <c>
        <is>
          <t>1595162</t>
        </is>
      </c>
      <c>
        <v>1</v>
      </c>
      <c>
        <is>
          <t>İZMİR</t>
        </is>
      </c>
      <c>
        <v>FOÇA</v>
      </c>
      <c>
        <is>
          <t>YENİFOÇA TR-22 35-23-M00022_950413612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23.11.2020 11:26:58</t>
        </is>
      </c>
      <c>
        <is>
          <t>23.11.2020 17:22:45</t>
        </is>
      </c>
      <c>
        <v>5.929722222</v>
      </c>
      <c>
        <v>0</v>
      </c>
      <c>
        <v>1</v>
      </c>
      <c>
        <v>0</v>
      </c>
      <c>
        <v>0</v>
      </c>
      <c>
        <v>0</v>
      </c>
      <c>
        <v>5.929722</v>
      </c>
      <c>
        <v>0</v>
      </c>
      <c>
        <v>0</v>
      </c>
    </row>
    <row>
      <c>
        <is>
          <t>1595368</t>
        </is>
      </c>
      <c>
        <v>1</v>
      </c>
      <c>
        <is>
          <t>İZMİR</t>
        </is>
      </c>
      <c>
        <v>FOÇA</v>
      </c>
      <c>
        <is>
          <t>YENİ FOÇA TR-30 35-23-M00030_950420269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23.11.2020 17:00:52</t>
        </is>
      </c>
      <c>
        <is>
          <t>23.11.2020 19:40:05</t>
        </is>
      </c>
      <c>
        <v>2.653611111</v>
      </c>
      <c>
        <v>0</v>
      </c>
      <c>
        <v>1</v>
      </c>
      <c>
        <v>0</v>
      </c>
      <c>
        <v>0</v>
      </c>
      <c>
        <v>0</v>
      </c>
      <c>
        <v>2.653611</v>
      </c>
      <c>
        <v>0</v>
      </c>
      <c>
        <v>0</v>
      </c>
    </row>
    <row>
      <c>
        <is>
          <t>1595871</t>
        </is>
      </c>
      <c>
        <v>1</v>
      </c>
      <c>
        <is>
          <t>İZMİR</t>
        </is>
      </c>
      <c>
        <v>FOÇA</v>
      </c>
      <c>
        <is>
          <t>YENİ FOÇA TR-30 35-23-M00030_950420268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24.11.2020 16:27:25</t>
        </is>
      </c>
      <c>
        <is>
          <t>24.11.2020 18:40:05</t>
        </is>
      </c>
      <c>
        <v>2.211111111</v>
      </c>
      <c>
        <v>0</v>
      </c>
      <c>
        <v>1</v>
      </c>
      <c>
        <v>0</v>
      </c>
      <c>
        <v>0</v>
      </c>
      <c>
        <v>0</v>
      </c>
      <c>
        <v>2.211111</v>
      </c>
      <c>
        <v>0</v>
      </c>
      <c>
        <v>0</v>
      </c>
    </row>
    <row>
      <c>
        <is>
          <t>1583737</t>
        </is>
      </c>
      <c>
        <v>1</v>
      </c>
      <c>
        <is>
          <t>İZMİR</t>
        </is>
      </c>
      <c>
        <v>FOÇA</v>
      </c>
      <c>
        <is>
          <t>YENİ FOÇA TR-27 35-23-M00027_950419316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20.11.2020 10:36:37</t>
        </is>
      </c>
      <c>
        <is>
          <t>20.11.2020 11:38:00</t>
        </is>
      </c>
      <c>
        <v>1.023055555</v>
      </c>
      <c>
        <v>0</v>
      </c>
      <c>
        <v>1</v>
      </c>
      <c>
        <v>0</v>
      </c>
      <c>
        <v>0</v>
      </c>
      <c>
        <v>0</v>
      </c>
      <c>
        <v>1.023056</v>
      </c>
      <c>
        <v>0</v>
      </c>
      <c>
        <v>0</v>
      </c>
    </row>
    <row>
      <c>
        <is>
          <t>1575113</t>
        </is>
      </c>
      <c>
        <v>1</v>
      </c>
      <c>
        <is>
          <t>İZMİR</t>
        </is>
      </c>
      <c>
        <v>FOÇA</v>
      </c>
      <c>
        <is>
          <t>YENİ FOÇA TR-29 35-23-M00029_950419753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04.11.2020 10:40:35</t>
        </is>
      </c>
      <c>
        <is>
          <t>04.11.2020 12:36:05</t>
        </is>
      </c>
      <c>
        <v>1.925</v>
      </c>
      <c>
        <v>0</v>
      </c>
      <c>
        <v>1</v>
      </c>
      <c>
        <v>0</v>
      </c>
      <c>
        <v>0</v>
      </c>
      <c>
        <v>0</v>
      </c>
      <c>
        <v>1.925</v>
      </c>
      <c>
        <v>0</v>
      </c>
      <c>
        <v>0</v>
      </c>
    </row>
    <row>
      <c>
        <is>
          <t>1597608</t>
        </is>
      </c>
      <c>
        <v>1</v>
      </c>
      <c>
        <is>
          <t>İZMİR</t>
        </is>
      </c>
      <c>
        <v>FOÇA</v>
      </c>
      <c>
        <is>
          <t>YENİ FOÇA TR-27 35-23-M00027_950425422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28.11.2020 08:49:04</t>
        </is>
      </c>
      <c>
        <is>
          <t>28.11.2020 10:51:31</t>
        </is>
      </c>
      <c>
        <v>2.040833333</v>
      </c>
      <c>
        <v>0</v>
      </c>
      <c>
        <v>2</v>
      </c>
      <c>
        <v>0</v>
      </c>
      <c>
        <v>0</v>
      </c>
      <c>
        <v>0</v>
      </c>
      <c>
        <v>4.081667</v>
      </c>
      <c>
        <v>0</v>
      </c>
      <c>
        <v>0</v>
      </c>
    </row>
    <row>
      <c>
        <is>
          <t>1597725</t>
        </is>
      </c>
      <c>
        <v>1</v>
      </c>
      <c>
        <is>
          <t>İZMİR</t>
        </is>
      </c>
      <c>
        <v>FOÇA</v>
      </c>
      <c>
        <is>
          <t>YENİ FOÇA TR-27 35-23-M00027_950419320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28.11.2020 11:16:54</t>
        </is>
      </c>
      <c>
        <is>
          <t>28.11.2020 14:44:11</t>
        </is>
      </c>
      <c>
        <v>3.454722222</v>
      </c>
      <c>
        <v>0</v>
      </c>
      <c>
        <v>1</v>
      </c>
      <c>
        <v>0</v>
      </c>
      <c>
        <v>0</v>
      </c>
      <c>
        <v>0</v>
      </c>
      <c>
        <v>3.454722</v>
      </c>
      <c>
        <v>0</v>
      </c>
      <c>
        <v>0</v>
      </c>
    </row>
    <row>
      <c>
        <is>
          <t>1597683</t>
        </is>
      </c>
      <c>
        <v>1</v>
      </c>
      <c>
        <is>
          <t>İZMİR</t>
        </is>
      </c>
      <c>
        <v>FOÇA</v>
      </c>
      <c>
        <is>
          <t>YENİ FOÇA TR-27 35-23-M00027_42096243 d2b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28.11.2020 10:10:00</t>
        </is>
      </c>
      <c>
        <is>
          <t>28.11.2020 10:53:37</t>
        </is>
      </c>
      <c>
        <v>0.726944444</v>
      </c>
      <c>
        <v>0</v>
      </c>
      <c>
        <v>16</v>
      </c>
      <c>
        <v>0</v>
      </c>
      <c>
        <v>0</v>
      </c>
      <c>
        <v>0</v>
      </c>
      <c>
        <v>11.631111</v>
      </c>
      <c>
        <v>0</v>
      </c>
      <c>
        <v>0</v>
      </c>
    </row>
    <row>
      <c>
        <is>
          <t>1575835</t>
        </is>
      </c>
      <c>
        <v>1</v>
      </c>
      <c>
        <is>
          <t>İZMİR</t>
        </is>
      </c>
      <c>
        <v>FOÇA</v>
      </c>
      <c>
        <is>
          <t>YENİFOÇA TR-18 35-23-M00018_950420448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05.11.2020 14:41:10</t>
        </is>
      </c>
      <c>
        <is>
          <t>05.11.2020 17:30:28</t>
        </is>
      </c>
      <c>
        <v>2.821666666</v>
      </c>
      <c>
        <v>0</v>
      </c>
      <c>
        <v>1</v>
      </c>
      <c>
        <v>0</v>
      </c>
      <c>
        <v>0</v>
      </c>
      <c>
        <v>0</v>
      </c>
      <c>
        <v>2.821667</v>
      </c>
      <c>
        <v>0</v>
      </c>
      <c>
        <v>0</v>
      </c>
    </row>
    <row>
      <c>
        <is>
          <t>1597798</t>
        </is>
      </c>
      <c>
        <v>1</v>
      </c>
      <c>
        <is>
          <t>İZMİR</t>
        </is>
      </c>
      <c>
        <v>FOÇA</v>
      </c>
      <c>
        <is>
          <t>YENİ FOÇA TR-23 35-23-M00023_DENİZ GÖZETLEME KULESİ ULAŞTIRMA BAKANLIĞI M03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28.11.2020 13:42:43</t>
        </is>
      </c>
      <c>
        <is>
          <t>28.11.2020 15:15:17</t>
        </is>
      </c>
      <c>
        <v>1.542777777</v>
      </c>
      <c>
        <v>0</v>
      </c>
      <c>
        <v>0</v>
      </c>
      <c>
        <v>1</v>
      </c>
      <c>
        <v>0</v>
      </c>
      <c>
        <v>0</v>
      </c>
      <c>
        <v>0</v>
      </c>
      <c>
        <v>1.542778</v>
      </c>
      <c>
        <v>0</v>
      </c>
    </row>
    <row>
      <c>
        <is>
          <t>1596431</t>
        </is>
      </c>
      <c>
        <v>1</v>
      </c>
      <c>
        <is>
          <t>İZMİR</t>
        </is>
      </c>
      <c>
        <v>FOÇA</v>
      </c>
      <c>
        <is>
          <t>YENİ FOÇA TR-30 35-23-M00030_950420207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25.11.2020 16:48:04</t>
        </is>
      </c>
      <c>
        <is>
          <t>25.11.2020 20:52:15</t>
        </is>
      </c>
      <c>
        <v>4.069722222</v>
      </c>
      <c>
        <v>0</v>
      </c>
      <c>
        <v>3</v>
      </c>
      <c>
        <v>0</v>
      </c>
      <c>
        <v>0</v>
      </c>
      <c>
        <v>0</v>
      </c>
      <c>
        <v>12.209167</v>
      </c>
      <c>
        <v>0</v>
      </c>
      <c>
        <v>0</v>
      </c>
    </row>
    <row>
      <c>
        <is>
          <t>1579612</t>
        </is>
      </c>
      <c>
        <v>1</v>
      </c>
      <c>
        <is>
          <t>İZMİR</t>
        </is>
      </c>
      <c>
        <v>FOÇA</v>
      </c>
      <c>
        <is>
          <t>BAĞARASI TR-12 35-23-M00181_964081876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12.11.2020 12:29:00</t>
        </is>
      </c>
      <c>
        <is>
          <t>12.11.2020 13:32:14</t>
        </is>
      </c>
      <c>
        <v>1.053888888</v>
      </c>
      <c>
        <v>0</v>
      </c>
      <c>
        <v>2</v>
      </c>
      <c>
        <v>0</v>
      </c>
      <c>
        <v>0</v>
      </c>
      <c>
        <v>0</v>
      </c>
      <c>
        <v>2.107778</v>
      </c>
      <c>
        <v>0</v>
      </c>
      <c>
        <v>0</v>
      </c>
    </row>
    <row>
      <c>
        <is>
          <t>1577109</t>
        </is>
      </c>
      <c>
        <v>1</v>
      </c>
      <c>
        <is>
          <t>MANİSA</t>
        </is>
      </c>
      <c>
        <v>GÖLMARMARA</v>
      </c>
      <c>
        <is>
          <t>TARIMSAL SULAMA TR-46 45-85-L00152_Ayırıcı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07.11.2020 12:33:29</t>
        </is>
      </c>
      <c>
        <is>
          <t>07.11.2020 13:58:09</t>
        </is>
      </c>
      <c>
        <v>1.411111111</v>
      </c>
      <c>
        <v>0</v>
      </c>
      <c>
        <v>0</v>
      </c>
      <c>
        <v>0</v>
      </c>
      <c>
        <v>7</v>
      </c>
      <c>
        <v>0</v>
      </c>
      <c>
        <v>0</v>
      </c>
      <c>
        <v>0</v>
      </c>
      <c>
        <v>9.877778</v>
      </c>
    </row>
    <row>
      <c>
        <is>
          <t>1580733</t>
        </is>
      </c>
      <c>
        <v>1</v>
      </c>
      <c>
        <is>
          <t>MANİSA</t>
        </is>
      </c>
      <c>
        <v>GÖLMARMARA</v>
      </c>
      <c>
        <is>
          <t>GÖLMARMARA İM 45-85-A00001_GÖLMARMARA ŞEHİR-1 L16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14.11.2020 15:12:39</t>
        </is>
      </c>
      <c>
        <is>
          <t>14.11.2020 16:00:00</t>
        </is>
      </c>
      <c>
        <v>0.789166666</v>
      </c>
      <c>
        <v>25</v>
      </c>
      <c>
        <v>3482</v>
      </c>
      <c>
        <v>0</v>
      </c>
      <c>
        <v>5</v>
      </c>
      <c>
        <v>19.729167</v>
      </c>
      <c>
        <v>2747.878331</v>
      </c>
      <c>
        <v>0</v>
      </c>
      <c>
        <v>3.945833</v>
      </c>
    </row>
    <row>
      <c>
        <is>
          <t>1596806</t>
        </is>
      </c>
      <c>
        <v>1</v>
      </c>
      <c>
        <is>
          <t>MANİSA</t>
        </is>
      </c>
      <c>
        <v>GÖLMARMARA</v>
      </c>
      <c>
        <is>
          <t>GÖLMARMARA TR-26 45-85-L00026_45-85-L00026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26.11.2020 13:29:00</t>
        </is>
      </c>
      <c>
        <is>
          <t>26.11.2020 15:44:28</t>
        </is>
      </c>
      <c>
        <v>2.257777777</v>
      </c>
      <c>
        <v>1</v>
      </c>
      <c>
        <v>171</v>
      </c>
      <c>
        <v>0</v>
      </c>
      <c>
        <v>0</v>
      </c>
      <c>
        <v>2.257778</v>
      </c>
      <c>
        <v>386.08</v>
      </c>
      <c>
        <v>0</v>
      </c>
      <c>
        <v>0</v>
      </c>
    </row>
    <row>
      <c>
        <is>
          <t>1575411</t>
        </is>
      </c>
      <c>
        <v>1</v>
      </c>
      <c>
        <is>
          <t>MANİSA</t>
        </is>
      </c>
      <c>
        <v>GÖRDES</v>
      </c>
      <c>
        <is>
          <t>BALIKLI KAYADİBİ TR-1 45-75-M00220_B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04.11.2020 18:34:08</t>
        </is>
      </c>
      <c>
        <is>
          <t>04.11.2020 22:11:48</t>
        </is>
      </c>
      <c>
        <v>3.627777777</v>
      </c>
      <c>
        <v>0</v>
      </c>
      <c>
        <v>0</v>
      </c>
      <c>
        <v>0</v>
      </c>
      <c>
        <v>7</v>
      </c>
      <c>
        <v>0</v>
      </c>
      <c>
        <v>0</v>
      </c>
      <c>
        <v>0</v>
      </c>
      <c>
        <v>25.394444</v>
      </c>
    </row>
    <row>
      <c>
        <is>
          <t>1576318</t>
        </is>
      </c>
      <c>
        <v>1</v>
      </c>
      <c>
        <is>
          <t>MANİSA</t>
        </is>
      </c>
      <c>
        <v>GÖRDES</v>
      </c>
      <c>
        <is>
          <t>BALIKLI KAYADİBİ TR-1 45-75-M00220_A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06.11.2020 10:58:31</t>
        </is>
      </c>
      <c>
        <is>
          <t>06.11.2020 18:18:21</t>
        </is>
      </c>
      <c>
        <v>7.330555555</v>
      </c>
      <c>
        <v>0</v>
      </c>
      <c>
        <v>0</v>
      </c>
      <c>
        <v>0</v>
      </c>
      <c>
        <v>22</v>
      </c>
      <c>
        <v>0</v>
      </c>
      <c>
        <v>0</v>
      </c>
      <c>
        <v>0</v>
      </c>
      <c>
        <v>161.272222</v>
      </c>
    </row>
    <row>
      <c>
        <is>
          <t>1598710</t>
        </is>
      </c>
      <c>
        <v>1</v>
      </c>
      <c>
        <is>
          <t>MANİSA</t>
        </is>
      </c>
      <c>
        <v>GÖRDES</v>
      </c>
      <c>
        <is>
          <t>BALIKLI KAYADİBİ TR-1 45-75-M00220_A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30.11.2020 14:46:00</t>
        </is>
      </c>
      <c>
        <is>
          <t>30.11.2020 15:02:57</t>
        </is>
      </c>
      <c>
        <v>0.2825</v>
      </c>
      <c>
        <v>0</v>
      </c>
      <c>
        <v>0</v>
      </c>
      <c>
        <v>0</v>
      </c>
      <c>
        <v>22</v>
      </c>
      <c>
        <v>0</v>
      </c>
      <c>
        <v>0</v>
      </c>
      <c>
        <v>0</v>
      </c>
      <c>
        <v>6.215</v>
      </c>
    </row>
    <row>
      <c>
        <is>
          <t>1583465</t>
        </is>
      </c>
      <c>
        <v>1</v>
      </c>
      <c>
        <is>
          <t>MANİSA</t>
        </is>
      </c>
      <c>
        <v>GÖRDES</v>
      </c>
      <c>
        <is>
          <t>BALIKLI KAYADİBİ TR-1 45-75-M00220_45-75-M00220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19.11.2020 18:45:12</t>
        </is>
      </c>
      <c>
        <is>
          <t>19.11.2020 23:37:54</t>
        </is>
      </c>
      <c>
        <v>4.878333333</v>
      </c>
      <c>
        <v>0</v>
      </c>
      <c>
        <v>0</v>
      </c>
      <c>
        <v>0</v>
      </c>
      <c>
        <v>34</v>
      </c>
      <c>
        <v>0</v>
      </c>
      <c>
        <v>0</v>
      </c>
      <c>
        <v>0</v>
      </c>
      <c>
        <v>165.863333</v>
      </c>
    </row>
    <row>
      <c>
        <is>
          <t>1579770</t>
        </is>
      </c>
      <c>
        <v>1</v>
      </c>
      <c>
        <is>
          <t>MANİSA</t>
        </is>
      </c>
      <c>
        <v>SARIGÖL</v>
      </c>
      <c>
        <is>
          <t>BEREKETLİ TR-3 ÜNLÜBOSTAN 45-79-M00331_45-79-M00331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12.11.2020 17:02:15</t>
        </is>
      </c>
      <c>
        <is>
          <t>12.11.2020 17:36:45</t>
        </is>
      </c>
      <c>
        <v>0.575</v>
      </c>
      <c>
        <v>0</v>
      </c>
      <c>
        <v>0</v>
      </c>
      <c>
        <v>2</v>
      </c>
      <c>
        <v>75</v>
      </c>
      <c>
        <v>0</v>
      </c>
      <c>
        <v>0</v>
      </c>
      <c>
        <v>1.15</v>
      </c>
      <c>
        <v>43.125</v>
      </c>
    </row>
    <row>
      <c>
        <is>
          <t>1596053</t>
        </is>
      </c>
      <c>
        <v>1</v>
      </c>
      <c>
        <is>
          <t>MANİSA</t>
        </is>
      </c>
      <c>
        <v>SARIGÖL</v>
      </c>
      <c>
        <is>
          <t>AFŞAR TR-5 BAHÇEARASI 45-73-M00786_945567472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25.11.2020 08:37:28</t>
        </is>
      </c>
      <c>
        <is>
          <t>25.11.2020 09:59:34</t>
        </is>
      </c>
      <c>
        <v>1.368333333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1.368333</v>
      </c>
    </row>
    <row>
      <c>
        <is>
          <t>1596001</t>
        </is>
      </c>
      <c>
        <v>1</v>
      </c>
      <c>
        <is>
          <t>MANİSA</t>
        </is>
      </c>
      <c>
        <v>SARIGÖL</v>
      </c>
      <c>
        <is>
          <t>AFŞAR TR-5 BAHÇEARASI 45-73-M00786_93557532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24.11.2020 21:49:52</t>
        </is>
      </c>
      <c>
        <is>
          <t>24.11.2020 22:21:38</t>
        </is>
      </c>
      <c>
        <v>0.529444444</v>
      </c>
      <c>
        <v>0</v>
      </c>
      <c>
        <v>0</v>
      </c>
      <c>
        <v>1</v>
      </c>
      <c>
        <v>0</v>
      </c>
      <c>
        <v>0</v>
      </c>
      <c>
        <v>0</v>
      </c>
      <c>
        <v>0.529444</v>
      </c>
      <c>
        <v>0</v>
      </c>
    </row>
    <row>
      <c>
        <is>
          <t>1595023</t>
        </is>
      </c>
      <c>
        <v>1</v>
      </c>
      <c>
        <is>
          <t>MANİSA</t>
        </is>
      </c>
      <c>
        <v>ALAŞEHİR</v>
      </c>
      <c>
        <is>
          <t>KAVAKLIDERE TR-12 45-73-M00145_TR-14-M05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23.11.2020 08:44:36</t>
        </is>
      </c>
      <c>
        <is>
          <t>23.11.2020 09:34:00</t>
        </is>
      </c>
      <c>
        <v>0.823333333</v>
      </c>
      <c>
        <v>2</v>
      </c>
      <c>
        <v>49</v>
      </c>
      <c>
        <v>29</v>
      </c>
      <c>
        <v>161</v>
      </c>
      <c>
        <v>1.646667</v>
      </c>
      <c>
        <v>40.343333</v>
      </c>
      <c>
        <v>23.876667</v>
      </c>
      <c>
        <v>132.556667</v>
      </c>
    </row>
    <row>
      <c>
        <is>
          <t>1596711</t>
        </is>
      </c>
      <c>
        <v>1</v>
      </c>
      <c>
        <is>
          <t>MANİSA</t>
        </is>
      </c>
      <c>
        <v>ALAŞEHİR</v>
      </c>
      <c>
        <is>
          <t>KAVAKLIDERE TR-4 45-73-M00142_DAĞITIM TRAFOSU-M06 M06</t>
        </is>
      </c>
      <c>
        <v>OG Trafo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26.11.2020 10:58:09</t>
        </is>
      </c>
      <c>
        <is>
          <t>26.11.2020 11:17:00</t>
        </is>
      </c>
      <c>
        <v>0.314166666</v>
      </c>
      <c>
        <v>2</v>
      </c>
      <c>
        <v>181</v>
      </c>
      <c>
        <v>0</v>
      </c>
      <c>
        <v>0</v>
      </c>
      <c>
        <v>0.628333</v>
      </c>
      <c>
        <v>56.864167</v>
      </c>
      <c>
        <v>0</v>
      </c>
      <c>
        <v>0</v>
      </c>
    </row>
    <row>
      <c>
        <is>
          <t>1596665</t>
        </is>
      </c>
      <c>
        <v>1</v>
      </c>
      <c>
        <is>
          <t>MANİSA</t>
        </is>
      </c>
      <c>
        <v>ALAŞEHİR</v>
      </c>
      <c>
        <is>
          <t>KAVAKLIDERE TR-9 45-73-M00143_DAĞITIM TRAFOSU TR-9-M06 M06</t>
        </is>
      </c>
      <c>
        <v>OG Trafo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26.11.2020 10:05:00</t>
        </is>
      </c>
      <c>
        <is>
          <t>26.11.2020 10:39:47</t>
        </is>
      </c>
      <c>
        <v>0.579722222</v>
      </c>
      <c>
        <v>1</v>
      </c>
      <c>
        <v>176</v>
      </c>
      <c>
        <v>0</v>
      </c>
      <c>
        <v>0</v>
      </c>
      <c>
        <v>0.579722</v>
      </c>
      <c>
        <v>102.031111</v>
      </c>
      <c>
        <v>0</v>
      </c>
      <c>
        <v>0</v>
      </c>
    </row>
    <row>
      <c>
        <is>
          <t>1597072</t>
        </is>
      </c>
      <c>
        <v>1</v>
      </c>
      <c>
        <is>
          <t>MANİSA</t>
        </is>
      </c>
      <c>
        <v>ALAŞEHİR</v>
      </c>
      <c>
        <is>
          <t>KAVAKLIDERE TR-12 45-73-M00145_TR-14-M05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27.11.2020 08:22:40</t>
        </is>
      </c>
      <c>
        <is>
          <t>27.11.2020 08:57:00</t>
        </is>
      </c>
      <c>
        <v>0.572222222</v>
      </c>
      <c>
        <v>2</v>
      </c>
      <c>
        <v>49</v>
      </c>
      <c>
        <v>29</v>
      </c>
      <c>
        <v>161</v>
      </c>
      <c>
        <v>1.144444</v>
      </c>
      <c>
        <v>28.038889</v>
      </c>
      <c>
        <v>16.594444</v>
      </c>
      <c>
        <v>92.127778</v>
      </c>
    </row>
    <row>
      <c>
        <is>
          <t>1597529</t>
        </is>
      </c>
      <c>
        <v>1</v>
      </c>
      <c>
        <is>
          <t>MANİSA</t>
        </is>
      </c>
      <c>
        <v>ALAŞEHİR</v>
      </c>
      <c>
        <is>
          <t>KAVAKLIDERE TR-7 45-73-M00304_44548285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27.11.2020 20:28:32</t>
        </is>
      </c>
      <c>
        <is>
          <t>27.11.2020 20:48:00</t>
        </is>
      </c>
      <c>
        <v>0.324444444</v>
      </c>
      <c>
        <v>0</v>
      </c>
      <c>
        <v>10</v>
      </c>
      <c>
        <v>0</v>
      </c>
      <c>
        <v>4</v>
      </c>
      <c>
        <v>0</v>
      </c>
      <c>
        <v>3.244444</v>
      </c>
      <c>
        <v>0</v>
      </c>
      <c>
        <v>1.297778</v>
      </c>
    </row>
    <row>
      <c>
        <is>
          <t>1597506</t>
        </is>
      </c>
      <c>
        <v>1</v>
      </c>
      <c>
        <is>
          <t>MANİSA</t>
        </is>
      </c>
      <c>
        <v>ALAŞEHİR</v>
      </c>
      <c>
        <is>
          <t>KAVAKLIDERE TR-11 45-73-M00144_45-73-M00144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27.11.2020 19:28:07</t>
        </is>
      </c>
      <c>
        <is>
          <t>27.11.2020 20:13:38</t>
        </is>
      </c>
      <c>
        <v>0.758611111</v>
      </c>
      <c>
        <v>1</v>
      </c>
      <c>
        <v>277</v>
      </c>
      <c>
        <v>0</v>
      </c>
      <c>
        <v>0</v>
      </c>
      <c>
        <v>0.758611</v>
      </c>
      <c>
        <v>210.135278</v>
      </c>
      <c>
        <v>0</v>
      </c>
      <c>
        <v>0</v>
      </c>
    </row>
    <row>
      <c>
        <is>
          <t>1596422</t>
        </is>
      </c>
      <c>
        <v>1</v>
      </c>
      <c>
        <is>
          <t>MANİSA</t>
        </is>
      </c>
      <c>
        <v>ALAŞEHİR</v>
      </c>
      <c>
        <is>
          <t>KAVAKLIDERE TR-12 45-73-M00145_TR-14-M05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25.11.2020 16:59:02</t>
        </is>
      </c>
      <c>
        <is>
          <t>25.11.2020 17:50:00</t>
        </is>
      </c>
      <c>
        <v>0.849444444</v>
      </c>
      <c>
        <v>2</v>
      </c>
      <c>
        <v>49</v>
      </c>
      <c>
        <v>29</v>
      </c>
      <c>
        <v>161</v>
      </c>
      <c>
        <v>1.698889</v>
      </c>
      <c>
        <v>41.622778</v>
      </c>
      <c>
        <v>24.633889</v>
      </c>
      <c>
        <v>136.760555</v>
      </c>
    </row>
    <row>
      <c>
        <is>
          <t>1579405</t>
        </is>
      </c>
      <c>
        <v>1</v>
      </c>
      <c>
        <is>
          <t>MANİSA</t>
        </is>
      </c>
      <c>
        <v>ALAŞEHİR</v>
      </c>
      <c>
        <is>
          <t>KAVAKLIDERE TR-12 45-73-M00145_TR-14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12.11.2020 08:28:26</t>
        </is>
      </c>
      <c>
        <is>
          <t>12.11.2020 09:21:49</t>
        </is>
      </c>
      <c>
        <v>0.889722222</v>
      </c>
      <c>
        <v>2</v>
      </c>
      <c>
        <v>49</v>
      </c>
      <c>
        <v>29</v>
      </c>
      <c>
        <v>161</v>
      </c>
      <c>
        <v>1.779444</v>
      </c>
      <c>
        <v>43.596389</v>
      </c>
      <c>
        <v>25.801944</v>
      </c>
      <c>
        <v>143.245278</v>
      </c>
    </row>
    <row>
      <c>
        <is>
          <t>1596221</t>
        </is>
      </c>
      <c>
        <v>1</v>
      </c>
      <c>
        <is>
          <t>MANİSA</t>
        </is>
      </c>
      <c>
        <v>ALAŞEHİR</v>
      </c>
      <c>
        <is>
          <t>KAVAKLIDERE TR-18 45-73-M01017_45-73-M01017</t>
        </is>
      </c>
      <c>
        <v>AG Pano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25.11.2020 11:23:55</t>
        </is>
      </c>
      <c>
        <is>
          <t>25.11.2020 11:52:27</t>
        </is>
      </c>
      <c>
        <v>0.475555555</v>
      </c>
      <c>
        <v>1</v>
      </c>
      <c>
        <v>48</v>
      </c>
      <c>
        <v>0</v>
      </c>
      <c>
        <v>2</v>
      </c>
      <c>
        <v>0.475556</v>
      </c>
      <c>
        <v>22.826667</v>
      </c>
      <c>
        <v>0</v>
      </c>
      <c>
        <v>0.951111</v>
      </c>
    </row>
    <row>
      <c>
        <is>
          <t>1597668</t>
        </is>
      </c>
      <c>
        <v>1</v>
      </c>
      <c>
        <is>
          <t>MANİSA</t>
        </is>
      </c>
      <c>
        <v>ALAŞEHİR</v>
      </c>
      <c>
        <is>
          <t>KAVAKLIDERE TR-11 45-73-M00144_945658772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28.11.2020 09:06:06</t>
        </is>
      </c>
      <c>
        <is>
          <t>28.11.2020 11:17:54</t>
        </is>
      </c>
      <c>
        <v>2.196666666</v>
      </c>
      <c>
        <v>0</v>
      </c>
      <c>
        <v>1</v>
      </c>
      <c>
        <v>0</v>
      </c>
      <c>
        <v>0</v>
      </c>
      <c>
        <v>0</v>
      </c>
      <c>
        <v>2.196667</v>
      </c>
      <c>
        <v>0</v>
      </c>
      <c>
        <v>0</v>
      </c>
    </row>
    <row>
      <c>
        <is>
          <t>1597878</t>
        </is>
      </c>
      <c>
        <v>1</v>
      </c>
      <c>
        <is>
          <t>MANİSA</t>
        </is>
      </c>
      <c>
        <v>YUNUSEMRE</v>
      </c>
      <c>
        <is>
          <t>MURADİYE TR-3 KÖPRÜYANI 45-71-M00254_B</t>
        </is>
      </c>
      <c>
        <v>Yangın</v>
      </c>
      <c>
        <is>
          <t>Dağıtım-AG</t>
        </is>
      </c>
      <c>
        <v>Uzun</v>
      </c>
      <c>
        <v>Güvenlik</v>
      </c>
      <c>
        <v>Bildirimsiz</v>
      </c>
      <c>
        <is>
          <t>28.11.2020 16:46:28</t>
        </is>
      </c>
      <c>
        <is>
          <t>28.11.2020 18:25:19</t>
        </is>
      </c>
      <c>
        <v>1.6475</v>
      </c>
      <c>
        <v>0</v>
      </c>
      <c>
        <v>185</v>
      </c>
      <c>
        <v>0</v>
      </c>
      <c>
        <v>0</v>
      </c>
      <c>
        <v>0</v>
      </c>
      <c>
        <v>304.7875</v>
      </c>
      <c>
        <v>0</v>
      </c>
      <c>
        <v>0</v>
      </c>
    </row>
    <row>
      <c>
        <is>
          <t>1598080</t>
        </is>
      </c>
      <c>
        <v>1</v>
      </c>
      <c>
        <is>
          <t>MANİSA</t>
        </is>
      </c>
      <c>
        <v>YUNUSEMRE</v>
      </c>
      <c>
        <is>
          <t>MURADİYE TR-1 İSTASYON KABİN 45-71-M00192_949172640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29.11.2020 09:37:47</t>
        </is>
      </c>
      <c>
        <is>
          <t>29.11.2020 11:15:15</t>
        </is>
      </c>
      <c>
        <v>1.624444444</v>
      </c>
      <c>
        <v>0</v>
      </c>
      <c>
        <v>1</v>
      </c>
      <c>
        <v>0</v>
      </c>
      <c>
        <v>0</v>
      </c>
      <c>
        <v>0</v>
      </c>
      <c>
        <v>1.624444</v>
      </c>
      <c>
        <v>0</v>
      </c>
      <c>
        <v>0</v>
      </c>
    </row>
    <row>
      <c>
        <is>
          <t>1598425</t>
        </is>
      </c>
      <c>
        <v>1</v>
      </c>
      <c>
        <is>
          <t>MANİSA</t>
        </is>
      </c>
      <c>
        <v>YUNUSEMRE</v>
      </c>
      <c>
        <is>
          <t>MURADİYE DM-5/10 45-71-M00775_DM-5/10C-M03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30.11.2020 08:58:13</t>
        </is>
      </c>
      <c>
        <is>
          <t>30.11.2020 09:59:51</t>
        </is>
      </c>
      <c>
        <v>1.027222222</v>
      </c>
      <c>
        <v>45</v>
      </c>
      <c>
        <v>0</v>
      </c>
      <c>
        <v>0</v>
      </c>
      <c>
        <v>0</v>
      </c>
      <c>
        <v>46.225</v>
      </c>
      <c>
        <v>0</v>
      </c>
      <c>
        <v>0</v>
      </c>
      <c>
        <v>0</v>
      </c>
    </row>
    <row>
      <c>
        <is>
          <t>1584349</t>
        </is>
      </c>
      <c>
        <v>1</v>
      </c>
      <c>
        <is>
          <t>MANİSA</t>
        </is>
      </c>
      <c>
        <v>YUNUSEMRE</v>
      </c>
      <c>
        <is>
          <t>MURADİYE TR-5 (ESKİ MEZARLIK YANI) 45-71-M00204_953207676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21.11.2020 11:42:13</t>
        </is>
      </c>
      <c>
        <is>
          <t>21.11.2020 16:17:25</t>
        </is>
      </c>
      <c>
        <v>4.586666666</v>
      </c>
      <c>
        <v>0</v>
      </c>
      <c>
        <v>9</v>
      </c>
      <c>
        <v>0</v>
      </c>
      <c>
        <v>0</v>
      </c>
      <c>
        <v>0</v>
      </c>
      <c>
        <v>41.28</v>
      </c>
      <c>
        <v>0</v>
      </c>
      <c>
        <v>0</v>
      </c>
    </row>
    <row>
      <c>
        <is>
          <t>1578840</t>
        </is>
      </c>
      <c>
        <v>1</v>
      </c>
      <c>
        <is>
          <t>MANİSA</t>
        </is>
      </c>
      <c>
        <v>YUNUSEMRE</v>
      </c>
      <c>
        <is>
          <t>MURADİYE TR-5 (ESKİ MEZARLIK YANI) 45-71-M00204_COCA COLA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11.11.2020 08:00:02</t>
        </is>
      </c>
      <c>
        <is>
          <t>11.11.2020 09:19:06</t>
        </is>
      </c>
      <c>
        <v>1.317777777</v>
      </c>
      <c>
        <v>23</v>
      </c>
      <c>
        <v>48</v>
      </c>
      <c>
        <v>31</v>
      </c>
      <c>
        <v>136</v>
      </c>
      <c>
        <v>30.308889</v>
      </c>
      <c>
        <v>63.253333</v>
      </c>
      <c>
        <v>40.851111</v>
      </c>
      <c>
        <v>179.217778</v>
      </c>
    </row>
    <row>
      <c>
        <is>
          <t>1578384</t>
        </is>
      </c>
      <c>
        <v>1</v>
      </c>
      <c>
        <is>
          <t>MANİSA</t>
        </is>
      </c>
      <c>
        <v>YUNUSEMRE</v>
      </c>
      <c>
        <is>
          <t>MURADİYE DM-5/10-B KÖK 45-71-M00758_DM-4/7-M03 M03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10.11.2020 09:41:49</t>
        </is>
      </c>
      <c>
        <is>
          <t>10.11.2020 11:08:31</t>
        </is>
      </c>
      <c>
        <v>1.445</v>
      </c>
      <c>
        <v>2</v>
      </c>
      <c>
        <v>0</v>
      </c>
      <c>
        <v>0</v>
      </c>
      <c>
        <v>0</v>
      </c>
      <c>
        <v>2.89</v>
      </c>
      <c>
        <v>0</v>
      </c>
      <c>
        <v>0</v>
      </c>
      <c>
        <v>0</v>
      </c>
    </row>
    <row>
      <c>
        <is>
          <t>1575337</t>
        </is>
      </c>
      <c>
        <v>1</v>
      </c>
      <c>
        <is>
          <t>MANİSA</t>
        </is>
      </c>
      <c>
        <v>YUNUSEMRE</v>
      </c>
      <c>
        <is>
          <t>MURADİYE TR-5(BELEDİYE KABİN) 45-71-M00194_953177206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04.11.2020 16:24:48</t>
        </is>
      </c>
      <c>
        <is>
          <t>04.11.2020 18:23:26</t>
        </is>
      </c>
      <c>
        <v>1.977222222</v>
      </c>
      <c>
        <v>0</v>
      </c>
      <c>
        <v>11</v>
      </c>
      <c>
        <v>0</v>
      </c>
      <c>
        <v>0</v>
      </c>
      <c>
        <v>0</v>
      </c>
      <c>
        <v>21.749444</v>
      </c>
      <c>
        <v>0</v>
      </c>
      <c>
        <v>0</v>
      </c>
    </row>
    <row>
      <c>
        <is>
          <t>1575186</t>
        </is>
      </c>
      <c>
        <v>1</v>
      </c>
      <c>
        <is>
          <t>MANİSA</t>
        </is>
      </c>
      <c>
        <v>YUNUSEMRE</v>
      </c>
      <c>
        <is>
          <t>MURADİYE DM-9/2 KÖK 45-71-M00676_KAFKAS METAL-M07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04.11.2020 11:40:34</t>
        </is>
      </c>
      <c>
        <is>
          <t>04.11.2020 13:05:40</t>
        </is>
      </c>
      <c>
        <v>1.418333333</v>
      </c>
      <c>
        <v>1</v>
      </c>
      <c>
        <v>0</v>
      </c>
      <c>
        <v>0</v>
      </c>
      <c>
        <v>0</v>
      </c>
      <c>
        <v>1.418333</v>
      </c>
      <c>
        <v>0</v>
      </c>
      <c>
        <v>0</v>
      </c>
      <c>
        <v>0</v>
      </c>
    </row>
    <row>
      <c>
        <is>
          <t>1574437</t>
        </is>
      </c>
      <c>
        <v>1</v>
      </c>
      <c>
        <is>
          <t>MANİSA</t>
        </is>
      </c>
      <c>
        <v>YUNUSEMRE</v>
      </c>
      <c>
        <is>
          <t>MURADİYE TR-1 İSTASYON KABİN 45-71-M00192_D D01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02.11.2020 22:54:55</t>
        </is>
      </c>
      <c>
        <is>
          <t>03.11.2020 00:49:02</t>
        </is>
      </c>
      <c>
        <v>1.901944444</v>
      </c>
      <c>
        <v>0</v>
      </c>
      <c>
        <v>166</v>
      </c>
      <c>
        <v>0</v>
      </c>
      <c>
        <v>0</v>
      </c>
      <c>
        <v>0</v>
      </c>
      <c>
        <v>315.722778</v>
      </c>
      <c>
        <v>0</v>
      </c>
      <c>
        <v>0</v>
      </c>
    </row>
    <row>
      <c>
        <is>
          <t>1574570</t>
        </is>
      </c>
      <c>
        <v>1</v>
      </c>
      <c>
        <is>
          <t>İZMİR</t>
        </is>
      </c>
      <c>
        <v>GÜZELBAHÇE</v>
      </c>
      <c>
        <is>
          <t>M-2760(YATIRIM REZERVE) 35-10-M02760_972853508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03.11.2020 10:02:23</t>
        </is>
      </c>
      <c>
        <is>
          <t>03.11.2020 11:51:39</t>
        </is>
      </c>
      <c>
        <v>1.821111111</v>
      </c>
      <c>
        <v>1</v>
      </c>
      <c>
        <v>0</v>
      </c>
      <c>
        <v>0</v>
      </c>
      <c>
        <v>0</v>
      </c>
      <c>
        <v>1.821111</v>
      </c>
      <c>
        <v>0</v>
      </c>
      <c>
        <v>0</v>
      </c>
      <c>
        <v>0</v>
      </c>
    </row>
    <row>
      <c>
        <is>
          <t>1574025</t>
        </is>
      </c>
      <c>
        <v>1</v>
      </c>
      <c>
        <is>
          <t>İZMİR</t>
        </is>
      </c>
      <c>
        <v>BERGAMA</v>
      </c>
      <c>
        <is>
          <t>ÇAMKÖY TOPRAK SULAMA TR-2 35-16-M00229_35-16-M00229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02.11.2020 10:21:33</t>
        </is>
      </c>
      <c>
        <is>
          <t>02.11.2020 12:38:19</t>
        </is>
      </c>
      <c>
        <v>2.279444444</v>
      </c>
      <c>
        <v>0</v>
      </c>
      <c>
        <v>0</v>
      </c>
      <c>
        <v>0</v>
      </c>
      <c>
        <v>6</v>
      </c>
      <c>
        <v>0</v>
      </c>
      <c>
        <v>0</v>
      </c>
      <c>
        <v>0</v>
      </c>
      <c>
        <v>13.676667</v>
      </c>
    </row>
    <row>
      <c>
        <is>
          <t>1577316</t>
        </is>
      </c>
      <c>
        <v>1</v>
      </c>
      <c>
        <is>
          <t>İZMİR</t>
        </is>
      </c>
      <c>
        <v>BERGAMA</v>
      </c>
      <c>
        <is>
          <t>PINARKÖY TR-1 35-16-L00265_B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07.11.2020 18:32:39</t>
        </is>
      </c>
      <c>
        <is>
          <t>07.11.2020 20:03:02</t>
        </is>
      </c>
      <c>
        <v>1.506388888</v>
      </c>
      <c>
        <v>0</v>
      </c>
      <c>
        <v>0</v>
      </c>
      <c>
        <v>0</v>
      </c>
      <c>
        <v>39</v>
      </c>
      <c>
        <v>0</v>
      </c>
      <c>
        <v>0</v>
      </c>
      <c>
        <v>0</v>
      </c>
      <c>
        <v>58.749167</v>
      </c>
    </row>
    <row>
      <c>
        <is>
          <t>1577642</t>
        </is>
      </c>
      <c>
        <v>1</v>
      </c>
      <c>
        <is>
          <t>İZMİR</t>
        </is>
      </c>
      <c>
        <v>TİRE</v>
      </c>
      <c>
        <is>
          <t>KÜÇÜKKALE KÖK 35-29-L00036_HASAN ÇAVUŞLAR-L06 L06</t>
        </is>
      </c>
      <c>
        <v>Ağaç Kesimi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08.11.2020 14:32:00</t>
        </is>
      </c>
      <c>
        <is>
          <t>08.11.2020 15:00:41</t>
        </is>
      </c>
      <c>
        <v>0.478055555</v>
      </c>
      <c>
        <v>0</v>
      </c>
      <c>
        <v>0</v>
      </c>
      <c>
        <v>33</v>
      </c>
      <c>
        <v>59</v>
      </c>
      <c>
        <v>0</v>
      </c>
      <c>
        <v>0</v>
      </c>
      <c>
        <v>15.775833</v>
      </c>
      <c>
        <v>28.205278</v>
      </c>
    </row>
    <row>
      <c>
        <is>
          <t>1594844</t>
        </is>
      </c>
      <c>
        <v>1</v>
      </c>
      <c>
        <is>
          <t>İZMİR</t>
        </is>
      </c>
      <c>
        <v>TİRE</v>
      </c>
      <c>
        <is>
          <t>AKKOYUNLU TR-4 35-29-L00128_B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22.11.2020 15:25:23</t>
        </is>
      </c>
      <c>
        <is>
          <t>22.11.2020 17:48:15</t>
        </is>
      </c>
      <c>
        <v>2.381111111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2.381111</v>
      </c>
    </row>
    <row>
      <c>
        <is>
          <t>1580174</t>
        </is>
      </c>
      <c>
        <v>1</v>
      </c>
      <c>
        <is>
          <t>MANİSA</t>
        </is>
      </c>
      <c>
        <v>GÖRDES</v>
      </c>
      <c>
        <is>
          <t>GÖRDES TR-19 45-75-M00019_45-75-M00019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13.11.2020 13:17:17</t>
        </is>
      </c>
      <c>
        <is>
          <t>13.11.2020 16:28:43</t>
        </is>
      </c>
      <c>
        <v>3.190338888</v>
      </c>
      <c>
        <v>1</v>
      </c>
      <c>
        <v>439</v>
      </c>
      <c>
        <v>0</v>
      </c>
      <c>
        <v>0</v>
      </c>
      <c>
        <v>3.190339</v>
      </c>
      <c>
        <v>1400.558772</v>
      </c>
      <c>
        <v>0</v>
      </c>
      <c>
        <v>0</v>
      </c>
    </row>
    <row>
      <c>
        <is>
          <t>1575584</t>
        </is>
      </c>
      <c>
        <v>1</v>
      </c>
      <c>
        <is>
          <t>MANİSA</t>
        </is>
      </c>
      <c>
        <v>GÖRDES</v>
      </c>
      <c>
        <is>
          <t>GÖRDES TR-7 45-75-M00342_Ayırıcı H01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05.11.2020 09:00:35</t>
        </is>
      </c>
      <c>
        <is>
          <t>05.11.2020 16:01:13</t>
        </is>
      </c>
      <c>
        <v>7.010313888</v>
      </c>
      <c>
        <v>3</v>
      </c>
      <c>
        <v>313</v>
      </c>
      <c>
        <v>0</v>
      </c>
      <c>
        <v>0</v>
      </c>
      <c>
        <v>21.030942</v>
      </c>
      <c>
        <v>2194.228247</v>
      </c>
      <c>
        <v>0</v>
      </c>
      <c>
        <v>0</v>
      </c>
    </row>
    <row>
      <c>
        <is>
          <t>1575368</t>
        </is>
      </c>
      <c>
        <v>1</v>
      </c>
      <c>
        <is>
          <t>MANİSA</t>
        </is>
      </c>
      <c>
        <v>GÖRDES</v>
      </c>
      <c>
        <is>
          <t>AKÇEŞME TR-2 45-75-M00275_Ayırıcı H01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04.11.2020 17:22:41</t>
        </is>
      </c>
      <c>
        <is>
          <t>04.11.2020 17:46:22</t>
        </is>
      </c>
      <c>
        <v>0.394722222</v>
      </c>
      <c>
        <v>0</v>
      </c>
      <c>
        <v>0</v>
      </c>
      <c>
        <v>2</v>
      </c>
      <c>
        <v>14</v>
      </c>
      <c>
        <v>0</v>
      </c>
      <c>
        <v>0</v>
      </c>
      <c>
        <v>0.789444</v>
      </c>
      <c>
        <v>5.526111</v>
      </c>
    </row>
    <row>
      <c>
        <is>
          <t>1578719</t>
        </is>
      </c>
      <c>
        <v>1</v>
      </c>
      <c>
        <is>
          <t>MANİSA</t>
        </is>
      </c>
      <c>
        <v>GÖRDES</v>
      </c>
      <c>
        <is>
          <t>GÖRDES TR-7 45-75-M00342_B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10.11.2020 18:00:48</t>
        </is>
      </c>
      <c>
        <is>
          <t>10.11.2020 18:32:01</t>
        </is>
      </c>
      <c>
        <v>0.520277777</v>
      </c>
      <c>
        <v>0</v>
      </c>
      <c>
        <v>139</v>
      </c>
      <c>
        <v>0</v>
      </c>
      <c>
        <v>0</v>
      </c>
      <c>
        <v>0</v>
      </c>
      <c>
        <v>72.318611</v>
      </c>
      <c>
        <v>0</v>
      </c>
      <c>
        <v>0</v>
      </c>
    </row>
    <row>
      <c>
        <is>
          <t>1581986</t>
        </is>
      </c>
      <c>
        <v>1</v>
      </c>
      <c>
        <is>
          <t>MANİSA</t>
        </is>
      </c>
      <c>
        <v>GÖRDES</v>
      </c>
      <c>
        <is>
          <t>KALABAK TR-1 45-75-M00133_945613743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17.11.2020 12:49:48</t>
        </is>
      </c>
      <c>
        <is>
          <t>17.11.2020 19:06:35</t>
        </is>
      </c>
      <c>
        <v>6.279722222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6.279722</v>
      </c>
    </row>
    <row>
      <c>
        <is>
          <t>1597713</t>
        </is>
      </c>
      <c>
        <v>1</v>
      </c>
      <c>
        <is>
          <t>MANİSA</t>
        </is>
      </c>
      <c>
        <v>GÖRDES</v>
      </c>
      <c>
        <is>
          <t>GÖRDES TR-20 45-75-M00020_A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28.11.2020 11:08:22</t>
        </is>
      </c>
      <c>
        <is>
          <t>28.11.2020 16:35:11</t>
        </is>
      </c>
      <c>
        <v>5.446944444</v>
      </c>
      <c>
        <v>0</v>
      </c>
      <c>
        <v>6</v>
      </c>
      <c>
        <v>0</v>
      </c>
      <c>
        <v>0</v>
      </c>
      <c>
        <v>0</v>
      </c>
      <c>
        <v>32.681667</v>
      </c>
      <c>
        <v>0</v>
      </c>
      <c>
        <v>0</v>
      </c>
    </row>
    <row>
      <c>
        <is>
          <t>1596525</t>
        </is>
      </c>
      <c>
        <v>1</v>
      </c>
      <c>
        <is>
          <t>MANİSA</t>
        </is>
      </c>
      <c>
        <v>GÖRDES</v>
      </c>
      <c>
        <is>
          <t>KÖREKE TR-1 45-75-M00135_A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25.11.2020 21:25:00</t>
        </is>
      </c>
      <c>
        <is>
          <t>25.11.2020 22:00:51</t>
        </is>
      </c>
      <c>
        <v>0.5975</v>
      </c>
      <c>
        <v>0</v>
      </c>
      <c>
        <v>0</v>
      </c>
      <c>
        <v>0</v>
      </c>
      <c>
        <v>23</v>
      </c>
      <c>
        <v>0</v>
      </c>
      <c>
        <v>0</v>
      </c>
      <c>
        <v>0</v>
      </c>
      <c>
        <v>13.7425</v>
      </c>
    </row>
    <row>
      <c>
        <is>
          <t>1597033</t>
        </is>
      </c>
      <c>
        <v>1</v>
      </c>
      <c>
        <is>
          <t>MANİSA</t>
        </is>
      </c>
      <c>
        <v>GÖRDES</v>
      </c>
      <c>
        <is>
          <t>KALABAK TR-1 45-75-M00133_C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26.11.2020 21:43:00</t>
        </is>
      </c>
      <c>
        <is>
          <t>26.11.2020 22:12:40</t>
        </is>
      </c>
      <c>
        <v>0.494444444</v>
      </c>
      <c>
        <v>0</v>
      </c>
      <c>
        <v>0</v>
      </c>
      <c>
        <v>0</v>
      </c>
      <c>
        <v>10</v>
      </c>
      <c>
        <v>0</v>
      </c>
      <c>
        <v>0</v>
      </c>
      <c>
        <v>0</v>
      </c>
      <c>
        <v>4.944444</v>
      </c>
    </row>
    <row>
      <c>
        <is>
          <t>1583022</t>
        </is>
      </c>
      <c>
        <v>1</v>
      </c>
      <c>
        <is>
          <t>MANİSA</t>
        </is>
      </c>
      <c>
        <v>GÖRDES</v>
      </c>
      <c>
        <is>
          <t>GÖRDES TR-7 45-75-M00342_45-75-M00342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19.11.2020 11:17:08</t>
        </is>
      </c>
      <c>
        <is>
          <t>19.11.2020 17:48:13</t>
        </is>
      </c>
      <c>
        <v>6.518002777</v>
      </c>
      <c>
        <v>1</v>
      </c>
      <c>
        <v>313</v>
      </c>
      <c>
        <v>0</v>
      </c>
      <c>
        <v>0</v>
      </c>
      <c>
        <v>6.518003</v>
      </c>
      <c>
        <v>2040.134869</v>
      </c>
      <c>
        <v>0</v>
      </c>
      <c>
        <v>0</v>
      </c>
    </row>
    <row>
      <c>
        <is>
          <t>1595087</t>
        </is>
      </c>
      <c>
        <v>1</v>
      </c>
      <c>
        <is>
          <t>MANİSA</t>
        </is>
      </c>
      <c>
        <v>GÖRDES</v>
      </c>
      <c>
        <is>
          <t>GÖRDES TR-10 45-75-M00010_945606044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23.11.2020 09:32:18</t>
        </is>
      </c>
      <c>
        <is>
          <t>23.11.2020 13:37:33</t>
        </is>
      </c>
      <c>
        <v>4.0875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4.0875</v>
      </c>
    </row>
    <row>
      <c>
        <is>
          <t>1595245</t>
        </is>
      </c>
      <c>
        <v>1</v>
      </c>
      <c>
        <is>
          <t>MANİSA</t>
        </is>
      </c>
      <c>
        <v>GÖRDES</v>
      </c>
      <c>
        <is>
          <t>GÖRDES TR-10 45-75-M00010_C</t>
        </is>
      </c>
      <c>
        <v>AG Klemens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23.11.2020 10:44:06</t>
        </is>
      </c>
      <c>
        <is>
          <t>23.11.2020 14:56:10</t>
        </is>
      </c>
      <c>
        <v>4.201111111</v>
      </c>
      <c>
        <v>0</v>
      </c>
      <c>
        <v>0</v>
      </c>
      <c>
        <v>0</v>
      </c>
      <c>
        <v>125</v>
      </c>
      <c>
        <v>0</v>
      </c>
      <c>
        <v>0</v>
      </c>
      <c>
        <v>0</v>
      </c>
      <c>
        <v>525.138889</v>
      </c>
    </row>
    <row>
      <c>
        <is>
          <t>1597806</t>
        </is>
      </c>
      <c>
        <v>1</v>
      </c>
      <c>
        <is>
          <t>İZMİR</t>
        </is>
      </c>
      <c>
        <v>ÖDEMİŞ</v>
      </c>
      <c>
        <is>
          <t>TR-109 35-15-M00109_950367934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28.11.2020 13:53:06</t>
        </is>
      </c>
      <c>
        <is>
          <t>28.11.2020 18:33:25</t>
        </is>
      </c>
      <c>
        <v>4.671944444</v>
      </c>
      <c>
        <v>0</v>
      </c>
      <c>
        <v>1</v>
      </c>
      <c>
        <v>0</v>
      </c>
      <c>
        <v>0</v>
      </c>
      <c>
        <v>0</v>
      </c>
      <c>
        <v>4.671944</v>
      </c>
      <c>
        <v>0</v>
      </c>
      <c>
        <v>0</v>
      </c>
    </row>
    <row>
      <c>
        <is>
          <t>1581507</t>
        </is>
      </c>
      <c>
        <v>1</v>
      </c>
      <c>
        <is>
          <t>İZMİR</t>
        </is>
      </c>
      <c>
        <v>ÖDEMİŞ</v>
      </c>
      <c>
        <is>
          <t>TR-61 HALİM AVCI GRB. 35-15-L00061_35-15-L00061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16.11.2020 13:59:08</t>
        </is>
      </c>
      <c>
        <is>
          <t>16.11.2020 16:12:46</t>
        </is>
      </c>
      <c>
        <v>2.227155555</v>
      </c>
      <c>
        <v>0</v>
      </c>
      <c>
        <v>0</v>
      </c>
      <c>
        <v>0</v>
      </c>
      <c>
        <v>57</v>
      </c>
      <c>
        <v>0</v>
      </c>
      <c>
        <v>0</v>
      </c>
      <c>
        <v>0</v>
      </c>
      <c>
        <v>126.947867</v>
      </c>
    </row>
    <row>
      <c>
        <is>
          <t>1581449</t>
        </is>
      </c>
      <c>
        <v>1</v>
      </c>
      <c>
        <is>
          <t>İZMİR</t>
        </is>
      </c>
      <c>
        <v>ÖDEMİŞ</v>
      </c>
      <c>
        <is>
          <t>BALABANLI DM 35-15-M00280_OTURAKKUYU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16.11.2020 11:55:02</t>
        </is>
      </c>
      <c>
        <is>
          <t>16.11.2020 12:46:47</t>
        </is>
      </c>
      <c>
        <v>0.8625</v>
      </c>
      <c>
        <v>0</v>
      </c>
      <c>
        <v>0</v>
      </c>
      <c>
        <v>59</v>
      </c>
      <c>
        <v>240</v>
      </c>
      <c>
        <v>0</v>
      </c>
      <c>
        <v>0</v>
      </c>
      <c>
        <v>50.8875</v>
      </c>
      <c>
        <v>207</v>
      </c>
    </row>
    <row>
      <c>
        <is>
          <t>1581621</t>
        </is>
      </c>
      <c>
        <v>1</v>
      </c>
      <c>
        <is>
          <t>İZMİR</t>
        </is>
      </c>
      <c>
        <v>ÖDEMİŞ</v>
      </c>
      <c>
        <is>
          <t>BALABANLI DM 35-15-M00280_OTURAKKUYU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16.11.2020 17:09:00</t>
        </is>
      </c>
      <c>
        <is>
          <t>16.11.2020 17:13:47</t>
        </is>
      </c>
      <c>
        <v>0.079722222</v>
      </c>
      <c>
        <v>0</v>
      </c>
      <c>
        <v>0</v>
      </c>
      <c>
        <v>59</v>
      </c>
      <c>
        <v>240</v>
      </c>
      <c>
        <v>0</v>
      </c>
      <c>
        <v>0</v>
      </c>
      <c>
        <v>4.703611</v>
      </c>
      <c>
        <v>19.133333</v>
      </c>
    </row>
    <row>
      <c>
        <is>
          <t>1580795</t>
        </is>
      </c>
      <c>
        <v>1</v>
      </c>
      <c>
        <is>
          <t>İZMİR</t>
        </is>
      </c>
      <c>
        <v>ÖDEMİŞ</v>
      </c>
      <c>
        <is>
          <t>BALABANLI DM 35-15-M00280_KIZILCAAVLU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14.11.2020 16:53:14</t>
        </is>
      </c>
      <c>
        <is>
          <t>14.11.2020 17:28:40</t>
        </is>
      </c>
      <c>
        <v>0.590555555</v>
      </c>
      <c>
        <v>0</v>
      </c>
      <c>
        <v>0</v>
      </c>
      <c>
        <v>42</v>
      </c>
      <c>
        <v>133</v>
      </c>
      <c>
        <v>0</v>
      </c>
      <c>
        <v>0</v>
      </c>
      <c>
        <v>24.803333</v>
      </c>
      <c>
        <v>78.543889</v>
      </c>
    </row>
    <row>
      <c>
        <is>
          <t>1578432</t>
        </is>
      </c>
      <c>
        <v>1</v>
      </c>
      <c>
        <is>
          <t>İZMİR</t>
        </is>
      </c>
      <c>
        <v>ÖDEMİŞ</v>
      </c>
      <c>
        <is>
          <t>BALABANLI DM 35-15-M00280_KIZILCAAVLU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10.11.2020 10:37:07</t>
        </is>
      </c>
      <c>
        <is>
          <t>10.11.2020 11:02:40</t>
        </is>
      </c>
      <c>
        <v>0.425833333</v>
      </c>
      <c>
        <v>0</v>
      </c>
      <c>
        <v>0</v>
      </c>
      <c>
        <v>42</v>
      </c>
      <c>
        <v>133</v>
      </c>
      <c>
        <v>0</v>
      </c>
      <c>
        <v>0</v>
      </c>
      <c>
        <v>17.885</v>
      </c>
      <c>
        <v>56.635833</v>
      </c>
    </row>
    <row>
      <c>
        <is>
          <t>1578129</t>
        </is>
      </c>
      <c>
        <v>1</v>
      </c>
      <c>
        <is>
          <t>İZMİR</t>
        </is>
      </c>
      <c>
        <v>ÖDEMİŞ</v>
      </c>
      <c>
        <is>
          <t>BALABANLI DM 35-15-M00280_KIZILCAAVLU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09.11.2020 15:36:16</t>
        </is>
      </c>
      <c>
        <is>
          <t>09.11.2020 17:06:58</t>
        </is>
      </c>
      <c>
        <v>1.511666666</v>
      </c>
      <c>
        <v>0</v>
      </c>
      <c>
        <v>0</v>
      </c>
      <c>
        <v>42</v>
      </c>
      <c>
        <v>133</v>
      </c>
      <c>
        <v>0</v>
      </c>
      <c>
        <v>0</v>
      </c>
      <c>
        <v>63.49</v>
      </c>
      <c>
        <v>201.051667</v>
      </c>
    </row>
    <row>
      <c>
        <is>
          <t>1579012</t>
        </is>
      </c>
      <c>
        <v>1</v>
      </c>
      <c>
        <is>
          <t>İZMİR</t>
        </is>
      </c>
      <c>
        <v>ÖDEMİŞ</v>
      </c>
      <c>
        <is>
          <t>BALABANLI DM 35-15-M00280_KIZILCAAVLU-M05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11.11.2020 10:51:15</t>
        </is>
      </c>
      <c>
        <is>
          <t>11.11.2020 11:24:10</t>
        </is>
      </c>
      <c>
        <v>0.548611111</v>
      </c>
      <c>
        <v>0</v>
      </c>
      <c>
        <v>0</v>
      </c>
      <c>
        <v>42</v>
      </c>
      <c>
        <v>133</v>
      </c>
      <c>
        <v>0</v>
      </c>
      <c>
        <v>0</v>
      </c>
      <c>
        <v>23.041667</v>
      </c>
      <c>
        <v>72.965278</v>
      </c>
    </row>
    <row>
      <c>
        <is>
          <t>1579239</t>
        </is>
      </c>
      <c>
        <v>1</v>
      </c>
      <c>
        <is>
          <t>İZMİR</t>
        </is>
      </c>
      <c>
        <v>ÖDEMİŞ</v>
      </c>
      <c>
        <is>
          <t>BALABANLI DM 35-15-M00280_OTURAKKUYU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11.11.2020 16:58:57</t>
        </is>
      </c>
      <c>
        <is>
          <t>11.11.2020 17:34:48</t>
        </is>
      </c>
      <c>
        <v>0.5975</v>
      </c>
      <c>
        <v>0</v>
      </c>
      <c>
        <v>0</v>
      </c>
      <c>
        <v>59</v>
      </c>
      <c>
        <v>240</v>
      </c>
      <c>
        <v>0</v>
      </c>
      <c>
        <v>0</v>
      </c>
      <c>
        <v>35.2525</v>
      </c>
      <c>
        <v>143.4</v>
      </c>
    </row>
    <row>
      <c>
        <is>
          <t>1579659</t>
        </is>
      </c>
      <c>
        <v>1</v>
      </c>
      <c>
        <is>
          <t>İZMİR</t>
        </is>
      </c>
      <c>
        <v>ÖDEMİŞ</v>
      </c>
      <c>
        <is>
          <t>BALABANLI KÖYÜ HÜSEYİN DEMİREL SULAMA GRB TR-8 35-15-M00317_Ayırıcı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12.11.2020 14:02:01</t>
        </is>
      </c>
      <c>
        <is>
          <t>12.11.2020 15:48:45</t>
        </is>
      </c>
      <c>
        <v>1.778888888</v>
      </c>
      <c>
        <v>0</v>
      </c>
      <c>
        <v>0</v>
      </c>
      <c>
        <v>0</v>
      </c>
      <c>
        <v>17</v>
      </c>
      <c>
        <v>0</v>
      </c>
      <c>
        <v>0</v>
      </c>
      <c>
        <v>0</v>
      </c>
      <c>
        <v>30.241111</v>
      </c>
    </row>
    <row>
      <c>
        <is>
          <t>1574208</t>
        </is>
      </c>
      <c>
        <v>1</v>
      </c>
      <c>
        <is>
          <t>İZMİR</t>
        </is>
      </c>
      <c>
        <v>ÖDEMİŞ</v>
      </c>
      <c>
        <is>
          <t>BALABANLI TR-2 35-15-L00968_Ayırıcı H01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02.11.2020 14:11:57</t>
        </is>
      </c>
      <c>
        <is>
          <t>02.11.2020 15:04:28</t>
        </is>
      </c>
      <c>
        <v>0.875277777</v>
      </c>
      <c>
        <v>0</v>
      </c>
      <c>
        <v>0</v>
      </c>
      <c>
        <v>1</v>
      </c>
      <c>
        <v>93</v>
      </c>
      <c>
        <v>0</v>
      </c>
      <c>
        <v>0</v>
      </c>
      <c>
        <v>0.875278</v>
      </c>
      <c>
        <v>81.400833</v>
      </c>
    </row>
    <row>
      <c>
        <is>
          <t>1577461</t>
        </is>
      </c>
      <c>
        <v>1</v>
      </c>
      <c>
        <is>
          <t>İZMİR</t>
        </is>
      </c>
      <c>
        <v>ÖDEMİŞ</v>
      </c>
      <c>
        <is>
          <t>BALABANLI DM 35-15-M00280_KIZILCAAVLU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08.11.2020 08:10:37</t>
        </is>
      </c>
      <c>
        <is>
          <t>08.11.2020 09:13:59</t>
        </is>
      </c>
      <c>
        <v>1.056111111</v>
      </c>
      <c>
        <v>0</v>
      </c>
      <c>
        <v>0</v>
      </c>
      <c>
        <v>42</v>
      </c>
      <c>
        <v>133</v>
      </c>
      <c>
        <v>0</v>
      </c>
      <c>
        <v>0</v>
      </c>
      <c>
        <v>44.356667</v>
      </c>
      <c>
        <v>140.462778</v>
      </c>
    </row>
    <row>
      <c>
        <is>
          <t>1576913</t>
        </is>
      </c>
      <c>
        <v>1</v>
      </c>
      <c>
        <is>
          <t>İZMİR</t>
        </is>
      </c>
      <c>
        <v>ÖDEMİŞ</v>
      </c>
      <c>
        <is>
          <t>BALABANLI DM 35-15-M00280_KIZILCAAVLU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07.11.2020 07:44:39</t>
        </is>
      </c>
      <c>
        <is>
          <t>07.11.2020 08:50:57</t>
        </is>
      </c>
      <c>
        <v>1.105</v>
      </c>
      <c>
        <v>0</v>
      </c>
      <c>
        <v>0</v>
      </c>
      <c>
        <v>42</v>
      </c>
      <c>
        <v>133</v>
      </c>
      <c>
        <v>0</v>
      </c>
      <c>
        <v>0</v>
      </c>
      <c>
        <v>46.41</v>
      </c>
      <c>
        <v>146.965</v>
      </c>
    </row>
    <row>
      <c>
        <is>
          <t>1597431</t>
        </is>
      </c>
      <c>
        <v>1</v>
      </c>
      <c>
        <is>
          <t>İZMİR</t>
        </is>
      </c>
      <c>
        <v>ÖDEMİŞ</v>
      </c>
      <c>
        <is>
          <t>BALABANLI DM 35-15-M00280_OTURAKKUYU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27.11.2020 17:12:16</t>
        </is>
      </c>
      <c>
        <is>
          <t>27.11.2020 18:38:45</t>
        </is>
      </c>
      <c>
        <v>1.441388888</v>
      </c>
      <c>
        <v>0</v>
      </c>
      <c>
        <v>0</v>
      </c>
      <c>
        <v>59</v>
      </c>
      <c>
        <v>240</v>
      </c>
      <c>
        <v>0</v>
      </c>
      <c>
        <v>0</v>
      </c>
      <c>
        <v>85.041944</v>
      </c>
      <c>
        <v>345.933333</v>
      </c>
    </row>
    <row>
      <c>
        <is>
          <t>1598129</t>
        </is>
      </c>
      <c>
        <v>1</v>
      </c>
      <c>
        <is>
          <t>İZMİR</t>
        </is>
      </c>
      <c>
        <v>ÖDEMİŞ</v>
      </c>
      <c>
        <is>
          <t>BALABANLI DM 35-15-M00280_OTURAKKUYU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29.11.2020 12:30:09</t>
        </is>
      </c>
      <c>
        <is>
          <t>29.11.2020 12:40:16</t>
        </is>
      </c>
      <c>
        <v>0.168611111</v>
      </c>
      <c>
        <v>0</v>
      </c>
      <c>
        <v>0</v>
      </c>
      <c>
        <v>59</v>
      </c>
      <c>
        <v>240</v>
      </c>
      <c>
        <v>0</v>
      </c>
      <c>
        <v>0</v>
      </c>
      <c>
        <v>9.948056</v>
      </c>
      <c>
        <v>40.466667</v>
      </c>
    </row>
    <row>
      <c>
        <is>
          <t>1597908</t>
        </is>
      </c>
      <c>
        <v>1</v>
      </c>
      <c>
        <is>
          <t>İZMİR</t>
        </is>
      </c>
      <c>
        <v>ÖDEMİŞ</v>
      </c>
      <c>
        <is>
          <t>BALABANLI FİKRET TEKELİ SULAMA GRB TR-6 35-15-M00335_Ayırıcı H01</t>
        </is>
      </c>
      <c>
        <v>OG Trafo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28.11.2020 17:50:56</t>
        </is>
      </c>
      <c>
        <is>
          <t>29.11.2020 00:21:14</t>
        </is>
      </c>
      <c>
        <v>6.505</v>
      </c>
      <c>
        <v>0</v>
      </c>
      <c>
        <v>0</v>
      </c>
      <c>
        <v>0</v>
      </c>
      <c>
        <v>27</v>
      </c>
      <c>
        <v>0</v>
      </c>
      <c>
        <v>0</v>
      </c>
      <c>
        <v>0</v>
      </c>
      <c>
        <v>175.635</v>
      </c>
    </row>
    <row>
      <c>
        <is>
          <t>1597985</t>
        </is>
      </c>
      <c>
        <v>1</v>
      </c>
      <c>
        <is>
          <t>İZMİR</t>
        </is>
      </c>
      <c>
        <v>ÖDEMİŞ</v>
      </c>
      <c>
        <is>
          <t>BALABANLI DM 35-15-M00280_HANAYLIKUYU-M08 M08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28.11.2020 21:30:30</t>
        </is>
      </c>
      <c>
        <is>
          <t>28.11.2020 22:50:40</t>
        </is>
      </c>
      <c>
        <v>1.336111111</v>
      </c>
      <c>
        <v>0</v>
      </c>
      <c>
        <v>0</v>
      </c>
      <c>
        <v>6</v>
      </c>
      <c>
        <v>73</v>
      </c>
      <c>
        <v>0</v>
      </c>
      <c>
        <v>0</v>
      </c>
      <c>
        <v>8.016667</v>
      </c>
      <c>
        <v>97.536111</v>
      </c>
    </row>
    <row>
      <c>
        <is>
          <t>1597007</t>
        </is>
      </c>
      <c>
        <v>1</v>
      </c>
      <c>
        <is>
          <t>İZMİR</t>
        </is>
      </c>
      <c>
        <v>ÖDEMİŞ</v>
      </c>
      <c>
        <is>
          <t>BALABANLI TR-2 35-15-L00968_B</t>
        </is>
      </c>
      <c>
        <v>AG Atlama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26.11.2020 19:14:00</t>
        </is>
      </c>
      <c>
        <is>
          <t>26.11.2020 21:16:44</t>
        </is>
      </c>
      <c>
        <v>2.045555555</v>
      </c>
      <c>
        <v>0</v>
      </c>
      <c>
        <v>0</v>
      </c>
      <c>
        <v>0</v>
      </c>
      <c>
        <v>29</v>
      </c>
      <c>
        <v>0</v>
      </c>
      <c>
        <v>0</v>
      </c>
      <c>
        <v>0</v>
      </c>
      <c>
        <v>59.321111</v>
      </c>
    </row>
    <row>
      <c>
        <is>
          <t>1596822</t>
        </is>
      </c>
      <c>
        <v>1</v>
      </c>
      <c>
        <is>
          <t>İZMİR</t>
        </is>
      </c>
      <c>
        <v>ÖDEMİŞ</v>
      </c>
      <c>
        <is>
          <t>BALABANLI DM 35-15-M00280_KIZILCAAVLU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26.11.2020 14:00:43</t>
        </is>
      </c>
      <c>
        <is>
          <t>26.11.2020 14:18:11</t>
        </is>
      </c>
      <c>
        <v>0.291111111</v>
      </c>
      <c>
        <v>0</v>
      </c>
      <c>
        <v>0</v>
      </c>
      <c>
        <v>42</v>
      </c>
      <c>
        <v>133</v>
      </c>
      <c>
        <v>0</v>
      </c>
      <c>
        <v>0</v>
      </c>
      <c>
        <v>12.226667</v>
      </c>
      <c>
        <v>38.717778</v>
      </c>
    </row>
    <row>
      <c>
        <is>
          <t>1596424</t>
        </is>
      </c>
      <c>
        <v>1</v>
      </c>
      <c>
        <is>
          <t>İZMİR</t>
        </is>
      </c>
      <c>
        <v>ÖDEMİŞ</v>
      </c>
      <c>
        <is>
          <t>BALABANLI DM 35-15-M00280_OTURAKKUYU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25.11.2020 16:52:30</t>
        </is>
      </c>
      <c>
        <is>
          <t>25.11.2020 17:25:45</t>
        </is>
      </c>
      <c>
        <v>0.554166666</v>
      </c>
      <c>
        <v>0</v>
      </c>
      <c>
        <v>0</v>
      </c>
      <c>
        <v>59</v>
      </c>
      <c>
        <v>240</v>
      </c>
      <c>
        <v>0</v>
      </c>
      <c>
        <v>0</v>
      </c>
      <c>
        <v>32.695833</v>
      </c>
      <c>
        <v>133</v>
      </c>
    </row>
    <row>
      <c>
        <is>
          <t>1598772</t>
        </is>
      </c>
      <c>
        <v>1</v>
      </c>
      <c>
        <is>
          <t>İZMİR</t>
        </is>
      </c>
      <c>
        <v>ÖDEMİŞ</v>
      </c>
      <c>
        <is>
          <t>BALABANLI DM 35-15-M00280_KIZILCAAVLU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30.11.2020 16:23:25</t>
        </is>
      </c>
      <c>
        <is>
          <t>30.11.2020 17:02:28</t>
        </is>
      </c>
      <c>
        <v>0.650833333</v>
      </c>
      <c>
        <v>0</v>
      </c>
      <c>
        <v>0</v>
      </c>
      <c>
        <v>42</v>
      </c>
      <c>
        <v>134</v>
      </c>
      <c>
        <v>0</v>
      </c>
      <c>
        <v>0</v>
      </c>
      <c>
        <v>27.335</v>
      </c>
      <c>
        <v>87.211667</v>
      </c>
    </row>
    <row>
      <c>
        <is>
          <t>1598870</t>
        </is>
      </c>
      <c>
        <v>1</v>
      </c>
      <c>
        <is>
          <t>İZMİR</t>
        </is>
      </c>
      <c>
        <v>ÖDEMİŞ</v>
      </c>
      <c>
        <is>
          <t>BALABANLI TR-2 35-15-L00968_C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30.11.2020 21:37:11</t>
        </is>
      </c>
      <c>
        <is>
          <t>30.11.2020 22:57:12</t>
        </is>
      </c>
      <c>
        <v>1.333611111</v>
      </c>
      <c>
        <v>0</v>
      </c>
      <c>
        <v>0</v>
      </c>
      <c>
        <v>0</v>
      </c>
      <c>
        <v>16</v>
      </c>
      <c>
        <v>0</v>
      </c>
      <c>
        <v>0</v>
      </c>
      <c>
        <v>0</v>
      </c>
      <c>
        <v>21.337778</v>
      </c>
    </row>
    <row>
      <c>
        <is>
          <t>1595640</t>
        </is>
      </c>
      <c>
        <v>1</v>
      </c>
      <c>
        <is>
          <t>İZMİR</t>
        </is>
      </c>
      <c>
        <v>ÖDEMİŞ</v>
      </c>
      <c>
        <is>
          <t>BALABANLI DM 35-15-M00280_KIZILCAAVLU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24.11.2020 10:45:00</t>
        </is>
      </c>
      <c>
        <is>
          <t>24.11.2020 11:34:55</t>
        </is>
      </c>
      <c>
        <v>0.831944444</v>
      </c>
      <c>
        <v>0</v>
      </c>
      <c>
        <v>0</v>
      </c>
      <c>
        <v>42</v>
      </c>
      <c>
        <v>133</v>
      </c>
      <c>
        <v>0</v>
      </c>
      <c>
        <v>0</v>
      </c>
      <c>
        <v>34.941667</v>
      </c>
      <c>
        <v>110.648611</v>
      </c>
    </row>
    <row>
      <c>
        <is>
          <t>1595072</t>
        </is>
      </c>
      <c>
        <v>1</v>
      </c>
      <c>
        <is>
          <t>İZMİR</t>
        </is>
      </c>
      <c>
        <v>ÖDEMİŞ</v>
      </c>
      <c>
        <is>
          <t>BALABANLI DM 35-15-M00280_KIZILCAAVLU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23.11.2020 09:26:00</t>
        </is>
      </c>
      <c>
        <is>
          <t>23.11.2020 10:04:12</t>
        </is>
      </c>
      <c>
        <v>0.636666666</v>
      </c>
      <c>
        <v>0</v>
      </c>
      <c>
        <v>0</v>
      </c>
      <c>
        <v>42</v>
      </c>
      <c>
        <v>133</v>
      </c>
      <c>
        <v>0</v>
      </c>
      <c>
        <v>0</v>
      </c>
      <c>
        <v>26.74</v>
      </c>
      <c>
        <v>84.676667</v>
      </c>
    </row>
    <row>
      <c>
        <is>
          <t>1594771</t>
        </is>
      </c>
      <c>
        <v>1</v>
      </c>
      <c>
        <is>
          <t>İZMİR</t>
        </is>
      </c>
      <c>
        <v>ÖDEMİŞ</v>
      </c>
      <c>
        <is>
          <t>BALABANLI DM 35-15-M00280_KIZILCAAVLU-M05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22.11.2020 12:15:03</t>
        </is>
      </c>
      <c>
        <is>
          <t>22.11.2020 12:56:55</t>
        </is>
      </c>
      <c>
        <v>0.697777777</v>
      </c>
      <c>
        <v>0</v>
      </c>
      <c>
        <v>0</v>
      </c>
      <c>
        <v>42</v>
      </c>
      <c>
        <v>133</v>
      </c>
      <c>
        <v>0</v>
      </c>
      <c>
        <v>0</v>
      </c>
      <c>
        <v>29.306667</v>
      </c>
      <c>
        <v>92.804444</v>
      </c>
    </row>
    <row>
      <c>
        <is>
          <t>1594953</t>
        </is>
      </c>
      <c>
        <v>1</v>
      </c>
      <c>
        <is>
          <t>İZMİR</t>
        </is>
      </c>
      <c>
        <v>ÖDEMİŞ</v>
      </c>
      <c>
        <is>
          <t>BALABANLI KÖYÜ MUSTAFA BOZ SULAMA GRB TR-10 35-15-M00255_Ayırıcı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22.11.2020 21:10:00</t>
        </is>
      </c>
      <c>
        <is>
          <t>22.11.2020 21:43:07</t>
        </is>
      </c>
      <c>
        <v>0.551944444</v>
      </c>
      <c>
        <v>0</v>
      </c>
      <c>
        <v>0</v>
      </c>
      <c>
        <v>0</v>
      </c>
      <c>
        <v>19</v>
      </c>
      <c>
        <v>0</v>
      </c>
      <c>
        <v>0</v>
      </c>
      <c>
        <v>0</v>
      </c>
      <c>
        <v>10.486944</v>
      </c>
    </row>
    <row>
      <c>
        <is>
          <t>1594698</t>
        </is>
      </c>
      <c>
        <v>1</v>
      </c>
      <c>
        <is>
          <t>İZMİR</t>
        </is>
      </c>
      <c>
        <v>ÖDEMİŞ</v>
      </c>
      <c>
        <is>
          <t>BALABANLI DM 35-15-M00280_KIZILCAAVLU-M05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22.11.2020 09:36:12</t>
        </is>
      </c>
      <c>
        <is>
          <t>22.11.2020 10:08:04</t>
        </is>
      </c>
      <c>
        <v>0.531111111</v>
      </c>
      <c>
        <v>0</v>
      </c>
      <c>
        <v>0</v>
      </c>
      <c>
        <v>42</v>
      </c>
      <c>
        <v>133</v>
      </c>
      <c>
        <v>0</v>
      </c>
      <c>
        <v>0</v>
      </c>
      <c>
        <v>22.306667</v>
      </c>
      <c>
        <v>70.637778</v>
      </c>
    </row>
    <row>
      <c>
        <is>
          <t>1582663</t>
        </is>
      </c>
      <c>
        <v>1</v>
      </c>
      <c>
        <is>
          <t>İZMİR</t>
        </is>
      </c>
      <c>
        <v>ÖDEMİŞ</v>
      </c>
      <c>
        <is>
          <t>BALABANLI TR-3 35-15-L00969_Ayırıcı H01</t>
        </is>
      </c>
      <c>
        <v>OG Kademe Ayarı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18.11.2020 16:33:44</t>
        </is>
      </c>
      <c>
        <is>
          <t>18.11.2020 16:38:00</t>
        </is>
      </c>
      <c>
        <v>0.071111111</v>
      </c>
      <c>
        <v>0</v>
      </c>
      <c>
        <v>0</v>
      </c>
      <c>
        <v>2</v>
      </c>
      <c>
        <v>86</v>
      </c>
      <c>
        <v>0</v>
      </c>
      <c>
        <v>0</v>
      </c>
      <c>
        <v>0.142222</v>
      </c>
      <c>
        <v>6.115556</v>
      </c>
    </row>
    <row>
      <c>
        <is>
          <t>1581897</t>
        </is>
      </c>
      <c>
        <v>1</v>
      </c>
      <c>
        <is>
          <t>İZMİR</t>
        </is>
      </c>
      <c>
        <v>ÖDEMİŞ</v>
      </c>
      <c>
        <is>
          <t>BALABANLI DM 35-15-M00280_OTURAKKUYU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17.11.2020 10:39:51</t>
        </is>
      </c>
      <c>
        <is>
          <t>17.11.2020 11:23:24</t>
        </is>
      </c>
      <c>
        <v>0.725833333</v>
      </c>
      <c>
        <v>0</v>
      </c>
      <c>
        <v>0</v>
      </c>
      <c>
        <v>59</v>
      </c>
      <c>
        <v>240</v>
      </c>
      <c>
        <v>0</v>
      </c>
      <c>
        <v>0</v>
      </c>
      <c>
        <v>42.824167</v>
      </c>
      <c>
        <v>174.2</v>
      </c>
    </row>
    <row>
      <c>
        <is>
          <t>1581943</t>
        </is>
      </c>
      <c>
        <v>1</v>
      </c>
      <c>
        <is>
          <t>İZMİR</t>
        </is>
      </c>
      <c>
        <v>ÖDEMİŞ</v>
      </c>
      <c>
        <is>
          <t>BALABANLI TR-2 35-15-L00968_B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17.11.2020 11:31:18</t>
        </is>
      </c>
      <c>
        <is>
          <t>17.11.2020 14:37:22</t>
        </is>
      </c>
      <c>
        <v>3.101111111</v>
      </c>
      <c>
        <v>0</v>
      </c>
      <c>
        <v>0</v>
      </c>
      <c>
        <v>0</v>
      </c>
      <c>
        <v>29</v>
      </c>
      <c>
        <v>0</v>
      </c>
      <c>
        <v>0</v>
      </c>
      <c>
        <v>0</v>
      </c>
      <c>
        <v>89.932222</v>
      </c>
    </row>
    <row>
      <c>
        <is>
          <t>1583867</t>
        </is>
      </c>
      <c>
        <v>1</v>
      </c>
      <c>
        <is>
          <t>İZMİR</t>
        </is>
      </c>
      <c>
        <v>ÖDEMİŞ</v>
      </c>
      <c>
        <is>
          <t>BALABANLI DM 35-15-M00280_OTURAKKUYU-M04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20.11.2020 13:53:00</t>
        </is>
      </c>
      <c>
        <is>
          <t>20.11.2020 14:23:58</t>
        </is>
      </c>
      <c>
        <v>0.516111111</v>
      </c>
      <c>
        <v>0</v>
      </c>
      <c>
        <v>0</v>
      </c>
      <c>
        <v>59</v>
      </c>
      <c>
        <v>240</v>
      </c>
      <c>
        <v>0</v>
      </c>
      <c>
        <v>0</v>
      </c>
      <c>
        <v>30.450556</v>
      </c>
      <c>
        <v>123.866667</v>
      </c>
    </row>
    <row>
      <c>
        <is>
          <t>1584090</t>
        </is>
      </c>
      <c>
        <v>1</v>
      </c>
      <c>
        <is>
          <t>İZMİR</t>
        </is>
      </c>
      <c>
        <v>ÖDEMİŞ</v>
      </c>
      <c>
        <is>
          <t>BALABANLI TR-3 35-15-L00969_950357609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20.11.2020 20:04:28</t>
        </is>
      </c>
      <c>
        <is>
          <t>20.11.2020 23:11:31</t>
        </is>
      </c>
      <c>
        <v>3.1175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3.1175</v>
      </c>
    </row>
    <row>
      <c>
        <is>
          <t>1582091</t>
        </is>
      </c>
      <c>
        <v>1</v>
      </c>
      <c>
        <is>
          <t>İZMİR</t>
        </is>
      </c>
      <c>
        <v>ÖDEMİŞ</v>
      </c>
      <c>
        <is>
          <t>BALABANLI DM 35-15-M00280_KIZILCAAVLU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17.11.2020 14:58:40</t>
        </is>
      </c>
      <c>
        <is>
          <t>17.11.2020 16:30:38</t>
        </is>
      </c>
      <c>
        <v>1.532777777</v>
      </c>
      <c>
        <v>0</v>
      </c>
      <c>
        <v>0</v>
      </c>
      <c>
        <v>42</v>
      </c>
      <c>
        <v>133</v>
      </c>
      <c>
        <v>0</v>
      </c>
      <c>
        <v>0</v>
      </c>
      <c>
        <v>64.376667</v>
      </c>
      <c>
        <v>203.859444</v>
      </c>
    </row>
    <row>
      <c>
        <is>
          <t>1581401</t>
        </is>
      </c>
      <c>
        <v>1</v>
      </c>
      <c>
        <is>
          <t>İZMİR</t>
        </is>
      </c>
      <c>
        <v>ÖDEMİŞ</v>
      </c>
      <c>
        <is>
          <t>BOZCAYAKA TR-1 35-15-L00919_35-15-L00919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16.11.2020 10:52:31</t>
        </is>
      </c>
      <c>
        <is>
          <t>16.11.2020 14:44:22</t>
        </is>
      </c>
      <c>
        <v>3.864166666</v>
      </c>
      <c>
        <v>0</v>
      </c>
      <c>
        <v>0</v>
      </c>
      <c>
        <v>1</v>
      </c>
      <c>
        <v>214</v>
      </c>
      <c>
        <v>0</v>
      </c>
      <c>
        <v>0</v>
      </c>
      <c>
        <v>3.864167</v>
      </c>
      <c>
        <v>826.931667</v>
      </c>
    </row>
    <row>
      <c>
        <is>
          <t>1581961</t>
        </is>
      </c>
      <c>
        <v>1</v>
      </c>
      <c>
        <is>
          <t>İZMİR</t>
        </is>
      </c>
      <c>
        <v>TİRE</v>
      </c>
      <c>
        <is>
          <t>KIZILCAAVLU TR-6 35-29-L00571_914986990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17.11.2020 12:06:34</t>
        </is>
      </c>
      <c>
        <is>
          <t>17.11.2020 12:48:46</t>
        </is>
      </c>
      <c>
        <v>0.703333333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0.703333</v>
      </c>
    </row>
    <row>
      <c>
        <is>
          <t>1597306</t>
        </is>
      </c>
      <c>
        <v>1</v>
      </c>
      <c>
        <is>
          <t>İZMİR</t>
        </is>
      </c>
      <c>
        <v>TİRE</v>
      </c>
      <c>
        <is>
          <t>KIZILCAAVLU KÖK 35-29-L00056_AYHAN GÜLCÜOĞLU L04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27.11.2020 13:01:04</t>
        </is>
      </c>
      <c>
        <is>
          <t>27.11.2020 14:04:13</t>
        </is>
      </c>
      <c>
        <v>1.0525</v>
      </c>
      <c>
        <v>0</v>
      </c>
      <c>
        <v>0</v>
      </c>
      <c>
        <v>8</v>
      </c>
      <c>
        <v>0</v>
      </c>
      <c>
        <v>0</v>
      </c>
      <c>
        <v>0</v>
      </c>
      <c>
        <v>8.42</v>
      </c>
      <c>
        <v>0</v>
      </c>
    </row>
    <row>
      <c>
        <is>
          <t>1577126</t>
        </is>
      </c>
      <c>
        <v>1</v>
      </c>
      <c>
        <is>
          <t>İZMİR</t>
        </is>
      </c>
      <c>
        <v>TİRE</v>
      </c>
      <c>
        <is>
          <t>KIZILCAAVLU KÖK 35-29-L00056_GÖKÇEN İM-L08 L08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07.11.2020 13:07:00</t>
        </is>
      </c>
      <c>
        <is>
          <t>07.11.2020 13:29:46</t>
        </is>
      </c>
      <c>
        <v>0.379444444</v>
      </c>
      <c>
        <v>0</v>
      </c>
      <c>
        <v>0</v>
      </c>
      <c>
        <v>66</v>
      </c>
      <c>
        <v>425</v>
      </c>
      <c>
        <v>0</v>
      </c>
      <c>
        <v>0</v>
      </c>
      <c>
        <v>25.043333</v>
      </c>
      <c>
        <v>161.263889</v>
      </c>
    </row>
    <row>
      <c>
        <is>
          <t>1573595</t>
        </is>
      </c>
      <c>
        <v>1</v>
      </c>
      <c>
        <is>
          <t>İZMİR</t>
        </is>
      </c>
      <c>
        <v>ÖDEMİŞ</v>
      </c>
      <c>
        <is>
          <t>TR-25/A 35-15-M00307_D d2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01.11.2020 11:09:28</t>
        </is>
      </c>
      <c>
        <is>
          <t>01.11.2020 16:17:31</t>
        </is>
      </c>
      <c>
        <v>5.134166666</v>
      </c>
      <c>
        <v>0</v>
      </c>
      <c>
        <v>90</v>
      </c>
      <c>
        <v>0</v>
      </c>
      <c>
        <v>0</v>
      </c>
      <c>
        <v>0</v>
      </c>
      <c>
        <v>462.075</v>
      </c>
      <c>
        <v>0</v>
      </c>
      <c>
        <v>0</v>
      </c>
    </row>
    <row>
      <c>
        <is>
          <t>1573958</t>
        </is>
      </c>
      <c>
        <v>1</v>
      </c>
      <c>
        <is>
          <t>İZMİR</t>
        </is>
      </c>
      <c>
        <v>ÖDEMİŞ</v>
      </c>
      <c>
        <is>
          <t>TR-25/A 35-15-M00307_D d1</t>
        </is>
      </c>
      <c>
        <v>AG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02.11.2020 08:55:00</t>
        </is>
      </c>
      <c>
        <is>
          <t>02.11.2020 13:47:21</t>
        </is>
      </c>
      <c>
        <v>4.8725</v>
      </c>
      <c>
        <v>0</v>
      </c>
      <c>
        <v>120</v>
      </c>
      <c>
        <v>0</v>
      </c>
      <c>
        <v>0</v>
      </c>
      <c>
        <v>0</v>
      </c>
      <c>
        <v>584.7</v>
      </c>
      <c>
        <v>0</v>
      </c>
      <c>
        <v>0</v>
      </c>
    </row>
    <row>
      <c>
        <is>
          <t>1576034</t>
        </is>
      </c>
      <c>
        <v>1</v>
      </c>
      <c>
        <is>
          <t>İZMİR</t>
        </is>
      </c>
      <c>
        <v>BERGAMA</v>
      </c>
      <c>
        <is>
          <t>SAĞANCI İM 35-16-A00003_BOSBİ ÖZEL DM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05.11.2020 20:19:59</t>
        </is>
      </c>
      <c>
        <is>
          <t>05.11.2020 22:22:16</t>
        </is>
      </c>
      <c>
        <v>2.038055555</v>
      </c>
      <c>
        <v>0</v>
      </c>
      <c>
        <v>0</v>
      </c>
      <c>
        <v>2</v>
      </c>
      <c>
        <v>0</v>
      </c>
      <c>
        <v>0</v>
      </c>
      <c>
        <v>0</v>
      </c>
      <c>
        <v>4.076111</v>
      </c>
      <c>
        <v>0</v>
      </c>
    </row>
    <row>
      <c>
        <is>
          <t>1581628</t>
        </is>
      </c>
      <c>
        <v>1</v>
      </c>
      <c>
        <is>
          <t>İZMİR</t>
        </is>
      </c>
      <c>
        <v>BERGAMA</v>
      </c>
      <c>
        <is>
          <t>SAĞANCI İM 35-16-A00003_SÜLEYMANLI L05</t>
        </is>
      </c>
      <c>
        <v>OG İletken Kopması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16.11.2020 17:14:48</t>
        </is>
      </c>
      <c>
        <is>
          <t>16.11.2020 20:01:00</t>
        </is>
      </c>
      <c>
        <v>2.77</v>
      </c>
      <c>
        <v>1</v>
      </c>
      <c>
        <v>0</v>
      </c>
      <c>
        <v>69</v>
      </c>
      <c>
        <v>867</v>
      </c>
      <c>
        <v>2.77</v>
      </c>
      <c>
        <v>0</v>
      </c>
      <c>
        <v>191.13</v>
      </c>
      <c>
        <v>2401.59</v>
      </c>
    </row>
    <row>
      <c>
        <is>
          <t>1598148</t>
        </is>
      </c>
      <c>
        <v>1</v>
      </c>
      <c>
        <is>
          <t>İZMİR</t>
        </is>
      </c>
      <c>
        <v>BERGAMA</v>
      </c>
      <c>
        <is>
          <t>SAĞANCI İM 35-16-A00003_YAVAŞÇA L06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29.11.2020 13:07:14</t>
        </is>
      </c>
      <c>
        <is>
          <t>29.11.2020 14:29:41</t>
        </is>
      </c>
      <c>
        <v>1.374166666</v>
      </c>
      <c>
        <v>0</v>
      </c>
      <c>
        <v>0</v>
      </c>
      <c>
        <v>37</v>
      </c>
      <c>
        <v>7</v>
      </c>
      <c>
        <v>0</v>
      </c>
      <c>
        <v>0</v>
      </c>
      <c>
        <v>50.844167</v>
      </c>
      <c>
        <v>9.619167</v>
      </c>
    </row>
    <row>
      <c>
        <is>
          <t>1583439</t>
        </is>
      </c>
      <c>
        <v>1</v>
      </c>
      <c>
        <is>
          <t>İZMİR</t>
        </is>
      </c>
      <c>
        <v>BERGAMA</v>
      </c>
      <c>
        <is>
          <t>SAĞANCI TR-1 35-16-L00264_C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19.11.2020 18:21:42</t>
        </is>
      </c>
      <c>
        <is>
          <t>19.11.2020 19:02:21</t>
        </is>
      </c>
      <c>
        <v>0.6775</v>
      </c>
      <c>
        <v>0</v>
      </c>
      <c>
        <v>0</v>
      </c>
      <c>
        <v>0</v>
      </c>
      <c>
        <v>76</v>
      </c>
      <c>
        <v>0</v>
      </c>
      <c>
        <v>0</v>
      </c>
      <c>
        <v>0</v>
      </c>
      <c>
        <v>51.49</v>
      </c>
    </row>
    <row>
      <c>
        <is>
          <t>1596927</t>
        </is>
      </c>
      <c>
        <v>1</v>
      </c>
      <c>
        <is>
          <t>İZMİR</t>
        </is>
      </c>
      <c>
        <v>BERGAMA</v>
      </c>
      <c>
        <is>
          <t>SAĞANCI TR-1 35-16-L00264_953331079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26.11.2020 17:04:06</t>
        </is>
      </c>
      <c>
        <is>
          <t>26.11.2020 19:19:59</t>
        </is>
      </c>
      <c>
        <v>2.264722222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2.264722</v>
      </c>
    </row>
    <row>
      <c>
        <is>
          <t>1581592</t>
        </is>
      </c>
      <c>
        <v>1</v>
      </c>
      <c>
        <is>
          <t>İZMİR</t>
        </is>
      </c>
      <c>
        <v>BERGAMA</v>
      </c>
      <c>
        <is>
          <t>SAĞANCI İM 35-16-A00003_YAVAŞÇA-L06 L06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16.11.2020 16:22:00</t>
        </is>
      </c>
      <c>
        <is>
          <t>16.11.2020 16:43:06</t>
        </is>
      </c>
      <c>
        <v>0.351666666</v>
      </c>
      <c>
        <v>0</v>
      </c>
      <c>
        <v>0</v>
      </c>
      <c>
        <v>37</v>
      </c>
      <c>
        <v>7</v>
      </c>
      <c>
        <v>0</v>
      </c>
      <c>
        <v>0</v>
      </c>
      <c>
        <v>13.011667</v>
      </c>
      <c>
        <v>2.461667</v>
      </c>
    </row>
    <row>
      <c>
        <is>
          <t>1581680</t>
        </is>
      </c>
      <c>
        <v>1</v>
      </c>
      <c>
        <is>
          <t>İZMİR</t>
        </is>
      </c>
      <c>
        <v>BERGAMA</v>
      </c>
      <c>
        <is>
          <t>SAĞANCI İM 35-16-A00003_HatBaşıAyırıcı_53139558 L05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16.11.2020 20:45:38</t>
        </is>
      </c>
      <c>
        <is>
          <t>16.11.2020 20:56:00</t>
        </is>
      </c>
      <c>
        <v>0.172777777</v>
      </c>
      <c>
        <v>0</v>
      </c>
      <c>
        <v>0</v>
      </c>
      <c>
        <v>30</v>
      </c>
      <c>
        <v>0</v>
      </c>
      <c>
        <v>0</v>
      </c>
      <c>
        <v>0</v>
      </c>
      <c>
        <v>5.183333</v>
      </c>
      <c>
        <v>0</v>
      </c>
    </row>
    <row>
      <c>
        <is>
          <t>1577819</t>
        </is>
      </c>
      <c>
        <v>1</v>
      </c>
      <c>
        <is>
          <t>İZMİR</t>
        </is>
      </c>
      <c>
        <v>BERGAMA</v>
      </c>
      <c>
        <is>
          <t>SAĞANCI İM 35-16-A00003_SÜLEYMANLI L05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09.11.2020 07:55:16</t>
        </is>
      </c>
      <c>
        <is>
          <t>09.11.2020 08:35:34</t>
        </is>
      </c>
      <c>
        <v>0.671666666</v>
      </c>
      <c>
        <v>1</v>
      </c>
      <c>
        <v>0</v>
      </c>
      <c>
        <v>69</v>
      </c>
      <c>
        <v>867</v>
      </c>
      <c>
        <v>0.671667</v>
      </c>
      <c>
        <v>0</v>
      </c>
      <c>
        <v>46.345</v>
      </c>
      <c>
        <v>582.334999</v>
      </c>
    </row>
    <row>
      <c>
        <is>
          <t>1581204</t>
        </is>
      </c>
      <c>
        <v>1</v>
      </c>
      <c>
        <is>
          <t>İZMİR</t>
        </is>
      </c>
      <c>
        <v>BERGAMA</v>
      </c>
      <c>
        <is>
          <t>SAĞANCI İM 35-16-A00003_YAVAŞÇA L06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15.11.2020 20:00:08</t>
        </is>
      </c>
      <c>
        <is>
          <t>15.11.2020 20:50:02</t>
        </is>
      </c>
      <c>
        <v>0.831666666</v>
      </c>
      <c>
        <v>0</v>
      </c>
      <c>
        <v>0</v>
      </c>
      <c>
        <v>37</v>
      </c>
      <c>
        <v>7</v>
      </c>
      <c>
        <v>0</v>
      </c>
      <c>
        <v>0</v>
      </c>
      <c>
        <v>30.771667</v>
      </c>
      <c>
        <v>5.821667</v>
      </c>
    </row>
    <row>
      <c>
        <is>
          <t>1581232</t>
        </is>
      </c>
      <c>
        <v>1</v>
      </c>
      <c>
        <is>
          <t>İZMİR</t>
        </is>
      </c>
      <c>
        <v>BERGAMA</v>
      </c>
      <c>
        <is>
          <t>SAĞANCI İM 35-16-A00003_YAVAŞÇA L06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15.11.2020 22:05:36</t>
        </is>
      </c>
      <c>
        <is>
          <t>15.11.2020 22:40:43</t>
        </is>
      </c>
      <c>
        <v>0.585277777</v>
      </c>
      <c>
        <v>0</v>
      </c>
      <c>
        <v>0</v>
      </c>
      <c>
        <v>37</v>
      </c>
      <c>
        <v>7</v>
      </c>
      <c>
        <v>0</v>
      </c>
      <c>
        <v>0</v>
      </c>
      <c>
        <v>21.655278</v>
      </c>
      <c>
        <v>4.096944</v>
      </c>
    </row>
    <row>
      <c>
        <is>
          <t>1581579</t>
        </is>
      </c>
      <c>
        <v>1</v>
      </c>
      <c>
        <is>
          <t>İZMİR</t>
        </is>
      </c>
      <c>
        <v>BERGAMA</v>
      </c>
      <c>
        <is>
          <t>SAĞANCI TR-1 35-16-L00264_953331103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16.11.2020 15:43:25</t>
        </is>
      </c>
      <c>
        <is>
          <t>16.11.2020 16:30:44</t>
        </is>
      </c>
      <c>
        <v>0.788611111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3.154444</v>
      </c>
    </row>
    <row>
      <c>
        <is>
          <t>1597432</t>
        </is>
      </c>
      <c>
        <v>1</v>
      </c>
      <c>
        <is>
          <t>İZMİR</t>
        </is>
      </c>
      <c>
        <v>BERGAMA</v>
      </c>
      <c>
        <is>
          <t>SAĞANCI İM 35-16-A00003_SÜLEYMANLI-L05 L05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27.11.2020 17:16:14</t>
        </is>
      </c>
      <c>
        <is>
          <t>27.11.2020 17:55:00</t>
        </is>
      </c>
      <c>
        <v>0.646111111</v>
      </c>
      <c>
        <v>1</v>
      </c>
      <c>
        <v>0</v>
      </c>
      <c>
        <v>69</v>
      </c>
      <c>
        <v>867</v>
      </c>
      <c>
        <v>0.646111</v>
      </c>
      <c>
        <v>0</v>
      </c>
      <c>
        <v>44.581667</v>
      </c>
      <c>
        <v>560.178333</v>
      </c>
    </row>
    <row>
      <c>
        <is>
          <t>1598754</t>
        </is>
      </c>
      <c>
        <v>1</v>
      </c>
      <c>
        <is>
          <t>İZMİR</t>
        </is>
      </c>
      <c>
        <v>BERGAMA</v>
      </c>
      <c>
        <is>
          <t>SAĞANCI İM 35-16-A00003_HatBaşıAyırıcı_53140377 L05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30.11.2020 15:32:27</t>
        </is>
      </c>
      <c>
        <is>
          <t>30.11.2020 16:14:00</t>
        </is>
      </c>
      <c>
        <v>0.6925</v>
      </c>
      <c>
        <v>0</v>
      </c>
      <c>
        <v>0</v>
      </c>
      <c>
        <v>5</v>
      </c>
      <c>
        <v>225</v>
      </c>
      <c>
        <v>0</v>
      </c>
      <c>
        <v>0</v>
      </c>
      <c>
        <v>3.4625</v>
      </c>
      <c>
        <v>155.8125</v>
      </c>
    </row>
    <row>
      <c>
        <is>
          <t>1595358</t>
        </is>
      </c>
      <c>
        <v>1</v>
      </c>
      <c>
        <is>
          <t>İZMİR</t>
        </is>
      </c>
      <c>
        <v>BERGAMA</v>
      </c>
      <c>
        <is>
          <t>KOCAOBA KÖK-11 35-30-L00201_KOCOBA KÖK-L03 L03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23.11.2020 16:51:20</t>
        </is>
      </c>
      <c>
        <is>
          <t>23.11.2020 17:24:56</t>
        </is>
      </c>
      <c>
        <v>0.56</v>
      </c>
      <c>
        <v>0</v>
      </c>
      <c>
        <v>159</v>
      </c>
      <c>
        <v>27</v>
      </c>
      <c>
        <v>8</v>
      </c>
      <c>
        <v>0</v>
      </c>
      <c>
        <v>89.04</v>
      </c>
      <c>
        <v>15.12</v>
      </c>
      <c>
        <v>4.48</v>
      </c>
    </row>
    <row>
      <c>
        <is>
          <t>1595898</t>
        </is>
      </c>
      <c>
        <v>1</v>
      </c>
      <c>
        <is>
          <t>İZMİR</t>
        </is>
      </c>
      <c>
        <v>BERGAMA</v>
      </c>
      <c>
        <is>
          <t>SAĞANCI İM 35-16-A00003_SÜLEYMANLI-L05 L05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24.11.2020 17:15:51</t>
        </is>
      </c>
      <c>
        <is>
          <t>24.11.2020 17:49:20</t>
        </is>
      </c>
      <c>
        <v>0.558055555</v>
      </c>
      <c>
        <v>1</v>
      </c>
      <c>
        <v>0</v>
      </c>
      <c>
        <v>69</v>
      </c>
      <c>
        <v>867</v>
      </c>
      <c>
        <v>0.558056</v>
      </c>
      <c>
        <v>0</v>
      </c>
      <c>
        <v>38.505833</v>
      </c>
      <c>
        <v>483.834166</v>
      </c>
    </row>
    <row>
      <c>
        <is>
          <t>1578078</t>
        </is>
      </c>
      <c>
        <v>1</v>
      </c>
      <c>
        <is>
          <t>İZMİR</t>
        </is>
      </c>
      <c>
        <v>BERGAMA</v>
      </c>
      <c>
        <is>
          <t>TOPÇAM SULAMA TR-12 35-16-M00205_47525216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09.11.2020 13:57:34</t>
        </is>
      </c>
      <c>
        <is>
          <t>09.11.2020 15:42:01</t>
        </is>
      </c>
      <c>
        <v>1.740833333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1.740833</v>
      </c>
    </row>
    <row>
      <c>
        <is>
          <t>1579484</t>
        </is>
      </c>
      <c>
        <v>1</v>
      </c>
      <c>
        <is>
          <t>İZMİR</t>
        </is>
      </c>
      <c>
        <v>BERGAMA</v>
      </c>
      <c>
        <is>
          <t>KAVŞAK DM TR-154 35-16-L00154_BENZİNLİK ÇIKIŞI L06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12.11.2020 09:31:00</t>
        </is>
      </c>
      <c>
        <is>
          <t>12.11.2020 10:12:13</t>
        </is>
      </c>
      <c>
        <v>0.686944444</v>
      </c>
      <c>
        <v>7</v>
      </c>
      <c>
        <v>0</v>
      </c>
      <c>
        <v>7</v>
      </c>
      <c>
        <v>0</v>
      </c>
      <c>
        <v>4.808611</v>
      </c>
      <c>
        <v>0</v>
      </c>
      <c>
        <v>4.808611</v>
      </c>
      <c>
        <v>0</v>
      </c>
    </row>
    <row>
      <c>
        <is>
          <t>1575079</t>
        </is>
      </c>
      <c>
        <v>1</v>
      </c>
      <c>
        <is>
          <t>İZMİR</t>
        </is>
      </c>
      <c>
        <v>BERGAMA</v>
      </c>
      <c>
        <is>
          <t>AŞAĞICUMA DM 35-16-M00103_TERZİHALİLLER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04.11.2020 09:47:51</t>
        </is>
      </c>
      <c>
        <is>
          <t>04.11.2020 10:56:00</t>
        </is>
      </c>
      <c>
        <v>1.135833333</v>
      </c>
      <c>
        <v>0</v>
      </c>
      <c>
        <v>0</v>
      </c>
      <c>
        <v>54</v>
      </c>
      <c>
        <v>500</v>
      </c>
      <c>
        <v>0</v>
      </c>
      <c>
        <v>0</v>
      </c>
      <c>
        <v>61.335</v>
      </c>
      <c>
        <v>567.916667</v>
      </c>
    </row>
    <row>
      <c>
        <is>
          <t>1582876</t>
        </is>
      </c>
      <c>
        <v>1</v>
      </c>
      <c>
        <is>
          <t>İZMİR</t>
        </is>
      </c>
      <c>
        <v>BERGAMA</v>
      </c>
      <c>
        <is>
          <t>GÖBELLER TR-1 35-16-M00110_47479234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19.11.2020 08:09:41</t>
        </is>
      </c>
      <c>
        <is>
          <t>19.11.2020 09:53:54</t>
        </is>
      </c>
      <c>
        <v>1.736944444</v>
      </c>
      <c>
        <v>0</v>
      </c>
      <c>
        <v>0</v>
      </c>
      <c>
        <v>0</v>
      </c>
      <c>
        <v>68</v>
      </c>
      <c>
        <v>0</v>
      </c>
      <c>
        <v>0</v>
      </c>
      <c>
        <v>0</v>
      </c>
      <c>
        <v>118.112222</v>
      </c>
    </row>
    <row>
      <c>
        <is>
          <t>1598353</t>
        </is>
      </c>
      <c>
        <v>1</v>
      </c>
      <c>
        <is>
          <t>İZMİR</t>
        </is>
      </c>
      <c>
        <v>KARABURUN</v>
      </c>
      <c>
        <is>
          <t>MORDOĞAN TR-2 35-21-L00140_953356967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29.11.2020 22:17:41</t>
        </is>
      </c>
      <c>
        <is>
          <t>29.11.2020 23:35:05</t>
        </is>
      </c>
      <c>
        <v>1.29</v>
      </c>
      <c>
        <v>0</v>
      </c>
      <c>
        <v>1</v>
      </c>
      <c>
        <v>0</v>
      </c>
      <c>
        <v>0</v>
      </c>
      <c>
        <v>0</v>
      </c>
      <c>
        <v>1.29</v>
      </c>
      <c>
        <v>0</v>
      </c>
      <c>
        <v>0</v>
      </c>
    </row>
    <row>
      <c>
        <is>
          <t>1580846</t>
        </is>
      </c>
      <c>
        <v>1</v>
      </c>
      <c>
        <is>
          <t>İZMİR</t>
        </is>
      </c>
      <c>
        <v>MENEMEN</v>
      </c>
      <c>
        <is>
          <t>HATUNDERE DM 35-28-M00862_HELVACI DM-2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14.11.2020 18:43:05</t>
        </is>
      </c>
      <c>
        <is>
          <t>14.11.2020 22:31:54</t>
        </is>
      </c>
      <c>
        <v>3.813611111</v>
      </c>
      <c>
        <v>2</v>
      </c>
      <c>
        <v>79</v>
      </c>
      <c>
        <v>0</v>
      </c>
      <c>
        <v>0</v>
      </c>
      <c>
        <v>7.627222</v>
      </c>
      <c>
        <v>301.275278</v>
      </c>
      <c>
        <v>0</v>
      </c>
      <c>
        <v>0</v>
      </c>
    </row>
    <row>
      <c>
        <is>
          <t>1581637</t>
        </is>
      </c>
      <c>
        <v>1</v>
      </c>
      <c>
        <is>
          <t>İZMİR</t>
        </is>
      </c>
      <c>
        <v>MENEMEN</v>
      </c>
      <c>
        <is>
          <t>HATUNDERE TR-1 35-28-M00471_953394203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16.11.2020 17:26:41</t>
        </is>
      </c>
      <c>
        <is>
          <t>16.11.2020 19:18:19</t>
        </is>
      </c>
      <c>
        <v>1.860555555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3.721111</v>
      </c>
    </row>
    <row>
      <c>
        <is>
          <t>1580901</t>
        </is>
      </c>
      <c>
        <v>1</v>
      </c>
      <c>
        <is>
          <t>İZMİR</t>
        </is>
      </c>
      <c>
        <v>MENEMEN</v>
      </c>
      <c>
        <is>
          <t>HATUNDERE TR-1 35-28-M00471_953387473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14.11.2020 23:08:25</t>
        </is>
      </c>
      <c>
        <is>
          <t>15.11.2020 21:42:44</t>
        </is>
      </c>
      <c>
        <v>22.571944444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22.571944</v>
      </c>
    </row>
    <row>
      <c>
        <is>
          <t>1580806</t>
        </is>
      </c>
      <c>
        <v>1</v>
      </c>
      <c>
        <is>
          <t>MANİSA</t>
        </is>
      </c>
      <c>
        <v>KULA</v>
      </c>
      <c>
        <is>
          <t>KENGER TR-1 45-77-L00143_B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14.11.2020 17:18:12</t>
        </is>
      </c>
      <c>
        <is>
          <t>14.11.2020 20:46:33</t>
        </is>
      </c>
      <c>
        <v>3.4725</v>
      </c>
      <c>
        <v>0</v>
      </c>
      <c>
        <v>0</v>
      </c>
      <c>
        <v>0</v>
      </c>
      <c>
        <v>39</v>
      </c>
      <c>
        <v>0</v>
      </c>
      <c>
        <v>0</v>
      </c>
      <c>
        <v>0</v>
      </c>
      <c>
        <v>135.4275</v>
      </c>
    </row>
    <row>
      <c>
        <is>
          <t>1575626</t>
        </is>
      </c>
      <c>
        <v>1</v>
      </c>
      <c>
        <is>
          <t>MANİSA</t>
        </is>
      </c>
      <c>
        <v>KULA</v>
      </c>
      <c>
        <is>
          <t>KULA İM 45-77-A00001_HatBaşıAyırıcı_66085777 M01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05.11.2020 08:58:17</t>
        </is>
      </c>
      <c>
        <is>
          <t>05.11.2020 11:52:50</t>
        </is>
      </c>
      <c>
        <v>2.909166666</v>
      </c>
      <c>
        <v>0</v>
      </c>
      <c>
        <v>0</v>
      </c>
      <c>
        <v>4</v>
      </c>
      <c>
        <v>27</v>
      </c>
      <c>
        <v>0</v>
      </c>
      <c>
        <v>0</v>
      </c>
      <c>
        <v>11.636667</v>
      </c>
      <c>
        <v>78.5475</v>
      </c>
    </row>
    <row>
      <c>
        <is>
          <t>1596275</t>
        </is>
      </c>
      <c>
        <v>1</v>
      </c>
      <c>
        <is>
          <t>MANİSA</t>
        </is>
      </c>
      <c>
        <v>GÖRDES</v>
      </c>
      <c>
        <is>
          <t>KILCANLAR TR-1 45-75-M00248_Ayırıcı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25.11.2020 12:10:20</t>
        </is>
      </c>
      <c>
        <is>
          <t>25.11.2020 13:43:38</t>
        </is>
      </c>
      <c>
        <v>1.555</v>
      </c>
      <c>
        <v>0</v>
      </c>
      <c>
        <v>0</v>
      </c>
      <c>
        <v>1</v>
      </c>
      <c>
        <v>64</v>
      </c>
      <c>
        <v>0</v>
      </c>
      <c>
        <v>0</v>
      </c>
      <c>
        <v>1.555</v>
      </c>
      <c>
        <v>99.52</v>
      </c>
    </row>
    <row>
      <c>
        <is>
          <t>1576669</t>
        </is>
      </c>
      <c>
        <v>1</v>
      </c>
      <c>
        <is>
          <t>İZMİR</t>
        </is>
      </c>
      <c>
        <v>ÖDEMİŞ</v>
      </c>
      <c>
        <is>
          <t>SUBATAN TR-8 35-15-L00347_C</t>
        </is>
      </c>
      <c>
        <v>AG Atlama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06.11.2020 17:20:47</t>
        </is>
      </c>
      <c>
        <is>
          <t>06.11.2020 22:47:58</t>
        </is>
      </c>
      <c>
        <v>5.453055555</v>
      </c>
      <c>
        <v>0</v>
      </c>
      <c>
        <v>0</v>
      </c>
      <c>
        <v>0</v>
      </c>
      <c>
        <v>34</v>
      </c>
      <c>
        <v>0</v>
      </c>
      <c>
        <v>0</v>
      </c>
      <c>
        <v>0</v>
      </c>
      <c>
        <v>185.403889</v>
      </c>
    </row>
    <row>
      <c>
        <is>
          <t>1597697</t>
        </is>
      </c>
      <c>
        <v>1</v>
      </c>
      <c>
        <is>
          <t>İZMİR</t>
        </is>
      </c>
      <c>
        <v>FOÇA</v>
      </c>
      <c>
        <is>
          <t>FOÇA TR-47 35-23-L00047_950425790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28.11.2020 10:34:19</t>
        </is>
      </c>
      <c>
        <is>
          <t>28.11.2020 16:44:35</t>
        </is>
      </c>
      <c>
        <v>6.171111111</v>
      </c>
      <c>
        <v>0</v>
      </c>
      <c>
        <v>5</v>
      </c>
      <c>
        <v>0</v>
      </c>
      <c>
        <v>0</v>
      </c>
      <c>
        <v>0</v>
      </c>
      <c>
        <v>30.855556</v>
      </c>
      <c>
        <v>0</v>
      </c>
      <c>
        <v>0</v>
      </c>
    </row>
    <row>
      <c>
        <is>
          <t>1575150</t>
        </is>
      </c>
      <c>
        <v>1</v>
      </c>
      <c>
        <is>
          <t>İZMİR</t>
        </is>
      </c>
      <c>
        <v>FOÇA</v>
      </c>
      <c>
        <is>
          <t>FOÇA TR-11 35-23-L00011_42134243</t>
        </is>
      </c>
      <c>
        <v>Ağaç Kesimi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04.11.2020 11:38:00</t>
        </is>
      </c>
      <c>
        <is>
          <t>04.11.2020 16:31:02</t>
        </is>
      </c>
      <c>
        <v>4.883888888</v>
      </c>
      <c>
        <v>0</v>
      </c>
      <c>
        <v>103</v>
      </c>
      <c>
        <v>0</v>
      </c>
      <c>
        <v>0</v>
      </c>
      <c>
        <v>0</v>
      </c>
      <c>
        <v>503.040555</v>
      </c>
      <c>
        <v>0</v>
      </c>
      <c>
        <v>0</v>
      </c>
    </row>
    <row>
      <c>
        <is>
          <t>1576886</t>
        </is>
      </c>
      <c>
        <v>1</v>
      </c>
      <c>
        <is>
          <t>İZMİR</t>
        </is>
      </c>
      <c>
        <v>FOÇA</v>
      </c>
      <c>
        <is>
          <t>FOÇA TOYGAR KÖK 35-23-M00329_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07.11.2020 07:09:00</t>
        </is>
      </c>
      <c>
        <is>
          <t>07.11.2020 10:54:00</t>
        </is>
      </c>
      <c>
        <v>3.75</v>
      </c>
      <c>
        <v>0</v>
      </c>
      <c>
        <v>0</v>
      </c>
      <c>
        <v>5</v>
      </c>
      <c>
        <v>0</v>
      </c>
      <c>
        <v>0</v>
      </c>
      <c>
        <v>0</v>
      </c>
      <c>
        <v>18.75</v>
      </c>
      <c>
        <v>0</v>
      </c>
    </row>
    <row>
      <c>
        <is>
          <t>1576916</t>
        </is>
      </c>
      <c>
        <v>1</v>
      </c>
      <c>
        <is>
          <t>İZMİR</t>
        </is>
      </c>
      <c>
        <v>FOÇA</v>
      </c>
      <c>
        <is>
          <t>YENİFOÇA TR-1 DM 35-23-M00001_ALMAK TM-M01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07.11.2020 08:16:54</t>
        </is>
      </c>
      <c>
        <is>
          <t>07.11.2020 09:28:00</t>
        </is>
      </c>
      <c>
        <v>1.185</v>
      </c>
      <c>
        <v>57</v>
      </c>
      <c>
        <v>10274</v>
      </c>
      <c>
        <v>4</v>
      </c>
      <c>
        <v>60</v>
      </c>
      <c>
        <v>67.545</v>
      </c>
      <c>
        <v>12174.69</v>
      </c>
      <c>
        <v>4.74</v>
      </c>
      <c>
        <v>71.1</v>
      </c>
    </row>
    <row>
      <c>
        <is>
          <t>1573837</t>
        </is>
      </c>
      <c>
        <v>1</v>
      </c>
      <c>
        <is>
          <t>İZMİR</t>
        </is>
      </c>
      <c>
        <v>FOÇA</v>
      </c>
      <c>
        <is>
          <t>YENİ FOÇA TR-13 35-23-M00013_C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01.11.2020 20:38:42</t>
        </is>
      </c>
      <c>
        <is>
          <t>01.11.2020 21:23:34</t>
        </is>
      </c>
      <c>
        <v>0.747777777</v>
      </c>
      <c>
        <v>0</v>
      </c>
      <c>
        <v>63</v>
      </c>
      <c>
        <v>0</v>
      </c>
      <c>
        <v>0</v>
      </c>
      <c>
        <v>0</v>
      </c>
      <c>
        <v>47.11</v>
      </c>
      <c>
        <v>0</v>
      </c>
      <c>
        <v>0</v>
      </c>
    </row>
    <row>
      <c>
        <is>
          <t>1597435</t>
        </is>
      </c>
      <c>
        <v>1</v>
      </c>
      <c>
        <is>
          <t>İZMİR</t>
        </is>
      </c>
      <c>
        <v>FOÇA</v>
      </c>
      <c>
        <is>
          <t>YENİFOÇA TR-7 35-23-M00007_950417415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27.11.2020 17:09:04</t>
        </is>
      </c>
      <c>
        <is>
          <t>27.11.2020 19:03:50</t>
        </is>
      </c>
      <c>
        <v>1.912777777</v>
      </c>
      <c>
        <v>0</v>
      </c>
      <c>
        <v>1</v>
      </c>
      <c>
        <v>0</v>
      </c>
      <c>
        <v>0</v>
      </c>
      <c>
        <v>0</v>
      </c>
      <c>
        <v>1.912778</v>
      </c>
      <c>
        <v>0</v>
      </c>
      <c>
        <v>0</v>
      </c>
    </row>
    <row>
      <c>
        <is>
          <t>1597484</t>
        </is>
      </c>
      <c>
        <v>1</v>
      </c>
      <c>
        <is>
          <t>İZMİR</t>
        </is>
      </c>
      <c>
        <v>FOÇA</v>
      </c>
      <c>
        <is>
          <t>YENİFOÇA TR-7 35-23-M00007_B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27.11.2020 18:41:00</t>
        </is>
      </c>
      <c>
        <is>
          <t>27.11.2020 19:51:38</t>
        </is>
      </c>
      <c>
        <v>1.177222222</v>
      </c>
      <c>
        <v>0</v>
      </c>
      <c>
        <v>33</v>
      </c>
      <c>
        <v>0</v>
      </c>
      <c>
        <v>0</v>
      </c>
      <c>
        <v>0</v>
      </c>
      <c>
        <v>38.848333</v>
      </c>
      <c>
        <v>0</v>
      </c>
      <c>
        <v>0</v>
      </c>
    </row>
    <row>
      <c>
        <is>
          <t>1596045</t>
        </is>
      </c>
      <c>
        <v>1</v>
      </c>
      <c>
        <is>
          <t>İZMİR</t>
        </is>
      </c>
      <c>
        <v>FOÇA</v>
      </c>
      <c>
        <is>
          <t>YENİFOÇA TR-24 35-23-M00024_YENİFOÇA TR-25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25.11.2020 08:20:35</t>
        </is>
      </c>
      <c>
        <is>
          <t>25.11.2020 09:17:04</t>
        </is>
      </c>
      <c>
        <v>0.941388888</v>
      </c>
      <c>
        <v>9</v>
      </c>
      <c>
        <v>2467</v>
      </c>
      <c>
        <v>0</v>
      </c>
      <c>
        <v>0</v>
      </c>
      <c>
        <v>8.4725</v>
      </c>
      <c>
        <v>2322.406387</v>
      </c>
      <c>
        <v>0</v>
      </c>
      <c>
        <v>0</v>
      </c>
    </row>
    <row>
      <c>
        <is>
          <t>1581812</t>
        </is>
      </c>
      <c>
        <v>1</v>
      </c>
      <c>
        <is>
          <t>İZMİR</t>
        </is>
      </c>
      <c>
        <v>FOÇA</v>
      </c>
      <c>
        <is>
          <t>YENİ FOÇA TR-26 35-23-M00026_C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17.11.2020 09:39:00</t>
        </is>
      </c>
      <c>
        <is>
          <t>17.11.2020 10:30:07</t>
        </is>
      </c>
      <c>
        <v>0.851944444</v>
      </c>
      <c>
        <v>0</v>
      </c>
      <c>
        <v>98</v>
      </c>
      <c>
        <v>0</v>
      </c>
      <c>
        <v>0</v>
      </c>
      <c>
        <v>0</v>
      </c>
      <c>
        <v>83.490556</v>
      </c>
      <c>
        <v>0</v>
      </c>
      <c>
        <v>0</v>
      </c>
    </row>
    <row>
      <c>
        <is>
          <t>1581191</t>
        </is>
      </c>
      <c>
        <v>1</v>
      </c>
      <c>
        <is>
          <t>İZMİR</t>
        </is>
      </c>
      <c>
        <v>SELÇUK</v>
      </c>
      <c>
        <is>
          <t>TR-43 35-13-L00043_946422091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15.11.2020 19:15:42</t>
        </is>
      </c>
      <c>
        <is>
          <t>15.11.2020 20:06:56</t>
        </is>
      </c>
      <c>
        <v>0.853888888</v>
      </c>
      <c>
        <v>0</v>
      </c>
      <c>
        <v>10</v>
      </c>
      <c>
        <v>0</v>
      </c>
      <c>
        <v>0</v>
      </c>
      <c>
        <v>0</v>
      </c>
      <c>
        <v>8.538889</v>
      </c>
      <c>
        <v>0</v>
      </c>
      <c>
        <v>0</v>
      </c>
    </row>
    <row>
      <c>
        <is>
          <t>1583386</t>
        </is>
      </c>
      <c>
        <v>1</v>
      </c>
      <c>
        <is>
          <t>İZMİR</t>
        </is>
      </c>
      <c>
        <v>KİRAZ</v>
      </c>
      <c>
        <is>
          <t>TAŞLIYATAK TR-7 35-31-L00341_47890221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19.11.2020 17:02:03</t>
        </is>
      </c>
      <c>
        <is>
          <t>19.11.2020 20:40:16</t>
        </is>
      </c>
      <c>
        <v>3.636944444</v>
      </c>
      <c>
        <v>0</v>
      </c>
      <c>
        <v>0</v>
      </c>
      <c>
        <v>0</v>
      </c>
      <c>
        <v>6</v>
      </c>
      <c>
        <v>0</v>
      </c>
      <c>
        <v>0</v>
      </c>
      <c>
        <v>0</v>
      </c>
      <c>
        <v>21.821667</v>
      </c>
    </row>
    <row>
      <c>
        <is>
          <t>1578460</t>
        </is>
      </c>
      <c>
        <v>1</v>
      </c>
      <c>
        <is>
          <t>MANİSA</t>
        </is>
      </c>
      <c>
        <v>AKHİSAR</v>
      </c>
      <c>
        <is>
          <t>TÜTENLİ TR-1 45-72-L00126_Ayırıcı H</t>
        </is>
      </c>
      <c>
        <v>Trafo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10.11.2020 11:25:29</t>
        </is>
      </c>
      <c>
        <is>
          <t>10.11.2020 12:43:12</t>
        </is>
      </c>
      <c>
        <v>1.295051666</v>
      </c>
      <c>
        <v>0</v>
      </c>
      <c>
        <v>0</v>
      </c>
      <c>
        <v>1</v>
      </c>
      <c>
        <v>190</v>
      </c>
      <c>
        <v>0</v>
      </c>
      <c>
        <v>0</v>
      </c>
      <c>
        <v>1.295052</v>
      </c>
      <c>
        <v>246.059817</v>
      </c>
    </row>
    <row>
      <c>
        <is>
          <t>1579517</t>
        </is>
      </c>
      <c>
        <v>1</v>
      </c>
      <c>
        <is>
          <t>İZMİR</t>
        </is>
      </c>
      <c>
        <v>ÖDEMİŞ</v>
      </c>
      <c>
        <is>
          <t>BİRGİ TR-15 35-15-L00269_950403372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12.11.2020 10:06:38</t>
        </is>
      </c>
      <c>
        <is>
          <t>12.11.2020 11:06:35</t>
        </is>
      </c>
      <c>
        <v>0.999166666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0.999167</v>
      </c>
    </row>
    <row>
      <c>
        <is>
          <t>1597923</t>
        </is>
      </c>
      <c>
        <v>1</v>
      </c>
      <c>
        <is>
          <t>MANİSA</t>
        </is>
      </c>
      <c>
        <v>ALAŞEHİR</v>
      </c>
      <c>
        <is>
          <t>KİLLİK TR-11 45-73-M00852_45-73-M00852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28.11.2020 18:22:27</t>
        </is>
      </c>
      <c>
        <is>
          <t>28.11.2020 20:27:28</t>
        </is>
      </c>
      <c>
        <v>2.083611111</v>
      </c>
      <c>
        <v>1</v>
      </c>
      <c>
        <v>173</v>
      </c>
      <c>
        <v>0</v>
      </c>
      <c>
        <v>0</v>
      </c>
      <c>
        <v>2.083611</v>
      </c>
      <c>
        <v>360.464722</v>
      </c>
      <c>
        <v>0</v>
      </c>
      <c>
        <v>0</v>
      </c>
    </row>
    <row>
      <c>
        <is>
          <t>1596578</t>
        </is>
      </c>
      <c>
        <v>1</v>
      </c>
      <c>
        <is>
          <t>İZMİR</t>
        </is>
      </c>
      <c>
        <v>URLA</v>
      </c>
      <c>
        <is>
          <t>TR-140 35-19-L00140_956664114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26.11.2020 08:36:09</t>
        </is>
      </c>
      <c>
        <is>
          <t>26.11.2020 19:16:15</t>
        </is>
      </c>
      <c>
        <v>10.668333333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10.668333</v>
      </c>
    </row>
    <row>
      <c>
        <is>
          <t>1580859</t>
        </is>
      </c>
      <c>
        <v>1</v>
      </c>
      <c>
        <is>
          <t>İZMİR</t>
        </is>
      </c>
      <c>
        <v>SELÇUK</v>
      </c>
      <c>
        <is>
          <t>TAHSİN KARAYURT ÖZEL TR 35-13-L00269Ö_Ayırıcı H01</t>
        </is>
      </c>
      <c>
        <v>OG Atlama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14.11.2020 19:23:25</t>
        </is>
      </c>
      <c>
        <is>
          <t>14.11.2020 20:36:50</t>
        </is>
      </c>
      <c>
        <v>1.223611111</v>
      </c>
      <c>
        <v>0</v>
      </c>
      <c>
        <v>0</v>
      </c>
      <c>
        <v>1</v>
      </c>
      <c>
        <v>0</v>
      </c>
      <c>
        <v>0</v>
      </c>
      <c>
        <v>0</v>
      </c>
      <c>
        <v>1.223611</v>
      </c>
      <c>
        <v>0</v>
      </c>
    </row>
    <row>
      <c>
        <is>
          <t>1583721</t>
        </is>
      </c>
      <c>
        <v>1</v>
      </c>
      <c>
        <is>
          <t>MANİSA</t>
        </is>
      </c>
      <c>
        <v>GÖRDES</v>
      </c>
      <c>
        <is>
          <t>KÜREKÇİ BEKİREFE TR-1 45-75-M00120_A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20.11.2020 10:10:29</t>
        </is>
      </c>
      <c>
        <is>
          <t>20.11.2020 15:31:27</t>
        </is>
      </c>
      <c>
        <v>5.349444444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21.397778</v>
      </c>
    </row>
    <row>
      <c>
        <is>
          <t>1583741</t>
        </is>
      </c>
      <c>
        <v>1</v>
      </c>
      <c>
        <is>
          <t>MANİSA</t>
        </is>
      </c>
      <c>
        <v>SALİHLİ</v>
      </c>
      <c>
        <is>
          <t>MERSİNLİ TR-1 45-78-M00935_953286093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20.11.2020 10:53:06</t>
        </is>
      </c>
      <c>
        <is>
          <t>20.11.2020 20:08:05</t>
        </is>
      </c>
      <c>
        <v>9.249722222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9.249722</v>
      </c>
    </row>
    <row>
      <c>
        <is>
          <t>1578216</t>
        </is>
      </c>
      <c>
        <v>1</v>
      </c>
      <c>
        <is>
          <t>MANİSA</t>
        </is>
      </c>
      <c>
        <v>SALİHLİ</v>
      </c>
      <c>
        <is>
          <t>MERSİNLİ TR-3 45-78-M00937_953286343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09.11.2020 18:54:09</t>
        </is>
      </c>
      <c>
        <is>
          <t>09.11.2020 20:24:53</t>
        </is>
      </c>
      <c>
        <v>1.512222222</v>
      </c>
      <c>
        <v>0</v>
      </c>
      <c>
        <v>1</v>
      </c>
      <c>
        <v>0</v>
      </c>
      <c>
        <v>0</v>
      </c>
      <c>
        <v>0</v>
      </c>
      <c>
        <v>1.512222</v>
      </c>
      <c>
        <v>0</v>
      </c>
      <c>
        <v>0</v>
      </c>
    </row>
    <row>
      <c>
        <is>
          <t>1578117</t>
        </is>
      </c>
      <c>
        <v>1</v>
      </c>
      <c>
        <is>
          <t>İZMİR</t>
        </is>
      </c>
      <c>
        <v>ÖDEMİŞ</v>
      </c>
      <c>
        <is>
          <t>DEMİRCİLİ TR-1 35-15-L00390_35-15-L00390</t>
        </is>
      </c>
      <c>
        <v>AG Hatta Ağaç Kesimi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09.11.2020 15:11:00</t>
        </is>
      </c>
      <c>
        <is>
          <t>09.11.2020 16:00:25</t>
        </is>
      </c>
      <c>
        <v>0.823611111</v>
      </c>
      <c>
        <v>0</v>
      </c>
      <c>
        <v>0</v>
      </c>
      <c>
        <v>1</v>
      </c>
      <c>
        <v>241</v>
      </c>
      <c>
        <v>0</v>
      </c>
      <c>
        <v>0</v>
      </c>
      <c>
        <v>0.823611</v>
      </c>
      <c>
        <v>198.490278</v>
      </c>
    </row>
    <row>
      <c>
        <is>
          <t>1577561</t>
        </is>
      </c>
      <c>
        <v>1</v>
      </c>
      <c>
        <is>
          <t>İZMİR</t>
        </is>
      </c>
      <c>
        <v>TİRE</v>
      </c>
      <c>
        <is>
          <t>BAŞKÖY KUREYŞ TR-1 35-29-L00194_48207157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08.11.2020 10:48:31</t>
        </is>
      </c>
      <c>
        <is>
          <t>08.11.2020 13:36:46</t>
        </is>
      </c>
      <c>
        <v>2.804166666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14.020833</v>
      </c>
    </row>
    <row>
      <c>
        <is>
          <t>1575378</t>
        </is>
      </c>
      <c>
        <v>1</v>
      </c>
      <c>
        <is>
          <t>MANİSA</t>
        </is>
      </c>
      <c>
        <v>ŞEHZADELER</v>
      </c>
      <c>
        <is>
          <t>HAMZABEYLİ TR-4 45-71-M01774_B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04.11.2020 17:43:49</t>
        </is>
      </c>
      <c>
        <is>
          <t>04.11.2020 19:22:41</t>
        </is>
      </c>
      <c>
        <v>1.647777777</v>
      </c>
      <c>
        <v>0</v>
      </c>
      <c>
        <v>0</v>
      </c>
      <c>
        <v>0</v>
      </c>
      <c>
        <v>12</v>
      </c>
      <c>
        <v>0</v>
      </c>
      <c>
        <v>0</v>
      </c>
      <c>
        <v>0</v>
      </c>
      <c>
        <v>19.773333</v>
      </c>
    </row>
    <row>
      <c>
        <is>
          <t>1574680</t>
        </is>
      </c>
      <c>
        <v>1</v>
      </c>
      <c>
        <is>
          <t>MANİSA</t>
        </is>
      </c>
      <c>
        <v>ŞEHZADELER</v>
      </c>
      <c>
        <is>
          <t>HAMZABEYLİ KÖK 45-71-M00071_GİRİŞ-M05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03.11.2020 12:55:29</t>
        </is>
      </c>
      <c>
        <is>
          <t>03.11.2020 13:47:00</t>
        </is>
      </c>
      <c>
        <v>0.858611111</v>
      </c>
      <c>
        <v>15</v>
      </c>
      <c>
        <v>316</v>
      </c>
      <c>
        <v>1</v>
      </c>
      <c>
        <v>15</v>
      </c>
      <c>
        <v>12.879167</v>
      </c>
      <c>
        <v>271.321111</v>
      </c>
      <c>
        <v>0.858611</v>
      </c>
      <c>
        <v>12.879167</v>
      </c>
    </row>
    <row>
      <c>
        <is>
          <t>1579558</t>
        </is>
      </c>
      <c>
        <v>1</v>
      </c>
      <c>
        <is>
          <t>MANİSA</t>
        </is>
      </c>
      <c>
        <v>ŞEHZADELER</v>
      </c>
      <c>
        <is>
          <t>HAMZABEYLİ TR-3 45-71-M01773_A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12.11.2020 10:50:21</t>
        </is>
      </c>
      <c>
        <is>
          <t>12.11.2020 12:49:16</t>
        </is>
      </c>
      <c>
        <v>1.981944444</v>
      </c>
      <c>
        <v>0</v>
      </c>
      <c>
        <v>19</v>
      </c>
      <c>
        <v>0</v>
      </c>
      <c>
        <v>0</v>
      </c>
      <c>
        <v>0</v>
      </c>
      <c>
        <v>37.656944</v>
      </c>
      <c>
        <v>0</v>
      </c>
      <c>
        <v>0</v>
      </c>
    </row>
    <row>
      <c>
        <is>
          <t>1582085</t>
        </is>
      </c>
      <c>
        <v>1</v>
      </c>
      <c>
        <is>
          <t>MANİSA</t>
        </is>
      </c>
      <c>
        <v>ŞEHZADELER</v>
      </c>
      <c>
        <is>
          <t>HAMZABEYLİ KÖK 45-71-M00071_GİRİŞ-M05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17.11.2020 15:11:13</t>
        </is>
      </c>
      <c>
        <is>
          <t>17.11.2020 16:37:36</t>
        </is>
      </c>
      <c>
        <v>1.439722222</v>
      </c>
      <c>
        <v>15</v>
      </c>
      <c>
        <v>316</v>
      </c>
      <c>
        <v>1</v>
      </c>
      <c>
        <v>15</v>
      </c>
      <c>
        <v>21.595833</v>
      </c>
      <c>
        <v>454.952222</v>
      </c>
      <c>
        <v>1.439722</v>
      </c>
      <c>
        <v>21.595833</v>
      </c>
    </row>
    <row>
      <c>
        <is>
          <t>1596504</t>
        </is>
      </c>
      <c>
        <v>1</v>
      </c>
      <c>
        <is>
          <t>MANİSA</t>
        </is>
      </c>
      <c>
        <v>ŞEHZADELER</v>
      </c>
      <c>
        <is>
          <t>HAMZABEYLİ TR-5 45-71-M01786_A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25.11.2020 20:11:10</t>
        </is>
      </c>
      <c>
        <is>
          <t>25.11.2020 21:24:48</t>
        </is>
      </c>
      <c>
        <v>1.227222222</v>
      </c>
      <c>
        <v>0</v>
      </c>
      <c>
        <v>4</v>
      </c>
      <c>
        <v>0</v>
      </c>
      <c>
        <v>1</v>
      </c>
      <c>
        <v>0</v>
      </c>
      <c>
        <v>4.908889</v>
      </c>
      <c>
        <v>0</v>
      </c>
      <c>
        <v>1.227222</v>
      </c>
    </row>
    <row>
      <c>
        <is>
          <t>1597693</t>
        </is>
      </c>
      <c>
        <v>1</v>
      </c>
      <c>
        <is>
          <t>MANİSA</t>
        </is>
      </c>
      <c>
        <v>ŞEHZADELER</v>
      </c>
      <c>
        <is>
          <t>HAMZABEYLİ TR-1 45-71-M01771_A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28.11.2020 10:08:53</t>
        </is>
      </c>
      <c>
        <is>
          <t>28.11.2020 13:29:00</t>
        </is>
      </c>
      <c>
        <v>3.335277777</v>
      </c>
      <c>
        <v>0</v>
      </c>
      <c>
        <v>11</v>
      </c>
      <c>
        <v>0</v>
      </c>
      <c>
        <v>0</v>
      </c>
      <c>
        <v>0</v>
      </c>
      <c>
        <v>36.688056</v>
      </c>
      <c>
        <v>0</v>
      </c>
      <c>
        <v>0</v>
      </c>
    </row>
    <row>
      <c>
        <is>
          <t>1584620</t>
        </is>
      </c>
      <c>
        <v>1</v>
      </c>
      <c>
        <is>
          <t>MANİSA</t>
        </is>
      </c>
      <c>
        <v>ŞEHZADELER</v>
      </c>
      <c>
        <is>
          <t>HAMZABEYLİ TR-1 45-71-M01771_Ayırıcı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21.11.2020 22:56:24</t>
        </is>
      </c>
      <c>
        <is>
          <t>22.11.2020 01:24:30</t>
        </is>
      </c>
      <c>
        <v>2.468333333</v>
      </c>
      <c>
        <v>2</v>
      </c>
      <c>
        <v>55</v>
      </c>
      <c>
        <v>0</v>
      </c>
      <c>
        <v>0</v>
      </c>
      <c>
        <v>4.936667</v>
      </c>
      <c>
        <v>135.758333</v>
      </c>
      <c>
        <v>0</v>
      </c>
      <c>
        <v>0</v>
      </c>
    </row>
    <row>
      <c>
        <is>
          <t>1576605</t>
        </is>
      </c>
      <c>
        <v>1</v>
      </c>
      <c>
        <is>
          <t>MANİSA</t>
        </is>
      </c>
      <c>
        <v>ŞEHZADELER</v>
      </c>
      <c>
        <is>
          <t>KAAN TR-1 45-71-M01520_43108533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06.11.2020 15:56:39</t>
        </is>
      </c>
      <c>
        <is>
          <t>06.11.2020 18:12:05</t>
        </is>
      </c>
      <c>
        <v>2.257222222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4.514444</v>
      </c>
    </row>
    <row>
      <c>
        <is>
          <t>1578473</t>
        </is>
      </c>
      <c>
        <v>1</v>
      </c>
      <c>
        <is>
          <t>MANİSA</t>
        </is>
      </c>
      <c>
        <v>ŞEHZADELER</v>
      </c>
      <c>
        <is>
          <t>KALEMLİ TR-1 45-71-M01533_43109910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10.11.2020 11:39:00</t>
        </is>
      </c>
      <c>
        <is>
          <t>10.11.2020 12:28:08</t>
        </is>
      </c>
      <c>
        <v>0.818888888</v>
      </c>
      <c>
        <v>0</v>
      </c>
      <c>
        <v>0</v>
      </c>
      <c>
        <v>0</v>
      </c>
      <c>
        <v>45</v>
      </c>
      <c>
        <v>0</v>
      </c>
      <c>
        <v>0</v>
      </c>
      <c>
        <v>0</v>
      </c>
      <c>
        <v>36.85</v>
      </c>
    </row>
    <row>
      <c>
        <is>
          <t>1596993</t>
        </is>
      </c>
      <c>
        <v>1</v>
      </c>
      <c>
        <is>
          <t>MANİSA</t>
        </is>
      </c>
      <c>
        <v>ŞEHZADELER</v>
      </c>
      <c>
        <is>
          <t>KALEMLİ TR-1 45-71-M01533_43109910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26.11.2020 18:49:32</t>
        </is>
      </c>
      <c>
        <is>
          <t>26.11.2020 21:15:46</t>
        </is>
      </c>
      <c>
        <v>2.437222222</v>
      </c>
      <c>
        <v>0</v>
      </c>
      <c>
        <v>0</v>
      </c>
      <c>
        <v>0</v>
      </c>
      <c>
        <v>45</v>
      </c>
      <c>
        <v>0</v>
      </c>
      <c>
        <v>0</v>
      </c>
      <c>
        <v>0</v>
      </c>
      <c>
        <v>109.675</v>
      </c>
    </row>
    <row>
      <c>
        <is>
          <t>1582567</t>
        </is>
      </c>
      <c>
        <v>1</v>
      </c>
      <c>
        <is>
          <t>MANİSA</t>
        </is>
      </c>
      <c>
        <v>ŞEHZADELER</v>
      </c>
      <c>
        <is>
          <t>KARAAĞAÇLI TR-13 45-71-M01075_DONANIMLI YEDEK-M07 M07</t>
        </is>
      </c>
      <c>
        <v>Üçüncü Şahısların Vermiş Olduğu Hasarlar</v>
      </c>
      <c>
        <is>
          <t>Dağıtım-OG</t>
        </is>
      </c>
      <c>
        <v>Uzun</v>
      </c>
      <c>
        <v>Dışsal</v>
      </c>
      <c>
        <v>Bildirimsiz</v>
      </c>
      <c>
        <is>
          <t>18.11.2020 13:48:00</t>
        </is>
      </c>
      <c>
        <is>
          <t>18.11.2020 15:15:11</t>
        </is>
      </c>
      <c>
        <v>1.453055555</v>
      </c>
      <c>
        <v>1</v>
      </c>
      <c>
        <v>0</v>
      </c>
      <c>
        <v>0</v>
      </c>
      <c>
        <v>0</v>
      </c>
      <c>
        <v>1.453056</v>
      </c>
      <c>
        <v>0</v>
      </c>
      <c>
        <v>0</v>
      </c>
      <c>
        <v>0</v>
      </c>
    </row>
    <row>
      <c>
        <is>
          <t>1595510</t>
        </is>
      </c>
      <c>
        <v>1</v>
      </c>
      <c>
        <is>
          <t>İZMİR</t>
        </is>
      </c>
      <c>
        <v>MENEMEN</v>
      </c>
      <c>
        <is>
          <t>MENEMEN TR-14 35-28-L00014_35-28-L00014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24.11.2020 08:39:03</t>
        </is>
      </c>
      <c>
        <is>
          <t>24.11.2020 11:43:34</t>
        </is>
      </c>
      <c>
        <v>3.075183333</v>
      </c>
      <c>
        <v>2</v>
      </c>
      <c>
        <v>325</v>
      </c>
      <c>
        <v>0</v>
      </c>
      <c>
        <v>0</v>
      </c>
      <c>
        <v>6.150367</v>
      </c>
      <c>
        <v>999.434583</v>
      </c>
      <c>
        <v>0</v>
      </c>
      <c>
        <v>0</v>
      </c>
    </row>
    <row>
      <c>
        <is>
          <t>1578825</t>
        </is>
      </c>
      <c>
        <v>1</v>
      </c>
      <c>
        <is>
          <t>İZMİR</t>
        </is>
      </c>
      <c>
        <v>MENEMEN</v>
      </c>
      <c>
        <is>
          <t>MENEMEN İM 35-28-A00001_KESİKKÖY-1 M17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11.11.2020 07:50:18</t>
        </is>
      </c>
      <c>
        <is>
          <t>11.11.2020 08:30:14</t>
        </is>
      </c>
      <c>
        <v>0.665555555</v>
      </c>
      <c>
        <v>3</v>
      </c>
      <c>
        <v>0</v>
      </c>
      <c>
        <v>98</v>
      </c>
      <c>
        <v>928</v>
      </c>
      <c>
        <v>1.996667</v>
      </c>
      <c>
        <v>0</v>
      </c>
      <c>
        <v>65.224444</v>
      </c>
      <c>
        <v>617.635555</v>
      </c>
    </row>
    <row>
      <c>
        <is>
          <t>1580275</t>
        </is>
      </c>
      <c>
        <v>1</v>
      </c>
      <c>
        <is>
          <t>İZMİR</t>
        </is>
      </c>
      <c>
        <v>MENEMEN</v>
      </c>
      <c>
        <is>
          <t>MENEMEN İM 35-28-A00001_KESİKKÖY-1 M17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13.11.2020 15:25:48</t>
        </is>
      </c>
      <c>
        <is>
          <t>13.11.2020 16:16:21</t>
        </is>
      </c>
      <c>
        <v>0.8425</v>
      </c>
      <c>
        <v>3</v>
      </c>
      <c>
        <v>0</v>
      </c>
      <c>
        <v>98</v>
      </c>
      <c>
        <v>928</v>
      </c>
      <c>
        <v>2.5275</v>
      </c>
      <c>
        <v>0</v>
      </c>
      <c>
        <v>82.565</v>
      </c>
      <c>
        <v>781.84</v>
      </c>
    </row>
    <row>
      <c>
        <is>
          <t>1579241</t>
        </is>
      </c>
      <c>
        <v>1</v>
      </c>
      <c>
        <is>
          <t>İZMİR</t>
        </is>
      </c>
      <c>
        <v>MENEMEN</v>
      </c>
      <c>
        <is>
          <t>MENEMEN İM 35-28-A00001_KESİKKÖY-2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11.11.2020 17:09:02</t>
        </is>
      </c>
      <c>
        <is>
          <t>11.11.2020 17:50:16</t>
        </is>
      </c>
      <c>
        <v>0.687222222</v>
      </c>
      <c>
        <v>24</v>
      </c>
      <c>
        <v>3330</v>
      </c>
      <c>
        <v>33</v>
      </c>
      <c>
        <v>264</v>
      </c>
      <c>
        <v>16.493333</v>
      </c>
      <c>
        <v>2288.449999</v>
      </c>
      <c>
        <v>22.678333</v>
      </c>
      <c>
        <v>181.426667</v>
      </c>
    </row>
    <row>
      <c>
        <is>
          <t>1578662</t>
        </is>
      </c>
      <c>
        <v>1</v>
      </c>
      <c>
        <is>
          <t>İZMİR</t>
        </is>
      </c>
      <c>
        <v>MENEMEN</v>
      </c>
      <c>
        <is>
          <t>MENEMEN TR-15 35-28-L00015_953390349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10.11.2020 15:59:13</t>
        </is>
      </c>
      <c>
        <is>
          <t>10.11.2020 20:08:27</t>
        </is>
      </c>
      <c>
        <v>4.153888888</v>
      </c>
      <c>
        <v>0</v>
      </c>
      <c>
        <v>1</v>
      </c>
      <c>
        <v>0</v>
      </c>
      <c>
        <v>0</v>
      </c>
      <c>
        <v>0</v>
      </c>
      <c>
        <v>4.153889</v>
      </c>
      <c>
        <v>0</v>
      </c>
      <c>
        <v>0</v>
      </c>
    </row>
    <row>
      <c>
        <is>
          <t>1596210</t>
        </is>
      </c>
      <c>
        <v>1</v>
      </c>
      <c>
        <is>
          <t>İZMİR</t>
        </is>
      </c>
      <c>
        <v>MENEMEN</v>
      </c>
      <c>
        <is>
          <t>MENEMEN TR-14 35-28-L00014_953385918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25.11.2020 11:03:15</t>
        </is>
      </c>
      <c>
        <is>
          <t>25.11.2020 12:59:09</t>
        </is>
      </c>
      <c>
        <v>1.931666666</v>
      </c>
      <c>
        <v>0</v>
      </c>
      <c>
        <v>1</v>
      </c>
      <c>
        <v>0</v>
      </c>
      <c>
        <v>0</v>
      </c>
      <c>
        <v>0</v>
      </c>
      <c>
        <v>1.931667</v>
      </c>
      <c>
        <v>0</v>
      </c>
      <c>
        <v>0</v>
      </c>
    </row>
    <row>
      <c>
        <is>
          <t>1581936</t>
        </is>
      </c>
      <c>
        <v>1</v>
      </c>
      <c>
        <is>
          <t>İZMİR</t>
        </is>
      </c>
      <c>
        <v>MENEMEN</v>
      </c>
      <c>
        <is>
          <t>MENEMEN İM 35-28-A00001_KESİKKÖY-1 M17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17.11.2020 11:45:22</t>
        </is>
      </c>
      <c>
        <is>
          <t>17.11.2020 11:55:00</t>
        </is>
      </c>
      <c>
        <v>0.160555555</v>
      </c>
      <c>
        <v>3</v>
      </c>
      <c>
        <v>0</v>
      </c>
      <c>
        <v>98</v>
      </c>
      <c>
        <v>928</v>
      </c>
      <c>
        <v>0.481667</v>
      </c>
      <c>
        <v>0</v>
      </c>
      <c>
        <v>15.734444</v>
      </c>
      <c>
        <v>148.995555</v>
      </c>
    </row>
    <row>
      <c>
        <is>
          <t>1582093</t>
        </is>
      </c>
      <c>
        <v>1</v>
      </c>
      <c>
        <is>
          <t>İZMİR</t>
        </is>
      </c>
      <c>
        <v>MENEMEN</v>
      </c>
      <c>
        <is>
          <t>MENEMEN TR-85 35-28-L00085_A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17.11.2020 15:12:51</t>
        </is>
      </c>
      <c>
        <is>
          <t>17.11.2020 15:49:36</t>
        </is>
      </c>
      <c>
        <v>0.6125</v>
      </c>
      <c>
        <v>0</v>
      </c>
      <c>
        <v>2</v>
      </c>
      <c>
        <v>0</v>
      </c>
      <c>
        <v>0</v>
      </c>
      <c>
        <v>0</v>
      </c>
      <c>
        <v>1.225</v>
      </c>
      <c>
        <v>0</v>
      </c>
      <c>
        <v>0</v>
      </c>
    </row>
    <row>
      <c>
        <is>
          <t>1598222</t>
        </is>
      </c>
      <c>
        <v>1</v>
      </c>
      <c>
        <is>
          <t>MANİSA</t>
        </is>
      </c>
      <c>
        <v>ŞEHZADELER</v>
      </c>
      <c>
        <is>
          <t>DM-1/6 45-71-M00354_953206005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29.11.2020 16:17:11</t>
        </is>
      </c>
      <c>
        <is>
          <t>29.11.2020 20:17:13</t>
        </is>
      </c>
      <c>
        <v>4.000555555</v>
      </c>
      <c>
        <v>0</v>
      </c>
      <c>
        <v>8</v>
      </c>
      <c>
        <v>0</v>
      </c>
      <c>
        <v>0</v>
      </c>
      <c>
        <v>0</v>
      </c>
      <c>
        <v>32.004444</v>
      </c>
      <c>
        <v>0</v>
      </c>
      <c>
        <v>0</v>
      </c>
    </row>
    <row>
      <c>
        <is>
          <t>1595614</t>
        </is>
      </c>
      <c>
        <v>1</v>
      </c>
      <c>
        <is>
          <t>İZMİR</t>
        </is>
      </c>
      <c>
        <v>BERGAMA</v>
      </c>
      <c>
        <is>
          <t>SEKSENLER SULAMA TR-2 35-16-M00249_47432437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24.11.2020 10:07:07</t>
        </is>
      </c>
      <c>
        <is>
          <t>24.11.2020 12:17:02</t>
        </is>
      </c>
      <c>
        <v>2.165277777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2.165278</v>
      </c>
    </row>
    <row>
      <c>
        <is>
          <t>1595153</t>
        </is>
      </c>
      <c>
        <v>1</v>
      </c>
      <c>
        <is>
          <t>İZMİR</t>
        </is>
      </c>
      <c>
        <v>BERGAMA</v>
      </c>
      <c>
        <is>
          <t>GÖÇBEYLİ DM 35-16-M00139_GÖÇBEYLİ TARIMSAL SULAMA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23.11.2020 11:07:13</t>
        </is>
      </c>
      <c>
        <is>
          <t>23.11.2020 12:11:29</t>
        </is>
      </c>
      <c>
        <v>1.071111111</v>
      </c>
      <c>
        <v>0</v>
      </c>
      <c>
        <v>0</v>
      </c>
      <c>
        <v>13</v>
      </c>
      <c>
        <v>134</v>
      </c>
      <c>
        <v>0</v>
      </c>
      <c>
        <v>0</v>
      </c>
      <c>
        <v>13.924444</v>
      </c>
      <c>
        <v>143.528889</v>
      </c>
    </row>
    <row>
      <c>
        <is>
          <t>1580090</t>
        </is>
      </c>
      <c>
        <v>1</v>
      </c>
      <c>
        <is>
          <t>İZMİR</t>
        </is>
      </c>
      <c>
        <v>BERGAMA</v>
      </c>
      <c>
        <is>
          <t>GÖÇBEYLİ DM 35-16-M00139_GÖÇBEYLİ TARIMSAL SULAMA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13.11.2020 10:42:44</t>
        </is>
      </c>
      <c>
        <is>
          <t>13.11.2020 11:22:03</t>
        </is>
      </c>
      <c>
        <v>0.655277777</v>
      </c>
      <c>
        <v>0</v>
      </c>
      <c>
        <v>0</v>
      </c>
      <c>
        <v>13</v>
      </c>
      <c>
        <v>134</v>
      </c>
      <c>
        <v>0</v>
      </c>
      <c>
        <v>0</v>
      </c>
      <c>
        <v>8.518611</v>
      </c>
      <c>
        <v>87.807222</v>
      </c>
    </row>
    <row>
      <c>
        <is>
          <t>1583007</t>
        </is>
      </c>
      <c>
        <v>1</v>
      </c>
      <c>
        <is>
          <t>MANİSA</t>
        </is>
      </c>
      <c>
        <v>SALİHLİ</v>
      </c>
      <c>
        <is>
          <t>TR-80 45-78-L00080_TR-111 L02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19.11.2020 11:00:42</t>
        </is>
      </c>
      <c>
        <is>
          <t>19.11.2020 14:07:27</t>
        </is>
      </c>
      <c>
        <v>3.1125</v>
      </c>
      <c>
        <v>85</v>
      </c>
      <c>
        <v>16670</v>
      </c>
      <c>
        <v>0</v>
      </c>
      <c>
        <v>4</v>
      </c>
      <c>
        <v>264.5625</v>
      </c>
      <c>
        <v>51885.375</v>
      </c>
      <c>
        <v>0</v>
      </c>
      <c>
        <v>12.45</v>
      </c>
    </row>
    <row>
      <c>
        <is>
          <t>1583933</t>
        </is>
      </c>
      <c>
        <v>1</v>
      </c>
      <c>
        <is>
          <t>MANİSA</t>
        </is>
      </c>
      <c>
        <v>SALİHLİ</v>
      </c>
      <c>
        <is>
          <t>TR-83 45-78-L00083_953301127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20.11.2020 13:28:42</t>
        </is>
      </c>
      <c>
        <is>
          <t>20.11.2020 17:07:18</t>
        </is>
      </c>
      <c>
        <v>3.643333333</v>
      </c>
      <c>
        <v>0</v>
      </c>
      <c>
        <v>1</v>
      </c>
      <c>
        <v>0</v>
      </c>
      <c>
        <v>0</v>
      </c>
      <c>
        <v>0</v>
      </c>
      <c>
        <v>3.643333</v>
      </c>
      <c>
        <v>0</v>
      </c>
      <c>
        <v>0</v>
      </c>
    </row>
    <row>
      <c>
        <is>
          <t>1583855</t>
        </is>
      </c>
      <c>
        <v>1</v>
      </c>
      <c>
        <is>
          <t>MANİSA</t>
        </is>
      </c>
      <c>
        <v>SALİHLİ</v>
      </c>
      <c>
        <is>
          <t>TR-83 45-78-L00083_953258424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20.11.2020 13:33:00</t>
        </is>
      </c>
      <c>
        <is>
          <t>20.11.2020 14:01:55</t>
        </is>
      </c>
      <c>
        <v>0.481944444</v>
      </c>
      <c>
        <v>0</v>
      </c>
      <c>
        <v>1</v>
      </c>
      <c>
        <v>0</v>
      </c>
      <c>
        <v>0</v>
      </c>
      <c>
        <v>0</v>
      </c>
      <c>
        <v>0.481944</v>
      </c>
      <c>
        <v>0</v>
      </c>
      <c>
        <v>0</v>
      </c>
    </row>
    <row>
      <c>
        <is>
          <t>1582164</t>
        </is>
      </c>
      <c>
        <v>1</v>
      </c>
      <c>
        <is>
          <t>MANİSA</t>
        </is>
      </c>
      <c>
        <v>SALİHLİ</v>
      </c>
      <c>
        <is>
          <t>TR-111 45-78-L00111_960598860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17.11.2020 17:17:56</t>
        </is>
      </c>
      <c>
        <is>
          <t>17.11.2020 17:48:55</t>
        </is>
      </c>
      <c>
        <v>0.516388888</v>
      </c>
      <c>
        <v>0</v>
      </c>
      <c>
        <v>1</v>
      </c>
      <c>
        <v>0</v>
      </c>
      <c>
        <v>0</v>
      </c>
      <c>
        <v>0</v>
      </c>
      <c>
        <v>0.516389</v>
      </c>
      <c>
        <v>0</v>
      </c>
      <c>
        <v>0</v>
      </c>
    </row>
    <row>
      <c>
        <is>
          <t>1576240</t>
        </is>
      </c>
      <c>
        <v>1</v>
      </c>
      <c>
        <is>
          <t>MANİSA</t>
        </is>
      </c>
      <c>
        <v>SALİHLİ</v>
      </c>
      <c>
        <is>
          <t>TR-111 45-78-L00111_TR-113-L03 L03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06.11.2020 09:38:12</t>
        </is>
      </c>
      <c>
        <is>
          <t>06.11.2020 10:20:06</t>
        </is>
      </c>
      <c>
        <v>0.698333333</v>
      </c>
      <c>
        <v>9</v>
      </c>
      <c>
        <v>913</v>
      </c>
      <c>
        <v>0</v>
      </c>
      <c>
        <v>3</v>
      </c>
      <c>
        <v>6.285</v>
      </c>
      <c>
        <v>637.578333</v>
      </c>
      <c>
        <v>0</v>
      </c>
      <c>
        <v>2.095</v>
      </c>
    </row>
    <row>
      <c>
        <is>
          <t>1574467</t>
        </is>
      </c>
      <c>
        <v>1</v>
      </c>
      <c>
        <is>
          <t>MANİSA</t>
        </is>
      </c>
      <c>
        <v>SALİHLİ</v>
      </c>
      <c>
        <is>
          <t>TR-41 KÖK 45-78-L00041_TR-44 L01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03.11.2020 02:36:09</t>
        </is>
      </c>
      <c>
        <is>
          <t>03.11.2020 02:57:00</t>
        </is>
      </c>
      <c>
        <v>0.3475</v>
      </c>
      <c>
        <v>24</v>
      </c>
      <c>
        <v>487</v>
      </c>
      <c>
        <v>0</v>
      </c>
      <c>
        <v>0</v>
      </c>
      <c>
        <v>8.34</v>
      </c>
      <c>
        <v>169.2325</v>
      </c>
      <c>
        <v>0</v>
      </c>
      <c>
        <v>0</v>
      </c>
    </row>
    <row>
      <c>
        <is>
          <t>1597588</t>
        </is>
      </c>
      <c>
        <v>1</v>
      </c>
      <c>
        <is>
          <t>MANİSA</t>
        </is>
      </c>
      <c>
        <v>SALİHLİ</v>
      </c>
      <c>
        <is>
          <t>TR-105 45-78-L00105_45-78-L00105</t>
        </is>
      </c>
      <c>
        <v>AG Kademe Ayarı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28.11.2020 03:02:45</t>
        </is>
      </c>
      <c>
        <is>
          <t>28.11.2020 03:34:34</t>
        </is>
      </c>
      <c>
        <v>0.530277777</v>
      </c>
      <c>
        <v>1</v>
      </c>
      <c>
        <v>580</v>
      </c>
      <c>
        <v>0</v>
      </c>
      <c>
        <v>0</v>
      </c>
      <c>
        <v>0.530278</v>
      </c>
      <c>
        <v>307.561111</v>
      </c>
      <c>
        <v>0</v>
      </c>
      <c>
        <v>0</v>
      </c>
    </row>
    <row>
      <c>
        <is>
          <t>1576567</t>
        </is>
      </c>
      <c>
        <v>1</v>
      </c>
      <c>
        <is>
          <t>MANİSA</t>
        </is>
      </c>
      <c>
        <v>SALİHLİ</v>
      </c>
      <c>
        <is>
          <t>TR-169 45-78-L00169_49364339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06.11.2020 15:20:13</t>
        </is>
      </c>
      <c>
        <is>
          <t>06.11.2020 16:02:47</t>
        </is>
      </c>
      <c>
        <v>0.709444444</v>
      </c>
      <c>
        <v>0</v>
      </c>
      <c>
        <v>119</v>
      </c>
      <c>
        <v>0</v>
      </c>
      <c>
        <v>0</v>
      </c>
      <c>
        <v>0</v>
      </c>
      <c>
        <v>84.423889</v>
      </c>
      <c>
        <v>0</v>
      </c>
      <c>
        <v>0</v>
      </c>
    </row>
    <row>
      <c>
        <is>
          <t>1580406</t>
        </is>
      </c>
      <c>
        <v>1</v>
      </c>
      <c>
        <is>
          <t>MANİSA</t>
        </is>
      </c>
      <c>
        <v>SALİHLİ</v>
      </c>
      <c>
        <is>
          <t>TR-87 45-78-L00087_953265730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13.11.2020 18:57:44</t>
        </is>
      </c>
      <c>
        <is>
          <t>13.11.2020 20:12:27</t>
        </is>
      </c>
      <c>
        <v>1.245277777</v>
      </c>
      <c>
        <v>0</v>
      </c>
      <c>
        <v>12</v>
      </c>
      <c>
        <v>0</v>
      </c>
      <c>
        <v>0</v>
      </c>
      <c>
        <v>0</v>
      </c>
      <c>
        <v>14.943333</v>
      </c>
      <c>
        <v>0</v>
      </c>
      <c>
        <v>0</v>
      </c>
    </row>
    <row>
      <c>
        <is>
          <t>1581494</t>
        </is>
      </c>
      <c>
        <v>1</v>
      </c>
      <c>
        <is>
          <t>MANİSA</t>
        </is>
      </c>
      <c>
        <v>SALİHLİ</v>
      </c>
      <c>
        <is>
          <t>TR-87 45-78-L00087_45-78-L00087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16.11.2020 13:16:38</t>
        </is>
      </c>
      <c>
        <is>
          <t>16.11.2020 13:52:46</t>
        </is>
      </c>
      <c>
        <v>0.602222222</v>
      </c>
      <c>
        <v>1</v>
      </c>
      <c>
        <v>516</v>
      </c>
      <c>
        <v>0</v>
      </c>
      <c>
        <v>0</v>
      </c>
      <c>
        <v>0.602222</v>
      </c>
      <c>
        <v>310.746667</v>
      </c>
      <c>
        <v>0</v>
      </c>
      <c>
        <v>0</v>
      </c>
    </row>
    <row>
      <c>
        <is>
          <t>1576816</t>
        </is>
      </c>
      <c>
        <v>1</v>
      </c>
      <c>
        <is>
          <t>MANİSA</t>
        </is>
      </c>
      <c>
        <v>SALİHLİ</v>
      </c>
      <c>
        <is>
          <t>TR-169 45-78-L00169_49364336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06.11.2020 21:18:25</t>
        </is>
      </c>
      <c>
        <is>
          <t>06.11.2020 21:58:08</t>
        </is>
      </c>
      <c>
        <v>0.661944444</v>
      </c>
      <c>
        <v>0</v>
      </c>
      <c>
        <v>84</v>
      </c>
      <c>
        <v>0</v>
      </c>
      <c>
        <v>0</v>
      </c>
      <c>
        <v>0</v>
      </c>
      <c>
        <v>55.603333</v>
      </c>
      <c>
        <v>0</v>
      </c>
      <c>
        <v>0</v>
      </c>
    </row>
    <row>
      <c>
        <is>
          <t>1576667</t>
        </is>
      </c>
      <c>
        <v>1</v>
      </c>
      <c>
        <is>
          <t>MANİSA</t>
        </is>
      </c>
      <c>
        <v>SALİHLİ</v>
      </c>
      <c>
        <is>
          <t>ALLAHDİYEN TR-1 45-78-L00279_45-78-L00279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06.11.2020 17:18:00</t>
        </is>
      </c>
      <c>
        <is>
          <t>06.11.2020 17:30:37</t>
        </is>
      </c>
      <c>
        <v>0.210277777</v>
      </c>
      <c>
        <v>0</v>
      </c>
      <c>
        <v>0</v>
      </c>
      <c>
        <v>1</v>
      </c>
      <c>
        <v>149</v>
      </c>
      <c>
        <v>0</v>
      </c>
      <c>
        <v>0</v>
      </c>
      <c>
        <v>0.210278</v>
      </c>
      <c>
        <v>31.331389</v>
      </c>
    </row>
    <row>
      <c>
        <is>
          <t>1575987</t>
        </is>
      </c>
      <c>
        <v>1</v>
      </c>
      <c>
        <is>
          <t>MANİSA</t>
        </is>
      </c>
      <c>
        <v>SALİHLİ</v>
      </c>
      <c>
        <is>
          <t>ALLAHDİYEN TR-1 45-78-L00279_49307939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05.11.2020 18:16:57</t>
        </is>
      </c>
      <c>
        <is>
          <t>05.11.2020 18:46:55</t>
        </is>
      </c>
      <c>
        <v>0.499444444</v>
      </c>
      <c>
        <v>0</v>
      </c>
      <c>
        <v>0</v>
      </c>
      <c>
        <v>0</v>
      </c>
      <c>
        <v>35</v>
      </c>
      <c>
        <v>0</v>
      </c>
      <c>
        <v>0</v>
      </c>
      <c>
        <v>0</v>
      </c>
      <c>
        <v>17.480556</v>
      </c>
    </row>
    <row>
      <c>
        <is>
          <t>1597480</t>
        </is>
      </c>
      <c>
        <v>1</v>
      </c>
      <c>
        <is>
          <t>MANİSA</t>
        </is>
      </c>
      <c>
        <v>SALİHLİ</v>
      </c>
      <c>
        <is>
          <t>ALLAHDİYEN TR-2 45-78-L00281_B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27.11.2020 18:23:17</t>
        </is>
      </c>
      <c>
        <is>
          <t>27.11.2020 21:12:19</t>
        </is>
      </c>
      <c>
        <v>2.817222222</v>
      </c>
      <c>
        <v>0</v>
      </c>
      <c>
        <v>0</v>
      </c>
      <c>
        <v>0</v>
      </c>
      <c>
        <v>42</v>
      </c>
      <c>
        <v>0</v>
      </c>
      <c>
        <v>0</v>
      </c>
      <c>
        <v>0</v>
      </c>
      <c>
        <v>118.323333</v>
      </c>
    </row>
    <row>
      <c>
        <is>
          <t>1582728</t>
        </is>
      </c>
      <c>
        <v>1</v>
      </c>
      <c>
        <is>
          <t>MANİSA</t>
        </is>
      </c>
      <c>
        <v>SALİHLİ</v>
      </c>
      <c>
        <is>
          <t>ALLAHDİYEN TR-1 45-78-L00279_953274517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18.11.2020 18:08:40</t>
        </is>
      </c>
      <c>
        <is>
          <t>18.11.2020 19:33:03</t>
        </is>
      </c>
      <c>
        <v>1.406388888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1.406389</v>
      </c>
    </row>
    <row>
      <c>
        <is>
          <t>1597457</t>
        </is>
      </c>
      <c>
        <v>1</v>
      </c>
      <c>
        <is>
          <t>İZMİR</t>
        </is>
      </c>
      <c>
        <v>KARABURUN</v>
      </c>
      <c>
        <is>
          <t>YENİ LİMAN TR-2 35-21-L00051_C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27.11.2020 18:04:17</t>
        </is>
      </c>
      <c>
        <is>
          <t>27.11.2020 20:35:31</t>
        </is>
      </c>
      <c>
        <v>2.520555555</v>
      </c>
      <c>
        <v>0</v>
      </c>
      <c>
        <v>0</v>
      </c>
      <c>
        <v>0</v>
      </c>
      <c>
        <v>47</v>
      </c>
      <c>
        <v>0</v>
      </c>
      <c>
        <v>0</v>
      </c>
      <c>
        <v>0</v>
      </c>
      <c>
        <v>118.466111</v>
      </c>
    </row>
    <row>
      <c>
        <is>
          <t>1598588</t>
        </is>
      </c>
      <c>
        <v>1</v>
      </c>
      <c>
        <is>
          <t>İZMİR</t>
        </is>
      </c>
      <c>
        <v>KARABURUN</v>
      </c>
      <c>
        <is>
          <t>YENİ LİMAN TR-2 35-21-L00051_953357529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30.11.2020 10:31:13</t>
        </is>
      </c>
      <c>
        <is>
          <t>30.11.2020 13:46:52</t>
        </is>
      </c>
      <c>
        <v>3.260833333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6.521667</v>
      </c>
    </row>
    <row>
      <c>
        <is>
          <t>1583461</t>
        </is>
      </c>
      <c>
        <v>1</v>
      </c>
      <c>
        <is>
          <t>İZMİR</t>
        </is>
      </c>
      <c>
        <v>KARABURUN</v>
      </c>
      <c>
        <is>
          <t>YENİ LİMAN TR-2 35-21-L00051_35-21-L00051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19.11.2020 18:41:31</t>
        </is>
      </c>
      <c>
        <is>
          <t>19.11.2020 20:06:16</t>
        </is>
      </c>
      <c>
        <v>1.4125</v>
      </c>
      <c>
        <v>0</v>
      </c>
      <c>
        <v>0</v>
      </c>
      <c>
        <v>1</v>
      </c>
      <c>
        <v>173</v>
      </c>
      <c>
        <v>0</v>
      </c>
      <c>
        <v>0</v>
      </c>
      <c>
        <v>1.4125</v>
      </c>
      <c>
        <v>244.3625</v>
      </c>
    </row>
    <row>
      <c>
        <is>
          <t>1573781</t>
        </is>
      </c>
      <c>
        <v>1</v>
      </c>
      <c>
        <is>
          <t>İZMİR</t>
        </is>
      </c>
      <c>
        <v>KARABURUN</v>
      </c>
      <c>
        <is>
          <t>YENİ LİMAN TR-2 35-21-L00051_953357504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01.11.2020 18:33:55</t>
        </is>
      </c>
      <c>
        <is>
          <t>01.11.2020 21:32:04</t>
        </is>
      </c>
      <c>
        <v>2.969166666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2.969167</v>
      </c>
    </row>
    <row>
      <c>
        <is>
          <t>1577293</t>
        </is>
      </c>
      <c>
        <v>1</v>
      </c>
      <c>
        <is>
          <t>İZMİR</t>
        </is>
      </c>
      <c>
        <v>KARABURUN</v>
      </c>
      <c>
        <is>
          <t>EĞLENHOCA TR-2 35-21-L00119_953361057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07.11.2020 17:54:07</t>
        </is>
      </c>
      <c>
        <is>
          <t>07.11.2020 23:17:00</t>
        </is>
      </c>
      <c>
        <v>5.381388888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5.381389</v>
      </c>
    </row>
    <row>
      <c>
        <is>
          <t>1595399</t>
        </is>
      </c>
      <c>
        <v>1</v>
      </c>
      <c>
        <is>
          <t>İZMİR</t>
        </is>
      </c>
      <c>
        <v>KARABURUN</v>
      </c>
      <c>
        <is>
          <t>EĞLENHOCA TR-2 35-21-L00119_D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23.11.2020 17:59:28</t>
        </is>
      </c>
      <c>
        <is>
          <t>23.11.2020 21:33:51</t>
        </is>
      </c>
      <c>
        <v>3.573055555</v>
      </c>
      <c>
        <v>0</v>
      </c>
      <c>
        <v>0</v>
      </c>
      <c>
        <v>0</v>
      </c>
      <c>
        <v>48</v>
      </c>
      <c>
        <v>0</v>
      </c>
      <c>
        <v>0</v>
      </c>
      <c>
        <v>0</v>
      </c>
      <c>
        <v>171.506667</v>
      </c>
    </row>
    <row>
      <c>
        <is>
          <t>1582734</t>
        </is>
      </c>
      <c>
        <v>1</v>
      </c>
      <c>
        <is>
          <t>İZMİR</t>
        </is>
      </c>
      <c>
        <v>BERGAMA</v>
      </c>
      <c>
        <is>
          <t>ÖRLEMİŞ TR-1 35-16-M00293_953331544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18.11.2020 18:04:16</t>
        </is>
      </c>
      <c>
        <is>
          <t>18.11.2020 19:29:49</t>
        </is>
      </c>
      <c>
        <v>1.425833333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1.425833</v>
      </c>
    </row>
    <row>
      <c>
        <is>
          <t>1582672</t>
        </is>
      </c>
      <c>
        <v>1</v>
      </c>
      <c>
        <is>
          <t>İZMİR</t>
        </is>
      </c>
      <c>
        <v>BERGAMA</v>
      </c>
      <c>
        <is>
          <t>ÖRLEMİŞ TR-1 35-16-M00293_B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18.11.2020 16:08:25</t>
        </is>
      </c>
      <c>
        <is>
          <t>18.11.2020 17:36:55</t>
        </is>
      </c>
      <c>
        <v>1.475</v>
      </c>
      <c>
        <v>0</v>
      </c>
      <c>
        <v>0</v>
      </c>
      <c>
        <v>0</v>
      </c>
      <c>
        <v>51</v>
      </c>
      <c>
        <v>0</v>
      </c>
      <c>
        <v>0</v>
      </c>
      <c>
        <v>0</v>
      </c>
      <c>
        <v>75.225</v>
      </c>
    </row>
    <row>
      <c>
        <is>
          <t>1578692</t>
        </is>
      </c>
      <c>
        <v>1</v>
      </c>
      <c>
        <is>
          <t>İZMİR</t>
        </is>
      </c>
      <c>
        <v>BERGAMA</v>
      </c>
      <c>
        <is>
          <t>SARIDERE TR-1 35-16-M00052_953331040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10.11.2020 17:08:35</t>
        </is>
      </c>
      <c>
        <is>
          <t>10.11.2020 18:15:30</t>
        </is>
      </c>
      <c>
        <v>1.115277777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1.115278</v>
      </c>
    </row>
    <row>
      <c>
        <is>
          <t>1578682</t>
        </is>
      </c>
      <c>
        <v>1</v>
      </c>
      <c>
        <is>
          <t>İZMİR</t>
        </is>
      </c>
      <c>
        <v>ÇİĞLİ</v>
      </c>
      <c>
        <is>
          <t>HARMANDALI DM-2 (M-200) 35-09-M00200_DM-2/20 (M-207)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10.11.2020 16:53:01</t>
        </is>
      </c>
      <c>
        <is>
          <t>10.11.2020 18:57:47</t>
        </is>
      </c>
      <c>
        <v>2.079444444</v>
      </c>
      <c>
        <v>5</v>
      </c>
      <c>
        <v>395</v>
      </c>
      <c>
        <v>0</v>
      </c>
      <c>
        <v>0</v>
      </c>
      <c>
        <v>10.397222</v>
      </c>
      <c>
        <v>821.380555</v>
      </c>
      <c>
        <v>0</v>
      </c>
      <c>
        <v>0</v>
      </c>
    </row>
    <row>
      <c>
        <is>
          <t>1573703</t>
        </is>
      </c>
      <c>
        <v>1</v>
      </c>
      <c>
        <is>
          <t>İZMİR</t>
        </is>
      </c>
      <c>
        <v>KARABURUN</v>
      </c>
      <c>
        <is>
          <t>KÜÇÜKBAHÇE KÖYÜ TR-1 35-21-L00085_953363682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01.11.2020 15:29:03</t>
        </is>
      </c>
      <c>
        <is>
          <t>01.11.2020 16:43:29</t>
        </is>
      </c>
      <c>
        <v>1.240555555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1.240556</v>
      </c>
    </row>
    <row>
      <c>
        <is>
          <t>1581114</t>
        </is>
      </c>
      <c>
        <v>1</v>
      </c>
      <c>
        <is>
          <t>İZMİR</t>
        </is>
      </c>
      <c>
        <v>KARABURUN</v>
      </c>
      <c>
        <is>
          <t>PARLAK KÖYÜ TR-1 35-21-L00074_953358212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15.11.2020 15:56:00</t>
        </is>
      </c>
      <c>
        <is>
          <t>15.11.2020 17:05:26</t>
        </is>
      </c>
      <c>
        <v>1.157222222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1.157222</v>
      </c>
    </row>
    <row>
      <c>
        <is>
          <t>1595854</t>
        </is>
      </c>
      <c>
        <v>1</v>
      </c>
      <c>
        <is>
          <t>İZMİR</t>
        </is>
      </c>
      <c>
        <v>KARABURUN</v>
      </c>
      <c>
        <is>
          <t>BADEMBÜKÜ TR-1 35-21-L00075_953357877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24.11.2020 15:59:37</t>
        </is>
      </c>
      <c>
        <is>
          <t>24.11.2020 22:20:23</t>
        </is>
      </c>
      <c>
        <v>6.346111111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6.346111</v>
      </c>
    </row>
    <row>
      <c>
        <is>
          <t>1583739</t>
        </is>
      </c>
      <c>
        <v>1</v>
      </c>
      <c>
        <is>
          <t>İZMİR</t>
        </is>
      </c>
      <c>
        <v>KARABURUN</v>
      </c>
      <c>
        <is>
          <t>DENİZGİREN TR-1 35-21-L00079_A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20.11.2020 10:49:16</t>
        </is>
      </c>
      <c>
        <is>
          <t>20.11.2020 17:40:40</t>
        </is>
      </c>
      <c>
        <v>6.856666666</v>
      </c>
      <c>
        <v>0</v>
      </c>
      <c>
        <v>0</v>
      </c>
      <c>
        <v>0</v>
      </c>
      <c>
        <v>18</v>
      </c>
      <c>
        <v>0</v>
      </c>
      <c>
        <v>0</v>
      </c>
      <c>
        <v>0</v>
      </c>
      <c>
        <v>123.42</v>
      </c>
    </row>
    <row>
      <c>
        <is>
          <t>1573613</t>
        </is>
      </c>
      <c>
        <v>1</v>
      </c>
      <c>
        <is>
          <t>İZMİR</t>
        </is>
      </c>
      <c>
        <v>KARABURUN</v>
      </c>
      <c>
        <is>
          <t>DENİZGİREN TR-2 35-21-L00080_953368968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01.11.2020 11:45:05</t>
        </is>
      </c>
      <c>
        <is>
          <t>01.11.2020 15:58:50</t>
        </is>
      </c>
      <c>
        <v>4.229166666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4.229167</v>
      </c>
    </row>
    <row>
      <c>
        <is>
          <t>1598145</t>
        </is>
      </c>
      <c>
        <v>1</v>
      </c>
      <c>
        <is>
          <t>İZMİR</t>
        </is>
      </c>
      <c>
        <v>KARABURUN</v>
      </c>
      <c>
        <is>
          <t>SALMAN KÖYÜ TR-1 35-21-L00076_A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29.11.2020 13:16:00</t>
        </is>
      </c>
      <c>
        <is>
          <t>29.11.2020 16:45:11</t>
        </is>
      </c>
      <c>
        <v>3.486388888</v>
      </c>
      <c>
        <v>0</v>
      </c>
      <c>
        <v>0</v>
      </c>
      <c>
        <v>0</v>
      </c>
      <c>
        <v>15</v>
      </c>
      <c>
        <v>0</v>
      </c>
      <c>
        <v>0</v>
      </c>
      <c>
        <v>0</v>
      </c>
      <c>
        <v>52.295833</v>
      </c>
    </row>
    <row>
      <c>
        <is>
          <t>1574720</t>
        </is>
      </c>
      <c>
        <v>1</v>
      </c>
      <c>
        <is>
          <t>İZMİR</t>
        </is>
      </c>
      <c>
        <v>KARABURUN</v>
      </c>
      <c>
        <is>
          <t>YAYLA KÖYÜ TR-1 35-21-L00093_953361415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03.11.2020 14:06:00</t>
        </is>
      </c>
      <c>
        <is>
          <t>03.11.2020 17:46:26</t>
        </is>
      </c>
      <c>
        <v>3.673888888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3.673889</v>
      </c>
    </row>
    <row>
      <c>
        <is>
          <t>1578290</t>
        </is>
      </c>
      <c>
        <v>1</v>
      </c>
      <c>
        <is>
          <t>İZMİR</t>
        </is>
      </c>
      <c>
        <v>KARABURUN</v>
      </c>
      <c>
        <is>
          <t>YAYLA KÖYÜ TR-1 35-21-L00093_953364647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10.11.2020 08:09:28</t>
        </is>
      </c>
      <c>
        <is>
          <t>10.11.2020 14:25:17</t>
        </is>
      </c>
      <c>
        <v>6.263611111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6.263611</v>
      </c>
    </row>
    <row>
      <c>
        <is>
          <t>1583543</t>
        </is>
      </c>
      <c>
        <v>1</v>
      </c>
      <c>
        <is>
          <t>İZMİR</t>
        </is>
      </c>
      <c>
        <v>KARABURUN</v>
      </c>
      <c>
        <is>
          <t>SASKO SİTESİ TR-1 35-21-L00211_A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19.11.2020 20:23:09</t>
        </is>
      </c>
      <c>
        <is>
          <t>20.11.2020 01:52:38</t>
        </is>
      </c>
      <c>
        <v>5.491388888</v>
      </c>
      <c>
        <v>0</v>
      </c>
      <c>
        <v>0</v>
      </c>
      <c>
        <v>0</v>
      </c>
      <c>
        <v>12</v>
      </c>
      <c>
        <v>0</v>
      </c>
      <c>
        <v>0</v>
      </c>
      <c>
        <v>0</v>
      </c>
      <c>
        <v>65.896667</v>
      </c>
    </row>
    <row>
      <c>
        <is>
          <t>1583844</t>
        </is>
      </c>
      <c>
        <v>1</v>
      </c>
      <c>
        <is>
          <t>İZMİR</t>
        </is>
      </c>
      <c>
        <v>KARABURUN</v>
      </c>
      <c>
        <is>
          <t>AKÇAKİLİSE TR-1 35-21-L00044_953361405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20.11.2020 13:09:02</t>
        </is>
      </c>
      <c>
        <is>
          <t>20.11.2020 19:09:39</t>
        </is>
      </c>
      <c>
        <v>6.010277777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6.010278</v>
      </c>
    </row>
    <row>
      <c>
        <is>
          <t>1596028</t>
        </is>
      </c>
      <c>
        <v>1</v>
      </c>
      <c>
        <is>
          <t>İZMİR</t>
        </is>
      </c>
      <c>
        <v>KARABURUN</v>
      </c>
      <c>
        <is>
          <t>HASSEKİ KÖYÜ TR 35-21-L00066_B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25.11.2020 04:03:16</t>
        </is>
      </c>
      <c>
        <is>
          <t>25.11.2020 06:36:17</t>
        </is>
      </c>
      <c>
        <v>2.550277777</v>
      </c>
      <c>
        <v>0</v>
      </c>
      <c>
        <v>0</v>
      </c>
      <c>
        <v>0</v>
      </c>
      <c>
        <v>71</v>
      </c>
      <c>
        <v>0</v>
      </c>
      <c>
        <v>0</v>
      </c>
      <c>
        <v>0</v>
      </c>
      <c>
        <v>181.069722</v>
      </c>
    </row>
    <row>
      <c>
        <is>
          <t>1595082</t>
        </is>
      </c>
      <c>
        <v>1</v>
      </c>
      <c>
        <is>
          <t>İZMİR</t>
        </is>
      </c>
      <c>
        <v>KARABURUN</v>
      </c>
      <c>
        <is>
          <t>HASSEKİ KÖYÜ TR 35-21-L00066_949938582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23.11.2020 09:27:04</t>
        </is>
      </c>
      <c>
        <is>
          <t>23.11.2020 12:21:44</t>
        </is>
      </c>
      <c>
        <v>2.911111111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2.911111</v>
      </c>
    </row>
    <row>
      <c>
        <is>
          <t>1584562</t>
        </is>
      </c>
      <c>
        <v>1</v>
      </c>
      <c>
        <is>
          <t>İZMİR</t>
        </is>
      </c>
      <c>
        <v>KARABURUN</v>
      </c>
      <c>
        <is>
          <t>HASSEKİ KÖYÜ TR 35-21-L00066_953364175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21.11.2020 19:54:22</t>
        </is>
      </c>
      <c>
        <is>
          <t>21.11.2020 21:55:29</t>
        </is>
      </c>
      <c>
        <v>2.018611111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2.018611</v>
      </c>
    </row>
    <row>
      <c>
        <is>
          <t>1597427</t>
        </is>
      </c>
      <c>
        <v>1</v>
      </c>
      <c>
        <is>
          <t>İZMİR</t>
        </is>
      </c>
      <c>
        <v>KARABURUN</v>
      </c>
      <c>
        <is>
          <t>HASSEKİ KÖYÜ TR 35-21-L00066_D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27.11.2020 17:03:00</t>
        </is>
      </c>
      <c>
        <is>
          <t>27.11.2020 17:51:44</t>
        </is>
      </c>
      <c>
        <v>0.812222222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0.812222</v>
      </c>
    </row>
    <row>
      <c>
        <is>
          <t>1597240</t>
        </is>
      </c>
      <c>
        <v>1</v>
      </c>
      <c>
        <is>
          <t>İZMİR</t>
        </is>
      </c>
      <c>
        <v>KARABURUN</v>
      </c>
      <c>
        <is>
          <t>HASSEKİ KÖYÜ TR 35-21-L00066_953364180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27.11.2020 10:44:03</t>
        </is>
      </c>
      <c>
        <is>
          <t>27.11.2020 17:19:05</t>
        </is>
      </c>
      <c>
        <v>6.583888888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6.583889</v>
      </c>
    </row>
    <row>
      <c>
        <is>
          <t>1578025</t>
        </is>
      </c>
      <c>
        <v>1</v>
      </c>
      <c>
        <is>
          <t>İZMİR</t>
        </is>
      </c>
      <c>
        <v>KARABURUN</v>
      </c>
      <c>
        <is>
          <t>HASSEKİ KÖYÜ TR 35-21-L00066_B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09.11.2020 12:31:08</t>
        </is>
      </c>
      <c>
        <is>
          <t>09.11.2020 21:13:31</t>
        </is>
      </c>
      <c>
        <v>8.706388888</v>
      </c>
      <c>
        <v>0</v>
      </c>
      <c>
        <v>0</v>
      </c>
      <c>
        <v>0</v>
      </c>
      <c>
        <v>71</v>
      </c>
      <c>
        <v>0</v>
      </c>
      <c>
        <v>0</v>
      </c>
      <c>
        <v>0</v>
      </c>
      <c>
        <v>618.153611</v>
      </c>
    </row>
    <row>
      <c>
        <is>
          <t>1579236</t>
        </is>
      </c>
      <c>
        <v>1</v>
      </c>
      <c>
        <is>
          <t>İZMİR</t>
        </is>
      </c>
      <c>
        <v>KARABURUN</v>
      </c>
      <c>
        <is>
          <t>HASSEKİ KÖYÜ TR 35-21-L00066_35-21-L00066</t>
        </is>
      </c>
      <c>
        <v>OG İletken Kopması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11.11.2020 16:59:00</t>
        </is>
      </c>
      <c>
        <is>
          <t>11.11.2020 17:17:05</t>
        </is>
      </c>
      <c>
        <v>0.301388888</v>
      </c>
      <c>
        <v>0</v>
      </c>
      <c>
        <v>0</v>
      </c>
      <c>
        <v>1</v>
      </c>
      <c>
        <v>74</v>
      </c>
      <c>
        <v>0</v>
      </c>
      <c>
        <v>0</v>
      </c>
      <c>
        <v>0.301389</v>
      </c>
      <c>
        <v>22.302778</v>
      </c>
    </row>
    <row>
      <c>
        <is>
          <t>1579172</t>
        </is>
      </c>
      <c>
        <v>1</v>
      </c>
      <c>
        <is>
          <t>İZMİR</t>
        </is>
      </c>
      <c>
        <v>KARABURUN</v>
      </c>
      <c>
        <is>
          <t>HASSEKİ KÖYÜ TR 35-21-L00066_D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11.11.2020 15:16:14</t>
        </is>
      </c>
      <c>
        <is>
          <t>11.11.2020 16:40:01</t>
        </is>
      </c>
      <c>
        <v>1.396388888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1.396389</v>
      </c>
    </row>
    <row>
      <c>
        <is>
          <t>1579749</t>
        </is>
      </c>
      <c>
        <v>1</v>
      </c>
      <c>
        <is>
          <t>MANİSA</t>
        </is>
      </c>
      <c>
        <v>YUNUSEMRE</v>
      </c>
      <c>
        <is>
          <t>MURADİYE TR-5 (ESKİ MEZARLIK YANI) 45-71-M00204_COCA COLA-M02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12.11.2020 16:27:17</t>
        </is>
      </c>
      <c>
        <is>
          <t>12.11.2020 16:47:39</t>
        </is>
      </c>
      <c>
        <v>0.339444444</v>
      </c>
      <c>
        <v>23</v>
      </c>
      <c>
        <v>48</v>
      </c>
      <c>
        <v>31</v>
      </c>
      <c>
        <v>136</v>
      </c>
      <c>
        <v>7.807222</v>
      </c>
      <c>
        <v>16.293333</v>
      </c>
      <c>
        <v>10.522778</v>
      </c>
      <c>
        <v>46.164444</v>
      </c>
    </row>
    <row>
      <c>
        <is>
          <t>1578159</t>
        </is>
      </c>
      <c>
        <v>1</v>
      </c>
      <c>
        <is>
          <t>MANİSA</t>
        </is>
      </c>
      <c>
        <v>YUNUSEMRE</v>
      </c>
      <c>
        <is>
          <t>MURADİYE TR-5 (ESKİ MEZARLIK YANI) 45-71-M00204_COCA COLA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09.11.2020 16:37:01</t>
        </is>
      </c>
      <c>
        <is>
          <t>09.11.2020 17:28:00</t>
        </is>
      </c>
      <c>
        <v>0.849722222</v>
      </c>
      <c>
        <v>23</v>
      </c>
      <c>
        <v>48</v>
      </c>
      <c>
        <v>31</v>
      </c>
      <c>
        <v>136</v>
      </c>
      <c>
        <v>19.543611</v>
      </c>
      <c>
        <v>40.786667</v>
      </c>
      <c>
        <v>26.341389</v>
      </c>
      <c>
        <v>115.562222</v>
      </c>
    </row>
    <row>
      <c>
        <is>
          <t>1573618</t>
        </is>
      </c>
      <c>
        <v>1</v>
      </c>
      <c>
        <is>
          <t>MANİSA</t>
        </is>
      </c>
      <c>
        <v>YUNUSEMRE</v>
      </c>
      <c>
        <is>
          <t>MURADİYE DM-5/6-A 45-71-M00643_DM-5/6-C-M05 M05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01.11.2020 12:03:26</t>
        </is>
      </c>
      <c>
        <is>
          <t>01.11.2020 12:53:40</t>
        </is>
      </c>
      <c>
        <v>0.837030555</v>
      </c>
      <c>
        <v>26</v>
      </c>
      <c>
        <v>0</v>
      </c>
      <c>
        <v>0</v>
      </c>
      <c>
        <v>0</v>
      </c>
      <c>
        <v>21.762794</v>
      </c>
      <c>
        <v>0</v>
      </c>
      <c>
        <v>0</v>
      </c>
      <c>
        <v>0</v>
      </c>
    </row>
    <row>
      <c>
        <is>
          <t>1577592</t>
        </is>
      </c>
      <c>
        <v>1</v>
      </c>
      <c>
        <is>
          <t>MANİSA</t>
        </is>
      </c>
      <c>
        <v>YUNUSEMRE</v>
      </c>
      <c>
        <is>
          <t>MURADİYE DM-5/11 45-71-M00232_AKARLAR-M13 M13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08.11.2020 12:25:01</t>
        </is>
      </c>
      <c>
        <is>
          <t>08.11.2020 12:51:43</t>
        </is>
      </c>
      <c>
        <v>0.445</v>
      </c>
      <c>
        <v>13</v>
      </c>
      <c>
        <v>0</v>
      </c>
      <c>
        <v>0</v>
      </c>
      <c>
        <v>0</v>
      </c>
      <c>
        <v>5.785</v>
      </c>
      <c>
        <v>0</v>
      </c>
      <c>
        <v>0</v>
      </c>
      <c>
        <v>0</v>
      </c>
    </row>
    <row>
      <c>
        <is>
          <t>1582116</t>
        </is>
      </c>
      <c>
        <v>1</v>
      </c>
      <c>
        <is>
          <t>MANİSA</t>
        </is>
      </c>
      <c>
        <v>YUNUSEMRE</v>
      </c>
      <c>
        <is>
          <t>MURADİYE DM 45-71-M00006_ÜÇPINAR DM-M02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17.11.2020 15:49:04</t>
        </is>
      </c>
      <c>
        <is>
          <t>17.11.2020 15:56:00</t>
        </is>
      </c>
      <c>
        <v>0.115555555</v>
      </c>
      <c>
        <v>24</v>
      </c>
      <c>
        <v>1077</v>
      </c>
      <c>
        <v>747</v>
      </c>
      <c>
        <v>4323</v>
      </c>
      <c>
        <v>2.773333</v>
      </c>
      <c>
        <v>124.453333</v>
      </c>
      <c>
        <v>86.32</v>
      </c>
      <c>
        <v>499.546664</v>
      </c>
    </row>
    <row>
      <c>
        <is>
          <t>1584163</t>
        </is>
      </c>
      <c>
        <v>1</v>
      </c>
      <c>
        <is>
          <t>MANİSA</t>
        </is>
      </c>
      <c>
        <v>YUNUSEMRE</v>
      </c>
      <c>
        <is>
          <t>MURADİYE DM 45-71-M00006_TEKEL-M13 M13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21.11.2020 07:58:48</t>
        </is>
      </c>
      <c>
        <is>
          <t>21.11.2020 08:07:03</t>
        </is>
      </c>
      <c>
        <v>0.1375</v>
      </c>
      <c>
        <v>3</v>
      </c>
      <c>
        <v>0</v>
      </c>
      <c>
        <v>0</v>
      </c>
      <c>
        <v>0</v>
      </c>
      <c>
        <v>0.4125</v>
      </c>
      <c>
        <v>0</v>
      </c>
      <c>
        <v>0</v>
      </c>
      <c>
        <v>0</v>
      </c>
    </row>
    <row>
      <c>
        <is>
          <t>1594835</t>
        </is>
      </c>
      <c>
        <v>1</v>
      </c>
      <c>
        <is>
          <t>MANİSA</t>
        </is>
      </c>
      <c>
        <v>YUNUSEMRE</v>
      </c>
      <c>
        <is>
          <t>MURADİYE TR 2/A 45-71-M00201_953220934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22.11.2020 15:34:00</t>
        </is>
      </c>
      <c>
        <is>
          <t>22.11.2020 16:08:23</t>
        </is>
      </c>
      <c>
        <v>0.573055555</v>
      </c>
      <c>
        <v>0</v>
      </c>
      <c>
        <v>22</v>
      </c>
      <c>
        <v>0</v>
      </c>
      <c>
        <v>0</v>
      </c>
      <c>
        <v>0</v>
      </c>
      <c>
        <v>12.607222</v>
      </c>
      <c>
        <v>0</v>
      </c>
      <c>
        <v>0</v>
      </c>
    </row>
    <row>
      <c>
        <is>
          <t>1598845</t>
        </is>
      </c>
      <c>
        <v>1</v>
      </c>
      <c>
        <is>
          <t>MANİSA</t>
        </is>
      </c>
      <c>
        <v>YUNUSEMRE</v>
      </c>
      <c>
        <is>
          <t>MURADİYE TR-3 KÖPRÜYANI 45-71-M00254_953221414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30.11.2020 20:01:36</t>
        </is>
      </c>
      <c>
        <is>
          <t>30.11.2020 22:57:50</t>
        </is>
      </c>
      <c>
        <v>2.937222222</v>
      </c>
      <c>
        <v>0</v>
      </c>
      <c>
        <v>1</v>
      </c>
      <c>
        <v>0</v>
      </c>
      <c>
        <v>0</v>
      </c>
      <c>
        <v>0</v>
      </c>
      <c>
        <v>2.937222</v>
      </c>
      <c>
        <v>0</v>
      </c>
      <c>
        <v>0</v>
      </c>
    </row>
    <row>
      <c>
        <is>
          <t>1574360</t>
        </is>
      </c>
      <c>
        <v>1</v>
      </c>
      <c>
        <is>
          <t>MANİSA</t>
        </is>
      </c>
      <c>
        <v>YUNUSEMRE</v>
      </c>
      <c>
        <is>
          <t>MURADİYE TR-4 45-71-M01417_C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02.11.2020 18:32:49</t>
        </is>
      </c>
      <c>
        <is>
          <t>02.11.2020 20:24:00</t>
        </is>
      </c>
      <c>
        <v>1.853055555</v>
      </c>
      <c>
        <v>0</v>
      </c>
      <c>
        <v>490</v>
      </c>
      <c>
        <v>0</v>
      </c>
      <c>
        <v>0</v>
      </c>
      <c>
        <v>0</v>
      </c>
      <c>
        <v>907.997222</v>
      </c>
      <c>
        <v>0</v>
      </c>
      <c>
        <v>0</v>
      </c>
    </row>
    <row>
      <c>
        <is>
          <t>1574923</t>
        </is>
      </c>
      <c>
        <v>1</v>
      </c>
      <c>
        <is>
          <t>MANİSA</t>
        </is>
      </c>
      <c>
        <v>YUNUSEMRE</v>
      </c>
      <c>
        <is>
          <t>MURADİYE TR-2 SU DEPOSU 45-71-M00199_950108181</t>
        </is>
      </c>
      <c>
        <v>AG Box / Sdk Abone Çıkış Faz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03.11.2020 19:03:11</t>
        </is>
      </c>
      <c>
        <is>
          <t>03.11.2020 21:16:25</t>
        </is>
      </c>
      <c>
        <v>2.220555555</v>
      </c>
      <c>
        <v>0</v>
      </c>
      <c>
        <v>1</v>
      </c>
      <c>
        <v>0</v>
      </c>
      <c>
        <v>0</v>
      </c>
      <c>
        <v>0</v>
      </c>
      <c>
        <v>2.220556</v>
      </c>
      <c>
        <v>0</v>
      </c>
      <c>
        <v>0</v>
      </c>
    </row>
    <row>
      <c>
        <is>
          <t>1575569</t>
        </is>
      </c>
      <c>
        <v>1</v>
      </c>
      <c>
        <is>
          <t>MANİSA</t>
        </is>
      </c>
      <c>
        <v>YUNUSEMRE</v>
      </c>
      <c>
        <is>
          <t>MURADİYE TR-2 SU DEPOSU 45-71-M00199_MURADİYE TR-3 KÖPRÜYANI-M04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05.11.2020 08:46:52</t>
        </is>
      </c>
      <c>
        <is>
          <t>05.11.2020 09:03:00</t>
        </is>
      </c>
      <c>
        <v>0.268888888</v>
      </c>
      <c>
        <v>5</v>
      </c>
      <c>
        <v>2756</v>
      </c>
      <c>
        <v>0</v>
      </c>
      <c>
        <v>0</v>
      </c>
      <c>
        <v>1.344444</v>
      </c>
      <c>
        <v>741.057775</v>
      </c>
      <c>
        <v>0</v>
      </c>
      <c>
        <v>0</v>
      </c>
    </row>
    <row>
      <c>
        <is>
          <t>1575464</t>
        </is>
      </c>
      <c>
        <v>1</v>
      </c>
      <c>
        <is>
          <t>MANİSA</t>
        </is>
      </c>
      <c>
        <v>YUNUSEMRE</v>
      </c>
      <c>
        <is>
          <t>MURADİYE TR-5(BELEDİYE KABİN) 45-71-M00194_D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04.11.2020 21:27:57</t>
        </is>
      </c>
      <c>
        <is>
          <t>04.11.2020 22:17:11</t>
        </is>
      </c>
      <c>
        <v>0.820555555</v>
      </c>
      <c>
        <v>0</v>
      </c>
      <c>
        <v>28</v>
      </c>
      <c>
        <v>0</v>
      </c>
      <c>
        <v>0</v>
      </c>
      <c>
        <v>0</v>
      </c>
      <c>
        <v>22.975556</v>
      </c>
      <c>
        <v>0</v>
      </c>
      <c>
        <v>0</v>
      </c>
    </row>
    <row>
      <c>
        <is>
          <t>1575213</t>
        </is>
      </c>
      <c>
        <v>1</v>
      </c>
      <c>
        <is>
          <t>MANİSA</t>
        </is>
      </c>
      <c>
        <v>YUNUSEMRE</v>
      </c>
      <c>
        <is>
          <t>MURADİYE TR-2 SU DEPOSU 45-71-M00199_953243170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04.11.2020 13:13:00</t>
        </is>
      </c>
      <c>
        <is>
          <t>04.11.2020 15:52:58</t>
        </is>
      </c>
      <c>
        <v>2.666111111</v>
      </c>
      <c>
        <v>0</v>
      </c>
      <c>
        <v>13</v>
      </c>
      <c>
        <v>0</v>
      </c>
      <c>
        <v>0</v>
      </c>
      <c>
        <v>0</v>
      </c>
      <c>
        <v>34.659444</v>
      </c>
      <c>
        <v>0</v>
      </c>
      <c>
        <v>0</v>
      </c>
    </row>
    <row>
      <c>
        <is>
          <t>1580216</t>
        </is>
      </c>
      <c>
        <v>1</v>
      </c>
      <c>
        <is>
          <t>MANİSA</t>
        </is>
      </c>
      <c>
        <v>YUNUSEMRE</v>
      </c>
      <c>
        <is>
          <t>MURADİYE DM 45-71-M00006_BAĞ YOLU GİRİŞ-M01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13.11.2020 14:06:58</t>
        </is>
      </c>
      <c>
        <is>
          <t>13.11.2020 14:17:00</t>
        </is>
      </c>
      <c>
        <v>0.167222222</v>
      </c>
      <c>
        <v>86</v>
      </c>
      <c>
        <v>12801</v>
      </c>
      <c>
        <v>516</v>
      </c>
      <c>
        <v>6800</v>
      </c>
      <c>
        <v>14.381111</v>
      </c>
      <c>
        <v>2140.611664</v>
      </c>
      <c>
        <v>86.286667</v>
      </c>
      <c>
        <v>1137.11111</v>
      </c>
    </row>
    <row>
      <c>
        <is>
          <t>1597609</t>
        </is>
      </c>
      <c>
        <v>1</v>
      </c>
      <c>
        <is>
          <t>MANİSA</t>
        </is>
      </c>
      <c>
        <v>YUNUSEMRE</v>
      </c>
      <c>
        <is>
          <t>MURADİYE TR-5 (ESKİ MEZARLIK YANI) 45-71-M00204_TR-5 BELEDİYE ÖNÜ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28.11.2020 08:41:52</t>
        </is>
      </c>
      <c>
        <is>
          <t>28.11.2020 10:03:20</t>
        </is>
      </c>
      <c>
        <v>1.357777777</v>
      </c>
      <c>
        <v>8</v>
      </c>
      <c>
        <v>940</v>
      </c>
      <c>
        <v>1</v>
      </c>
      <c>
        <v>0</v>
      </c>
      <c>
        <v>10.862222</v>
      </c>
      <c>
        <v>1276.31111</v>
      </c>
      <c>
        <v>1.357778</v>
      </c>
      <c>
        <v>0</v>
      </c>
    </row>
    <row>
      <c>
        <is>
          <t>1584535</t>
        </is>
      </c>
      <c>
        <v>1</v>
      </c>
      <c>
        <is>
          <t>MANİSA</t>
        </is>
      </c>
      <c>
        <v>YUNUSEMRE</v>
      </c>
      <c>
        <is>
          <t>MURADİYE DM-11/10 KÖK 45-71-M00782_TORA MAKİNA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21.11.2020 18:41:44</t>
        </is>
      </c>
      <c>
        <is>
          <t>21.11.2020 20:12:44</t>
        </is>
      </c>
      <c>
        <v>1.516666666</v>
      </c>
      <c>
        <v>4</v>
      </c>
      <c>
        <v>0</v>
      </c>
      <c>
        <v>0</v>
      </c>
      <c>
        <v>0</v>
      </c>
      <c>
        <v>6.066667</v>
      </c>
      <c>
        <v>0</v>
      </c>
      <c>
        <v>0</v>
      </c>
      <c>
        <v>0</v>
      </c>
    </row>
    <row>
      <c>
        <is>
          <t>1584319</t>
        </is>
      </c>
      <c>
        <v>1</v>
      </c>
      <c>
        <is>
          <t>MANİSA</t>
        </is>
      </c>
      <c>
        <v>YUNUSEMRE</v>
      </c>
      <c>
        <is>
          <t>DM-5/1 45-71-M02283_95000536636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21.11.2020 11:27:46</t>
        </is>
      </c>
      <c>
        <is>
          <t>21.11.2020 12:14:45</t>
        </is>
      </c>
      <c>
        <v>0.783055555</v>
      </c>
      <c>
        <v>0</v>
      </c>
      <c>
        <v>10</v>
      </c>
      <c>
        <v>0</v>
      </c>
      <c>
        <v>0</v>
      </c>
      <c>
        <v>0</v>
      </c>
      <c>
        <v>7.830556</v>
      </c>
      <c>
        <v>0</v>
      </c>
      <c>
        <v>0</v>
      </c>
    </row>
    <row>
      <c>
        <is>
          <t>1595696</t>
        </is>
      </c>
      <c>
        <v>1</v>
      </c>
      <c>
        <is>
          <t>MANİSA</t>
        </is>
      </c>
      <c>
        <v>YUNUSEMRE</v>
      </c>
      <c>
        <is>
          <t>MURADİYE DM 45-71-M00006_ÜÇPINAR DM M02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24.11.2020 12:01:11</t>
        </is>
      </c>
      <c>
        <is>
          <t>24.11.2020 12:39:23</t>
        </is>
      </c>
      <c>
        <v>0.636666666</v>
      </c>
      <c>
        <v>23</v>
      </c>
      <c>
        <v>1076</v>
      </c>
      <c>
        <v>637</v>
      </c>
      <c>
        <v>3108</v>
      </c>
      <c>
        <v>14.643333</v>
      </c>
      <c>
        <v>685.053333</v>
      </c>
      <c>
        <v>405.556666</v>
      </c>
      <c>
        <v>1978.759998</v>
      </c>
    </row>
    <row>
      <c>
        <is>
          <t>1583796</t>
        </is>
      </c>
      <c>
        <v>1</v>
      </c>
      <c>
        <is>
          <t>MANİSA</t>
        </is>
      </c>
      <c>
        <v>YUNUSEMRE</v>
      </c>
      <c>
        <is>
          <t>MURADİYE TR-4 45-71-M01417_95000556390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20.11.2020 11:56:21</t>
        </is>
      </c>
      <c>
        <is>
          <t>20.11.2020 12:10:58</t>
        </is>
      </c>
      <c>
        <v>0.243611111</v>
      </c>
      <c>
        <v>0</v>
      </c>
      <c>
        <v>13</v>
      </c>
      <c>
        <v>0</v>
      </c>
      <c>
        <v>0</v>
      </c>
      <c>
        <v>0</v>
      </c>
      <c>
        <v>3.166944</v>
      </c>
      <c>
        <v>0</v>
      </c>
      <c>
        <v>0</v>
      </c>
    </row>
    <row>
      <c>
        <is>
          <t>1597479</t>
        </is>
      </c>
      <c>
        <v>1</v>
      </c>
      <c>
        <is>
          <t>İZMİR</t>
        </is>
      </c>
      <c>
        <v>BERGAMA</v>
      </c>
      <c>
        <is>
          <t>GÖÇBEYLİ TR-2 35-16-M00017_953327119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27.11.2020 18:24:35</t>
        </is>
      </c>
      <c>
        <is>
          <t>27.11.2020 20:00:38</t>
        </is>
      </c>
      <c>
        <v>1.600833333</v>
      </c>
      <c>
        <v>0</v>
      </c>
      <c>
        <v>1</v>
      </c>
      <c>
        <v>0</v>
      </c>
      <c>
        <v>0</v>
      </c>
      <c>
        <v>0</v>
      </c>
      <c>
        <v>1.600833</v>
      </c>
      <c>
        <v>0</v>
      </c>
      <c>
        <v>0</v>
      </c>
    </row>
    <row>
      <c>
        <is>
          <t>1578033</t>
        </is>
      </c>
      <c>
        <v>1</v>
      </c>
      <c>
        <is>
          <t>İZMİR</t>
        </is>
      </c>
      <c>
        <v>BERGAMA</v>
      </c>
      <c>
        <is>
          <t>BÖLCEK-1 TR 35-16-M00022_953336814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09.11.2020 12:45:16</t>
        </is>
      </c>
      <c>
        <is>
          <t>09.11.2020 14:16:00</t>
        </is>
      </c>
      <c>
        <v>1.512222222</v>
      </c>
      <c>
        <v>0</v>
      </c>
      <c>
        <v>1</v>
      </c>
      <c>
        <v>0</v>
      </c>
      <c>
        <v>0</v>
      </c>
      <c>
        <v>0</v>
      </c>
      <c>
        <v>1.512222</v>
      </c>
      <c>
        <v>0</v>
      </c>
      <c>
        <v>0</v>
      </c>
    </row>
    <row>
      <c>
        <is>
          <t>1583485</t>
        </is>
      </c>
      <c>
        <v>1</v>
      </c>
      <c>
        <is>
          <t>İZMİR</t>
        </is>
      </c>
      <c>
        <v>BERGAMA</v>
      </c>
      <c>
        <is>
          <t>BÖLCEK TOPRAK SULAMA TR-2 35-16-M00297_95000038392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19.11.2020 19:21:12</t>
        </is>
      </c>
      <c>
        <is>
          <t>19.11.2020 21:59:31</t>
        </is>
      </c>
      <c>
        <v>2.638611111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2.638611</v>
      </c>
    </row>
    <row>
      <c>
        <is>
          <t>1583402</t>
        </is>
      </c>
      <c>
        <v>1</v>
      </c>
      <c>
        <is>
          <t>İZMİR</t>
        </is>
      </c>
      <c>
        <v>BERGAMA</v>
      </c>
      <c>
        <is>
          <t>AŞAĞIKIRIKLAR DM 35-16-M00448_YENİKENT SULAMA-M11 M11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19.11.2020 17:39:58</t>
        </is>
      </c>
      <c>
        <is>
          <t>19.11.2020 17:46:00</t>
        </is>
      </c>
      <c>
        <v>0.100555555</v>
      </c>
      <c>
        <v>0</v>
      </c>
      <c>
        <v>0</v>
      </c>
      <c>
        <v>1</v>
      </c>
      <c>
        <v>132</v>
      </c>
      <c>
        <v>0</v>
      </c>
      <c>
        <v>0</v>
      </c>
      <c>
        <v>0.100556</v>
      </c>
      <c>
        <v>13.273333</v>
      </c>
    </row>
    <row>
      <c>
        <is>
          <t>1598483</t>
        </is>
      </c>
      <c>
        <v>1</v>
      </c>
      <c>
        <is>
          <t>İZMİR</t>
        </is>
      </c>
      <c>
        <v>BERGAMA</v>
      </c>
      <c>
        <is>
          <t>AŞAĞIKIRIKLAR DM 35-16-M00448_ÇİFTLİK SULAMA-M03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30.11.2020 09:49:04</t>
        </is>
      </c>
      <c>
        <is>
          <t>30.11.2020 10:28:16</t>
        </is>
      </c>
      <c>
        <v>0.653333333</v>
      </c>
      <c>
        <v>0</v>
      </c>
      <c>
        <v>0</v>
      </c>
      <c>
        <v>23</v>
      </c>
      <c>
        <v>53</v>
      </c>
      <c>
        <v>0</v>
      </c>
      <c>
        <v>0</v>
      </c>
      <c>
        <v>15.026667</v>
      </c>
      <c>
        <v>34.626667</v>
      </c>
    </row>
    <row>
      <c>
        <is>
          <t>1580265</t>
        </is>
      </c>
      <c>
        <v>1</v>
      </c>
      <c>
        <is>
          <t>İZMİR</t>
        </is>
      </c>
      <c>
        <v>BERGAMA</v>
      </c>
      <c>
        <is>
          <t>YENİKENT TR-1 35-16-M00026_A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13.11.2020 15:16:19</t>
        </is>
      </c>
      <c>
        <is>
          <t>13.11.2020 15:53:11</t>
        </is>
      </c>
      <c>
        <v>0.614444444</v>
      </c>
      <c>
        <v>0</v>
      </c>
      <c>
        <v>46</v>
      </c>
      <c>
        <v>0</v>
      </c>
      <c>
        <v>3</v>
      </c>
      <c>
        <v>0</v>
      </c>
      <c>
        <v>28.264444</v>
      </c>
      <c>
        <v>0</v>
      </c>
      <c>
        <v>1.843333</v>
      </c>
    </row>
    <row>
      <c>
        <is>
          <t>1583244</t>
        </is>
      </c>
      <c>
        <v>1</v>
      </c>
      <c>
        <is>
          <t>İZMİR</t>
        </is>
      </c>
      <c>
        <v>BERGAMA</v>
      </c>
      <c>
        <is>
          <t>YENİKENT SULAMA TR-9 35-16-M00218_B</t>
        </is>
      </c>
      <c>
        <v>AG Klemens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19.11.2020 13:47:03</t>
        </is>
      </c>
      <c>
        <is>
          <t>19.11.2020 18:04:53</t>
        </is>
      </c>
      <c>
        <v>4.297222222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4.297222</v>
      </c>
    </row>
    <row>
      <c>
        <is>
          <t>1596370</t>
        </is>
      </c>
      <c>
        <v>1</v>
      </c>
      <c>
        <is>
          <t>MANİSA</t>
        </is>
      </c>
      <c>
        <v>ŞEHZADELER</v>
      </c>
      <c>
        <is>
          <t>DM-1/14-A (POSTANE TR) 45-71-M00036_953194256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25.11.2020 14:33:39</t>
        </is>
      </c>
      <c>
        <is>
          <t>25.11.2020 15:06:30</t>
        </is>
      </c>
      <c>
        <v>0.5475</v>
      </c>
      <c>
        <v>0</v>
      </c>
      <c>
        <v>3</v>
      </c>
      <c>
        <v>0</v>
      </c>
      <c>
        <v>0</v>
      </c>
      <c>
        <v>0</v>
      </c>
      <c>
        <v>1.6425</v>
      </c>
      <c>
        <v>0</v>
      </c>
      <c>
        <v>0</v>
      </c>
    </row>
    <row>
      <c>
        <is>
          <t>1578133</t>
        </is>
      </c>
      <c>
        <v>1</v>
      </c>
      <c>
        <is>
          <t>MANİSA</t>
        </is>
      </c>
      <c>
        <v>ŞEHZADELER</v>
      </c>
      <c>
        <is>
          <t>SANCAKLI BOZKÖY TR-2 45-71-M00530_953204219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09.11.2020 15:54:07</t>
        </is>
      </c>
      <c>
        <is>
          <t>09.11.2020 19:37:10</t>
        </is>
      </c>
      <c>
        <v>3.7175</v>
      </c>
      <c>
        <v>0</v>
      </c>
      <c>
        <v>1</v>
      </c>
      <c>
        <v>0</v>
      </c>
      <c>
        <v>0</v>
      </c>
      <c>
        <v>0</v>
      </c>
      <c>
        <v>3.7175</v>
      </c>
      <c>
        <v>0</v>
      </c>
      <c>
        <v>0</v>
      </c>
    </row>
    <row>
      <c>
        <is>
          <t>1581905</t>
        </is>
      </c>
      <c>
        <v>1</v>
      </c>
      <c>
        <is>
          <t>İZMİR</t>
        </is>
      </c>
      <c>
        <v>BERGAMA</v>
      </c>
      <c>
        <is>
          <t>TR-45 35-16-L00045_DAĞITIM TRAFO TR-45 L02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17.11.2020 11:00:32</t>
        </is>
      </c>
      <c>
        <is>
          <t>17.11.2020 11:24:00</t>
        </is>
      </c>
      <c>
        <v>0.391111111</v>
      </c>
      <c>
        <v>2</v>
      </c>
      <c>
        <v>322</v>
      </c>
      <c>
        <v>0</v>
      </c>
      <c>
        <v>0</v>
      </c>
      <c>
        <v>0.782222</v>
      </c>
      <c>
        <v>125.937778</v>
      </c>
      <c>
        <v>0</v>
      </c>
      <c>
        <v>0</v>
      </c>
    </row>
    <row>
      <c>
        <is>
          <t>1581638</t>
        </is>
      </c>
      <c>
        <v>1</v>
      </c>
      <c>
        <is>
          <t>İZMİR</t>
        </is>
      </c>
      <c>
        <v>BERGAMA</v>
      </c>
      <c>
        <is>
          <t>TR-45 35-16-L00045_DAĞITIM TRAFO TR-45-L02 L02</t>
        </is>
      </c>
      <c>
        <v>OG Kademe Ayarı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16.11.2020 17:50:48</t>
        </is>
      </c>
      <c>
        <is>
          <t>16.11.2020 18:07:00</t>
        </is>
      </c>
      <c>
        <v>0.27</v>
      </c>
      <c>
        <v>2</v>
      </c>
      <c>
        <v>322</v>
      </c>
      <c>
        <v>0</v>
      </c>
      <c>
        <v>0</v>
      </c>
      <c>
        <v>0.54</v>
      </c>
      <c>
        <v>86.94</v>
      </c>
      <c>
        <v>0</v>
      </c>
      <c>
        <v>0</v>
      </c>
    </row>
    <row>
      <c>
        <is>
          <t>1580355</t>
        </is>
      </c>
      <c>
        <v>1</v>
      </c>
      <c>
        <is>
          <t>İZMİR</t>
        </is>
      </c>
      <c>
        <v>BERGAMA</v>
      </c>
      <c>
        <is>
          <t>TR-81 35-16-L00081_915089154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13.11.2020 17:13:51</t>
        </is>
      </c>
      <c>
        <is>
          <t>13.11.2020 23:20:08</t>
        </is>
      </c>
      <c>
        <v>6.104722222</v>
      </c>
      <c>
        <v>0</v>
      </c>
      <c>
        <v>1</v>
      </c>
      <c>
        <v>0</v>
      </c>
      <c>
        <v>0</v>
      </c>
      <c>
        <v>0</v>
      </c>
      <c>
        <v>6.104722</v>
      </c>
      <c>
        <v>0</v>
      </c>
      <c>
        <v>0</v>
      </c>
    </row>
    <row>
      <c>
        <is>
          <t>1583312</t>
        </is>
      </c>
      <c>
        <v>1</v>
      </c>
      <c>
        <is>
          <t>İZMİR</t>
        </is>
      </c>
      <c>
        <v>MENEMEN</v>
      </c>
      <c>
        <is>
          <t>EMİRALEM TR-16 35-28-M00234_953380978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19.11.2020 15:38:40</t>
        </is>
      </c>
      <c>
        <is>
          <t>19.11.2020 16:58:53</t>
        </is>
      </c>
      <c>
        <v>1.336944444</v>
      </c>
      <c>
        <v>0</v>
      </c>
      <c>
        <v>1</v>
      </c>
      <c>
        <v>0</v>
      </c>
      <c>
        <v>0</v>
      </c>
      <c>
        <v>0</v>
      </c>
      <c>
        <v>1.336944</v>
      </c>
      <c>
        <v>0</v>
      </c>
      <c>
        <v>0</v>
      </c>
    </row>
    <row>
      <c>
        <is>
          <t>1583647</t>
        </is>
      </c>
      <c>
        <v>1</v>
      </c>
      <c>
        <is>
          <t>İZMİR</t>
        </is>
      </c>
      <c>
        <v>MENEMEN</v>
      </c>
      <c>
        <is>
          <t>SEYREK TR-2 35-28-M00376_953377055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20.11.2020 08:56:31</t>
        </is>
      </c>
      <c>
        <is>
          <t>20.11.2020 09:38:00</t>
        </is>
      </c>
      <c>
        <v>0.691388888</v>
      </c>
      <c>
        <v>0</v>
      </c>
      <c>
        <v>14</v>
      </c>
      <c>
        <v>0</v>
      </c>
      <c>
        <v>0</v>
      </c>
      <c>
        <v>0</v>
      </c>
      <c>
        <v>9.679444</v>
      </c>
      <c>
        <v>0</v>
      </c>
      <c>
        <v>0</v>
      </c>
    </row>
    <row>
      <c>
        <is>
          <t>1576466</t>
        </is>
      </c>
      <c>
        <v>1</v>
      </c>
      <c>
        <is>
          <t>İZMİR</t>
        </is>
      </c>
      <c>
        <v>MENEMEN</v>
      </c>
      <c>
        <is>
          <t>SEYREK TR-7 KÖK 35-28-M00379_KÖK-24 GİRİŞ M10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06.11.2020 13:28:15</t>
        </is>
      </c>
      <c>
        <is>
          <t>06.11.2020 15:15:24</t>
        </is>
      </c>
      <c>
        <v>1.785833333</v>
      </c>
      <c>
        <v>6</v>
      </c>
      <c>
        <v>1</v>
      </c>
      <c>
        <v>138</v>
      </c>
      <c>
        <v>2051</v>
      </c>
      <c>
        <v>10.715</v>
      </c>
      <c>
        <v>1.785833</v>
      </c>
      <c>
        <v>246.445</v>
      </c>
      <c>
        <v>3662.744166</v>
      </c>
    </row>
    <row>
      <c>
        <is>
          <t>1574574</t>
        </is>
      </c>
      <c>
        <v>1</v>
      </c>
      <c>
        <is>
          <t>MANİSA</t>
        </is>
      </c>
      <c>
        <v>YUNUSEMRE</v>
      </c>
      <c>
        <is>
          <t>YAĞCILAR KÖK 45-71-M00179_HatBaşıAyırıcı_53135848 M04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03.11.2020 09:45:40</t>
        </is>
      </c>
      <c>
        <is>
          <t>03.11.2020 11:30:59</t>
        </is>
      </c>
      <c>
        <v>1.755277777</v>
      </c>
      <c>
        <v>0</v>
      </c>
      <c>
        <v>0</v>
      </c>
      <c>
        <v>35</v>
      </c>
      <c>
        <v>0</v>
      </c>
      <c>
        <v>0</v>
      </c>
      <c>
        <v>0</v>
      </c>
      <c>
        <v>61.434722</v>
      </c>
      <c>
        <v>0</v>
      </c>
    </row>
    <row>
      <c>
        <is>
          <t>1573506</t>
        </is>
      </c>
      <c>
        <v>1</v>
      </c>
      <c>
        <is>
          <t>MANİSA</t>
        </is>
      </c>
      <c>
        <v>YUNUSEMRE</v>
      </c>
      <c>
        <is>
          <t>YAĞCILAR KÖK 45-71-M00179_YAĞCILAR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01.11.2020 08:15:07</t>
        </is>
      </c>
      <c>
        <is>
          <t>01.11.2020 09:52:07</t>
        </is>
      </c>
      <c>
        <v>1.616666666</v>
      </c>
      <c>
        <v>14</v>
      </c>
      <c>
        <v>467</v>
      </c>
      <c>
        <v>111</v>
      </c>
      <c>
        <v>181</v>
      </c>
      <c>
        <v>22.633333</v>
      </c>
      <c>
        <v>754.983333</v>
      </c>
      <c>
        <v>179.45</v>
      </c>
      <c>
        <v>292.616667</v>
      </c>
    </row>
    <row>
      <c>
        <is>
          <t>1581562</t>
        </is>
      </c>
      <c>
        <v>1</v>
      </c>
      <c>
        <is>
          <t>MANİSA</t>
        </is>
      </c>
      <c>
        <v>YUNUSEMRE</v>
      </c>
      <c>
        <is>
          <t>YAĞCILAR KÖK 45-71-M00179_SULAMALAR-AT ÇİFTLİĞİ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16.11.2020 15:16:52</t>
        </is>
      </c>
      <c>
        <is>
          <t>16.11.2020 18:09:24</t>
        </is>
      </c>
      <c>
        <v>2.875555555</v>
      </c>
      <c>
        <v>0</v>
      </c>
      <c>
        <v>0</v>
      </c>
      <c>
        <v>38</v>
      </c>
      <c>
        <v>8</v>
      </c>
      <c>
        <v>0</v>
      </c>
      <c>
        <v>0</v>
      </c>
      <c>
        <v>109.271111</v>
      </c>
      <c>
        <v>23.004444</v>
      </c>
    </row>
    <row>
      <c>
        <is>
          <t>1575121</t>
        </is>
      </c>
      <c>
        <v>1</v>
      </c>
      <c>
        <is>
          <t>MANİSA</t>
        </is>
      </c>
      <c>
        <v>YUNUSEMRE</v>
      </c>
      <c>
        <is>
          <t>YAĞCILAR KÖK 45-71-M00179_SULAMALAR-AT ÇİFTLİĞİ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04.11.2020 10:47:51</t>
        </is>
      </c>
      <c>
        <is>
          <t>04.11.2020 11:44:51</t>
        </is>
      </c>
      <c>
        <v>0.95</v>
      </c>
      <c>
        <v>0</v>
      </c>
      <c>
        <v>0</v>
      </c>
      <c>
        <v>38</v>
      </c>
      <c>
        <v>8</v>
      </c>
      <c>
        <v>0</v>
      </c>
      <c>
        <v>0</v>
      </c>
      <c>
        <v>36.1</v>
      </c>
      <c>
        <v>7.6</v>
      </c>
    </row>
    <row>
      <c>
        <is>
          <t>1594659</t>
        </is>
      </c>
      <c>
        <v>1</v>
      </c>
      <c>
        <is>
          <t>MANİSA</t>
        </is>
      </c>
      <c>
        <v>YUNUSEMRE</v>
      </c>
      <c>
        <is>
          <t>YAĞCILAR KÖK 45-71-M00179_SULAMALAR-AT ÇİFTLİĞİ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22.11.2020 08:44:34</t>
        </is>
      </c>
      <c>
        <is>
          <t>22.11.2020 09:28:51</t>
        </is>
      </c>
      <c>
        <v>0.738055555</v>
      </c>
      <c>
        <v>0</v>
      </c>
      <c>
        <v>0</v>
      </c>
      <c>
        <v>38</v>
      </c>
      <c>
        <v>8</v>
      </c>
      <c>
        <v>0</v>
      </c>
      <c>
        <v>0</v>
      </c>
      <c>
        <v>28.046111</v>
      </c>
      <c>
        <v>5.904444</v>
      </c>
    </row>
    <row>
      <c>
        <is>
          <t>1596782</t>
        </is>
      </c>
      <c>
        <v>1</v>
      </c>
      <c>
        <is>
          <t>MANİSA</t>
        </is>
      </c>
      <c>
        <v>YUNUSEMRE</v>
      </c>
      <c>
        <is>
          <t>YAĞCILAR KÖK 45-71-M00179_SULAMALAR-AT ÇİFTLİĞİ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26.11.2020 12:13:00</t>
        </is>
      </c>
      <c>
        <is>
          <t>26.11.2020 13:26:22</t>
        </is>
      </c>
      <c>
        <v>1.222777777</v>
      </c>
      <c>
        <v>0</v>
      </c>
      <c>
        <v>0</v>
      </c>
      <c>
        <v>38</v>
      </c>
      <c>
        <v>8</v>
      </c>
      <c>
        <v>0</v>
      </c>
      <c>
        <v>0</v>
      </c>
      <c>
        <v>46.465556</v>
      </c>
      <c>
        <v>9.782222</v>
      </c>
    </row>
    <row>
      <c>
        <is>
          <t>1576501</t>
        </is>
      </c>
      <c>
        <v>1</v>
      </c>
      <c>
        <is>
          <t>MANİSA</t>
        </is>
      </c>
      <c>
        <v>YUNUSEMRE</v>
      </c>
      <c>
        <is>
          <t>PELİTALAN TR-4 45-71-M02219_953245459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06.11.2020 13:49:19</t>
        </is>
      </c>
      <c>
        <is>
          <t>06.11.2020 18:53:29</t>
        </is>
      </c>
      <c>
        <v>5.069444444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5.069444</v>
      </c>
    </row>
    <row>
      <c>
        <is>
          <t>1576108</t>
        </is>
      </c>
      <c>
        <v>1</v>
      </c>
      <c>
        <is>
          <t>MANİSA</t>
        </is>
      </c>
      <c>
        <v>YUNUSEMRE</v>
      </c>
      <c>
        <is>
          <t>SARMA KÖYÜ TR-1 45-71-M01526_45-71-M01526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06.11.2020 04:57:17</t>
        </is>
      </c>
      <c>
        <is>
          <t>06.11.2020 06:02:50</t>
        </is>
      </c>
      <c>
        <v>1.0925</v>
      </c>
      <c>
        <v>0</v>
      </c>
      <c>
        <v>0</v>
      </c>
      <c>
        <v>1</v>
      </c>
      <c>
        <v>67</v>
      </c>
      <c>
        <v>0</v>
      </c>
      <c>
        <v>0</v>
      </c>
      <c>
        <v>1.0925</v>
      </c>
      <c>
        <v>73.1975</v>
      </c>
    </row>
    <row>
      <c>
        <is>
          <t>1574629</t>
        </is>
      </c>
      <c>
        <v>1</v>
      </c>
      <c>
        <is>
          <t>MANİSA</t>
        </is>
      </c>
      <c>
        <v>YUNUSEMRE</v>
      </c>
      <c>
        <is>
          <t>YAĞCILAR KÖK 45-71-M00179_HatBaşıAyırıcı_53135848 M04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03.11.2020 11:35:00</t>
        </is>
      </c>
      <c>
        <is>
          <t>03.11.2020 11:58:20</t>
        </is>
      </c>
      <c>
        <v>0.388888888</v>
      </c>
      <c>
        <v>0</v>
      </c>
      <c>
        <v>0</v>
      </c>
      <c>
        <v>35</v>
      </c>
      <c>
        <v>0</v>
      </c>
      <c>
        <v>0</v>
      </c>
      <c>
        <v>0</v>
      </c>
      <c>
        <v>13.611111</v>
      </c>
      <c>
        <v>0</v>
      </c>
    </row>
    <row>
      <c>
        <is>
          <t>1580496</t>
        </is>
      </c>
      <c>
        <v>1</v>
      </c>
      <c>
        <is>
          <t>MANİSA</t>
        </is>
      </c>
      <c>
        <v>YUNUSEMRE</v>
      </c>
      <c>
        <is>
          <t>HASAN TÜREK KÖK 45-71-M00181_HatBaşıAyırıcı_53135998 M02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14.11.2020 08:16:53</t>
        </is>
      </c>
      <c>
        <is>
          <t>14.11.2020 11:40:32</t>
        </is>
      </c>
      <c>
        <v>3.394166666</v>
      </c>
      <c>
        <v>0</v>
      </c>
      <c>
        <v>0</v>
      </c>
      <c>
        <v>18</v>
      </c>
      <c>
        <v>773</v>
      </c>
      <c>
        <v>0</v>
      </c>
      <c>
        <v>0</v>
      </c>
      <c>
        <v>61.095</v>
      </c>
      <c>
        <v>2623.690833</v>
      </c>
    </row>
    <row>
      <c>
        <is>
          <t>1577785</t>
        </is>
      </c>
      <c>
        <v>1</v>
      </c>
      <c>
        <is>
          <t>MANİSA</t>
        </is>
      </c>
      <c>
        <v>YUNUSEMRE</v>
      </c>
      <c>
        <is>
          <t>YUKARI EMLAKDERE TR-1 45-71-M01032_45-71-M01032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08.11.2020 20:47:45</t>
        </is>
      </c>
      <c>
        <is>
          <t>08.11.2020 21:33:44</t>
        </is>
      </c>
      <c>
        <v>0.766388888</v>
      </c>
      <c>
        <v>0</v>
      </c>
      <c>
        <v>0</v>
      </c>
      <c>
        <v>1</v>
      </c>
      <c>
        <v>116</v>
      </c>
      <c>
        <v>0</v>
      </c>
      <c>
        <v>0</v>
      </c>
      <c>
        <v>0.766389</v>
      </c>
      <c>
        <v>88.901111</v>
      </c>
    </row>
    <row>
      <c>
        <is>
          <t>1573697</t>
        </is>
      </c>
      <c>
        <v>1</v>
      </c>
      <c>
        <is>
          <t>MANİSA</t>
        </is>
      </c>
      <c>
        <v>YUNUSEMRE</v>
      </c>
      <c>
        <is>
          <t>YUKARI EMLAKDERE TR-1 45-71-M01032_A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01.11.2020 15:03:43</t>
        </is>
      </c>
      <c>
        <is>
          <t>01.11.2020 18:36:30</t>
        </is>
      </c>
      <c>
        <v>3.546388888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17.731944</v>
      </c>
    </row>
    <row>
      <c>
        <is>
          <t>1598313</t>
        </is>
      </c>
      <c>
        <v>1</v>
      </c>
      <c>
        <is>
          <t>MANİSA</t>
        </is>
      </c>
      <c>
        <v>YUNUSEMRE</v>
      </c>
      <c>
        <is>
          <t>EMLAKDERE TR-1 45-71-M01025_A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29.11.2020 18:56:05</t>
        </is>
      </c>
      <c>
        <is>
          <t>29.11.2020 19:54:52</t>
        </is>
      </c>
      <c>
        <v>0.979722222</v>
      </c>
      <c>
        <v>0</v>
      </c>
      <c>
        <v>1</v>
      </c>
      <c>
        <v>0</v>
      </c>
      <c>
        <v>21</v>
      </c>
      <c>
        <v>0</v>
      </c>
      <c>
        <v>0.979722</v>
      </c>
      <c>
        <v>0</v>
      </c>
      <c>
        <v>20.574167</v>
      </c>
    </row>
    <row>
      <c>
        <is>
          <t>1598359</t>
        </is>
      </c>
      <c>
        <v>1</v>
      </c>
      <c>
        <is>
          <t>MANİSA</t>
        </is>
      </c>
      <c>
        <v>YUNUSEMRE</v>
      </c>
      <c>
        <is>
          <t>YUKARI EMLAKDERE TR-1 45-71-M01032_A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29.11.2020 22:35:16</t>
        </is>
      </c>
      <c>
        <is>
          <t>30.11.2020 00:58:51</t>
        </is>
      </c>
      <c>
        <v>2.393055555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11.965278</v>
      </c>
    </row>
    <row>
      <c>
        <is>
          <t>1598780</t>
        </is>
      </c>
      <c>
        <v>1</v>
      </c>
      <c>
        <is>
          <t>MANİSA</t>
        </is>
      </c>
      <c>
        <v>YUNUSEMRE</v>
      </c>
      <c>
        <is>
          <t>YUKARI EMLAKDERE TR-1 45-71-M01032_A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30.11.2020 16:57:30</t>
        </is>
      </c>
      <c>
        <is>
          <t>30.11.2020 18:26:07</t>
        </is>
      </c>
      <c>
        <v>1.476944444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7.384722</v>
      </c>
    </row>
    <row>
      <c>
        <is>
          <t>1583410</t>
        </is>
      </c>
      <c>
        <v>1</v>
      </c>
      <c>
        <is>
          <t>MANİSA</t>
        </is>
      </c>
      <c>
        <v>YUNUSEMRE</v>
      </c>
      <c>
        <is>
          <t>EMLAKDERE TR-2 45-71-M01028_953188896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19.11.2020 17:50:00</t>
        </is>
      </c>
      <c>
        <is>
          <t>19.11.2020 19:24:54</t>
        </is>
      </c>
      <c>
        <v>1.581666666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1.581667</v>
      </c>
    </row>
    <row>
      <c>
        <is>
          <t>1583942</t>
        </is>
      </c>
      <c>
        <v>1</v>
      </c>
      <c>
        <is>
          <t>MANİSA</t>
        </is>
      </c>
      <c>
        <v>YUNUSEMRE</v>
      </c>
      <c>
        <is>
          <t>YUKARI EMLAKDERE TR-1 45-71-M01032_A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20.11.2020 15:55:38</t>
        </is>
      </c>
      <c>
        <is>
          <t>20.11.2020 19:21:31</t>
        </is>
      </c>
      <c>
        <v>3.431388888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17.156944</v>
      </c>
    </row>
    <row>
      <c>
        <is>
          <t>1580127</t>
        </is>
      </c>
      <c>
        <v>1</v>
      </c>
      <c>
        <is>
          <t>MANİSA</t>
        </is>
      </c>
      <c>
        <v>YUNUSEMRE</v>
      </c>
      <c>
        <is>
          <t>MURADİYE DM-5/6 KÖK 45-71-M00245_DM-5/6-C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13.11.2020 11:46:55</t>
        </is>
      </c>
      <c>
        <is>
          <t>13.11.2020 12:36:33</t>
        </is>
      </c>
      <c>
        <v>0.827222222</v>
      </c>
      <c>
        <v>29</v>
      </c>
      <c>
        <v>0</v>
      </c>
      <c>
        <v>0</v>
      </c>
      <c>
        <v>0</v>
      </c>
      <c>
        <v>23.989444</v>
      </c>
      <c>
        <v>0</v>
      </c>
      <c>
        <v>0</v>
      </c>
      <c>
        <v>0</v>
      </c>
    </row>
    <row>
      <c>
        <is>
          <t>1580119</t>
        </is>
      </c>
      <c>
        <v>1</v>
      </c>
      <c>
        <is>
          <t>MANİSA</t>
        </is>
      </c>
      <c>
        <v>YUNUSEMRE</v>
      </c>
      <c>
        <is>
          <t>MURADİYE DM-5/6 KÖK 45-71-M00245_KENT BETON-M08 M08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13.11.2020 11:44:08</t>
        </is>
      </c>
      <c>
        <is>
          <t>13.11.2020 12:03:54</t>
        </is>
      </c>
      <c>
        <v>0.329444444</v>
      </c>
      <c>
        <v>25</v>
      </c>
      <c>
        <v>0</v>
      </c>
      <c>
        <v>0</v>
      </c>
      <c>
        <v>0</v>
      </c>
      <c>
        <v>8.236111</v>
      </c>
      <c>
        <v>0</v>
      </c>
      <c>
        <v>0</v>
      </c>
      <c>
        <v>0</v>
      </c>
    </row>
    <row>
      <c>
        <is>
          <t>1579760</t>
        </is>
      </c>
      <c>
        <v>1</v>
      </c>
      <c>
        <is>
          <t>MANİSA</t>
        </is>
      </c>
      <c>
        <v>YUNUSEMRE</v>
      </c>
      <c>
        <is>
          <t>MURADİYE DM-5/6 KÖK 45-71-M00245_DM-5/10-M03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12.11.2020 16:52:24</t>
        </is>
      </c>
      <c>
        <is>
          <t>12.11.2020 16:58:57</t>
        </is>
      </c>
      <c>
        <v>0.109166666</v>
      </c>
      <c>
        <v>56</v>
      </c>
      <c>
        <v>0</v>
      </c>
      <c>
        <v>0</v>
      </c>
      <c>
        <v>0</v>
      </c>
      <c>
        <v>6.113333</v>
      </c>
      <c>
        <v>0</v>
      </c>
      <c>
        <v>0</v>
      </c>
      <c>
        <v>0</v>
      </c>
    </row>
    <row>
      <c>
        <is>
          <t>1576697</t>
        </is>
      </c>
      <c>
        <v>1</v>
      </c>
      <c>
        <is>
          <t>İZMİR</t>
        </is>
      </c>
      <c>
        <v>BERGAMA</v>
      </c>
      <c>
        <is>
          <t>BERGAMA İM-1 35-16-A00001_ŞEHİR-7-L07 L07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06.11.2020 17:55:42</t>
        </is>
      </c>
      <c>
        <is>
          <t>06.11.2020 18:00:33</t>
        </is>
      </c>
      <c>
        <v>0.080833333</v>
      </c>
      <c>
        <v>24</v>
      </c>
      <c>
        <v>1212</v>
      </c>
      <c>
        <v>12</v>
      </c>
      <c>
        <v>237</v>
      </c>
      <c>
        <v>1.94</v>
      </c>
      <c>
        <v>97.97</v>
      </c>
      <c>
        <v>0.97</v>
      </c>
      <c>
        <v>19.1575</v>
      </c>
    </row>
    <row>
      <c>
        <is>
          <t>1577360</t>
        </is>
      </c>
      <c>
        <v>1</v>
      </c>
      <c>
        <is>
          <t>İZMİR</t>
        </is>
      </c>
      <c>
        <v>BERGAMA</v>
      </c>
      <c>
        <is>
          <t>TR-60 35-16-L00060_953335088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07.11.2020 19:45:26</t>
        </is>
      </c>
      <c>
        <is>
          <t>07.11.2020 21:02:22</t>
        </is>
      </c>
      <c>
        <v>1.282222222</v>
      </c>
      <c>
        <v>0</v>
      </c>
      <c>
        <v>1</v>
      </c>
      <c>
        <v>0</v>
      </c>
      <c>
        <v>0</v>
      </c>
      <c>
        <v>0</v>
      </c>
      <c>
        <v>1.282222</v>
      </c>
      <c>
        <v>0</v>
      </c>
      <c>
        <v>0</v>
      </c>
    </row>
    <row>
      <c>
        <is>
          <t>1583194</t>
        </is>
      </c>
      <c>
        <v>1</v>
      </c>
      <c>
        <is>
          <t>İZMİR</t>
        </is>
      </c>
      <c>
        <v>BERGAMA</v>
      </c>
      <c>
        <is>
          <t>BERGAMA İM-1 35-16-A00001_ŞEHİR-7-L07 L07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19.11.2020 13:48:05</t>
        </is>
      </c>
      <c>
        <is>
          <t>19.11.2020 14:00:25</t>
        </is>
      </c>
      <c>
        <v>0.205555555</v>
      </c>
      <c>
        <v>24</v>
      </c>
      <c>
        <v>1212</v>
      </c>
      <c>
        <v>12</v>
      </c>
      <c>
        <v>237</v>
      </c>
      <c>
        <v>4.933333</v>
      </c>
      <c>
        <v>249.133333</v>
      </c>
      <c>
        <v>2.466667</v>
      </c>
      <c>
        <v>48.716667</v>
      </c>
    </row>
    <row>
      <c>
        <is>
          <t>1594973</t>
        </is>
      </c>
      <c>
        <v>1</v>
      </c>
      <c>
        <is>
          <t>İZMİR</t>
        </is>
      </c>
      <c>
        <v>BERGAMA</v>
      </c>
      <c>
        <is>
          <t>BERGAMA İM-1 35-16-A00001_ŞEHİR-4-L16 L16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22.11.2020 23:39:46</t>
        </is>
      </c>
      <c>
        <is>
          <t>22.11.2020 23:54:00</t>
        </is>
      </c>
      <c>
        <v>0.237222222</v>
      </c>
      <c>
        <v>37</v>
      </c>
      <c>
        <v>8345</v>
      </c>
      <c>
        <v>0</v>
      </c>
      <c>
        <v>0</v>
      </c>
      <c>
        <v>8.777222</v>
      </c>
      <c>
        <v>1979.619443</v>
      </c>
      <c>
        <v>0</v>
      </c>
      <c>
        <v>0</v>
      </c>
    </row>
    <row>
      <c>
        <is>
          <t>1584336</t>
        </is>
      </c>
      <c>
        <v>1</v>
      </c>
      <c>
        <is>
          <t>İZMİR</t>
        </is>
      </c>
      <c>
        <v>MENEMEN</v>
      </c>
      <c>
        <is>
          <t>ULUKENT DM-3/34 35-28-M00034_953382851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21.11.2020 11:19:36</t>
        </is>
      </c>
      <c>
        <is>
          <t>21.11.2020 18:14:36</t>
        </is>
      </c>
      <c>
        <v>6.916666666</v>
      </c>
      <c>
        <v>0</v>
      </c>
      <c>
        <v>1</v>
      </c>
      <c>
        <v>0</v>
      </c>
      <c>
        <v>0</v>
      </c>
      <c>
        <v>0</v>
      </c>
      <c>
        <v>6.916667</v>
      </c>
      <c>
        <v>0</v>
      </c>
      <c>
        <v>0</v>
      </c>
    </row>
    <row>
      <c>
        <is>
          <t>1594819</t>
        </is>
      </c>
      <c>
        <v>1</v>
      </c>
      <c>
        <is>
          <t>İZMİR</t>
        </is>
      </c>
      <c>
        <v>MENEMEN</v>
      </c>
      <c>
        <is>
          <t>ASARLIK DM-2 35-28-M00169_953377351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22.11.2020 14:04:32</t>
        </is>
      </c>
      <c>
        <is>
          <t>22.11.2020 16:41:22</t>
        </is>
      </c>
      <c>
        <v>2.613888888</v>
      </c>
      <c>
        <v>0</v>
      </c>
      <c>
        <v>3</v>
      </c>
      <c>
        <v>0</v>
      </c>
      <c>
        <v>0</v>
      </c>
      <c>
        <v>0</v>
      </c>
      <c>
        <v>7.841667</v>
      </c>
      <c>
        <v>0</v>
      </c>
      <c>
        <v>0</v>
      </c>
    </row>
    <row>
      <c>
        <is>
          <t>1578750</t>
        </is>
      </c>
      <c>
        <v>1</v>
      </c>
      <c>
        <is>
          <t>İZMİR</t>
        </is>
      </c>
      <c>
        <v>MENEMEN</v>
      </c>
      <c>
        <is>
          <t>SEYREK TR-8 35-28-M00377_35-28-M00377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10.11.2020 19:09:59</t>
        </is>
      </c>
      <c>
        <is>
          <t>10.11.2020 20:43:25</t>
        </is>
      </c>
      <c>
        <v>1.557222222</v>
      </c>
      <c>
        <v>1</v>
      </c>
      <c>
        <v>317</v>
      </c>
      <c>
        <v>0</v>
      </c>
      <c>
        <v>0</v>
      </c>
      <c>
        <v>1.557222</v>
      </c>
      <c>
        <v>493.639444</v>
      </c>
      <c>
        <v>0</v>
      </c>
      <c>
        <v>0</v>
      </c>
    </row>
    <row>
      <c>
        <is>
          <t>1597523</t>
        </is>
      </c>
      <c>
        <v>1</v>
      </c>
      <c>
        <is>
          <t>İZMİR</t>
        </is>
      </c>
      <c>
        <v>MENEMEN</v>
      </c>
      <c>
        <is>
          <t>ASARLIK TR-16 35-28-M00174_A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27.11.2020 20:10:59</t>
        </is>
      </c>
      <c>
        <is>
          <t>27.11.2020 20:29:57</t>
        </is>
      </c>
      <c>
        <v>0.316111111</v>
      </c>
      <c>
        <v>0</v>
      </c>
      <c>
        <v>216</v>
      </c>
      <c>
        <v>0</v>
      </c>
      <c>
        <v>0</v>
      </c>
      <c>
        <v>0</v>
      </c>
      <c>
        <v>68.28</v>
      </c>
      <c>
        <v>0</v>
      </c>
      <c>
        <v>0</v>
      </c>
    </row>
    <row>
      <c>
        <is>
          <t>1581413</t>
        </is>
      </c>
      <c>
        <v>1</v>
      </c>
      <c>
        <is>
          <t>İZMİR</t>
        </is>
      </c>
      <c>
        <v>MENEMEN</v>
      </c>
      <c>
        <is>
          <t>SÜLEYMANLI KÖK 35-28-M00606_HatBaşıAyırıcı_53133627 M11</t>
        </is>
      </c>
      <c>
        <v>OG İzolatör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16.11.2020 11:16:00</t>
        </is>
      </c>
      <c>
        <is>
          <t>16.11.2020 13:05:45</t>
        </is>
      </c>
      <c>
        <v>1.829166666</v>
      </c>
      <c>
        <v>0</v>
      </c>
      <c>
        <v>0</v>
      </c>
      <c>
        <v>3</v>
      </c>
      <c>
        <v>203</v>
      </c>
      <c>
        <v>0</v>
      </c>
      <c>
        <v>0</v>
      </c>
      <c>
        <v>5.4875</v>
      </c>
      <c>
        <v>371.320833</v>
      </c>
    </row>
    <row>
      <c>
        <is>
          <t>1581571</t>
        </is>
      </c>
      <c>
        <v>1</v>
      </c>
      <c>
        <is>
          <t>İZMİR</t>
        </is>
      </c>
      <c>
        <v>MENEMEN</v>
      </c>
      <c>
        <is>
          <t>GÖKTEPE TR-1 35-28-M00269_953396057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16.11.2020 15:36:00</t>
        </is>
      </c>
      <c>
        <is>
          <t>16.11.2020 16:22:57</t>
        </is>
      </c>
      <c>
        <v>0.7825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0.7825</v>
      </c>
    </row>
    <row>
      <c>
        <is>
          <t>1577599</t>
        </is>
      </c>
      <c>
        <v>1</v>
      </c>
      <c>
        <is>
          <t>İZMİR</t>
        </is>
      </c>
      <c>
        <v>KARABURUN</v>
      </c>
      <c>
        <is>
          <t>KARABURUN TR-14 35-21-L00003_953361864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08.11.2020 12:09:46</t>
        </is>
      </c>
      <c>
        <is>
          <t>08.11.2020 14:38:34</t>
        </is>
      </c>
      <c>
        <v>2.48</v>
      </c>
      <c>
        <v>0</v>
      </c>
      <c>
        <v>1</v>
      </c>
      <c>
        <v>0</v>
      </c>
      <c>
        <v>0</v>
      </c>
      <c>
        <v>0</v>
      </c>
      <c>
        <v>2.48</v>
      </c>
      <c>
        <v>0</v>
      </c>
      <c>
        <v>0</v>
      </c>
    </row>
    <row>
      <c>
        <is>
          <t>1574017</t>
        </is>
      </c>
      <c>
        <v>1</v>
      </c>
      <c>
        <is>
          <t>İZMİR</t>
        </is>
      </c>
      <c>
        <v>KARABURUN</v>
      </c>
      <c>
        <is>
          <t>KARABURUN TR-9 35-21-L00027_949715535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02.11.2020 10:11:38</t>
        </is>
      </c>
      <c>
        <is>
          <t>02.11.2020 12:45:10</t>
        </is>
      </c>
      <c>
        <v>2.558888888</v>
      </c>
      <c>
        <v>0</v>
      </c>
      <c>
        <v>1</v>
      </c>
      <c>
        <v>0</v>
      </c>
      <c>
        <v>0</v>
      </c>
      <c>
        <v>0</v>
      </c>
      <c>
        <v>2.558889</v>
      </c>
      <c>
        <v>0</v>
      </c>
      <c>
        <v>0</v>
      </c>
    </row>
    <row>
      <c>
        <is>
          <t>1576482</t>
        </is>
      </c>
      <c>
        <v>1</v>
      </c>
      <c>
        <is>
          <t>İZMİR</t>
        </is>
      </c>
      <c>
        <v>MENEMEN</v>
      </c>
      <c>
        <is>
          <t>İZDERSAN DM 35-28-M00394_VİLLAKENT-1-M02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06.11.2020 13:43:19</t>
        </is>
      </c>
      <c>
        <is>
          <t>06.11.2020 13:50:00</t>
        </is>
      </c>
      <c>
        <v>0.111388888</v>
      </c>
      <c>
        <v>3</v>
      </c>
      <c>
        <v>1</v>
      </c>
      <c>
        <v>24</v>
      </c>
      <c>
        <v>1123</v>
      </c>
      <c>
        <v>0.334167</v>
      </c>
      <c>
        <v>0.111389</v>
      </c>
      <c>
        <v>2.673333</v>
      </c>
      <c>
        <v>125.089721</v>
      </c>
    </row>
    <row>
      <c>
        <is>
          <t>1576395</t>
        </is>
      </c>
      <c>
        <v>1</v>
      </c>
      <c>
        <is>
          <t>İZMİR</t>
        </is>
      </c>
      <c>
        <v>MENEMEN</v>
      </c>
      <c>
        <is>
          <t>İZDERSAN DM 35-28-M00394_VİLLAKENT-1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06.11.2020 12:26:09</t>
        </is>
      </c>
      <c>
        <is>
          <t>06.11.2020 13:05:00</t>
        </is>
      </c>
      <c>
        <v>0.6475</v>
      </c>
      <c>
        <v>3</v>
      </c>
      <c>
        <v>1</v>
      </c>
      <c>
        <v>24</v>
      </c>
      <c>
        <v>1123</v>
      </c>
      <c>
        <v>1.9425</v>
      </c>
      <c>
        <v>0.6475</v>
      </c>
      <c>
        <v>15.54</v>
      </c>
      <c>
        <v>727.1425</v>
      </c>
    </row>
    <row>
      <c>
        <is>
          <t>1576449</t>
        </is>
      </c>
      <c>
        <v>1</v>
      </c>
      <c>
        <is>
          <t>İZMİR</t>
        </is>
      </c>
      <c>
        <v>MENEMEN</v>
      </c>
      <c>
        <is>
          <t>İZDERSAN DM 35-28-M00394_VİLLAKENT-1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06.11.2020 13:15:34</t>
        </is>
      </c>
      <c>
        <is>
          <t>06.11.2020 13:37:30</t>
        </is>
      </c>
      <c>
        <v>0.365555555</v>
      </c>
      <c>
        <v>3</v>
      </c>
      <c>
        <v>1</v>
      </c>
      <c>
        <v>24</v>
      </c>
      <c>
        <v>1123</v>
      </c>
      <c>
        <v>1.096667</v>
      </c>
      <c>
        <v>0.365556</v>
      </c>
      <c>
        <v>8.773333</v>
      </c>
      <c>
        <v>410.518888</v>
      </c>
    </row>
    <row>
      <c>
        <is>
          <t>1577993</t>
        </is>
      </c>
      <c>
        <v>1</v>
      </c>
      <c>
        <is>
          <t>İZMİR</t>
        </is>
      </c>
      <c>
        <v>MENEMEN</v>
      </c>
      <c>
        <is>
          <t>İZDERSAN DM 35-28-M00394_VİLLAKENT-1-M02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09.11.2020 11:50:00</t>
        </is>
      </c>
      <c>
        <is>
          <t>09.11.2020 12:39:31</t>
        </is>
      </c>
      <c>
        <v>0.825277777</v>
      </c>
      <c>
        <v>3</v>
      </c>
      <c>
        <v>1</v>
      </c>
      <c>
        <v>24</v>
      </c>
      <c>
        <v>1123</v>
      </c>
      <c>
        <v>2.475833</v>
      </c>
      <c>
        <v>0.825278</v>
      </c>
      <c>
        <v>19.806667</v>
      </c>
      <c>
        <v>926.786944</v>
      </c>
    </row>
    <row>
      <c>
        <is>
          <t>1596058</t>
        </is>
      </c>
      <c>
        <v>1</v>
      </c>
      <c>
        <is>
          <t>MANİSA</t>
        </is>
      </c>
      <c>
        <v>SALİHLİ</v>
      </c>
      <c>
        <is>
          <t>YENİKÖY TR-1 45-78-L00306_49337990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25.11.2020 08:48:13</t>
        </is>
      </c>
      <c>
        <is>
          <t>25.11.2020 17:01:50</t>
        </is>
      </c>
      <c>
        <v>8.226944444</v>
      </c>
      <c>
        <v>0</v>
      </c>
      <c>
        <v>0</v>
      </c>
      <c>
        <v>0</v>
      </c>
      <c>
        <v>36</v>
      </c>
      <c>
        <v>0</v>
      </c>
      <c>
        <v>0</v>
      </c>
      <c>
        <v>0</v>
      </c>
      <c>
        <v>296.17</v>
      </c>
    </row>
    <row>
      <c>
        <is>
          <t>1584518</t>
        </is>
      </c>
      <c>
        <v>1</v>
      </c>
      <c>
        <is>
          <t>MANİSA</t>
        </is>
      </c>
      <c>
        <v>SALİHLİ</v>
      </c>
      <c>
        <is>
          <t>TAYTAN OFİS KÖK 45-78-M00314_HatBaşıAyırıcı_53140291 M015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21.11.2020 17:54:00</t>
        </is>
      </c>
      <c>
        <is>
          <t>21.11.2020 18:11:43</t>
        </is>
      </c>
      <c>
        <v>0.295277777</v>
      </c>
      <c>
        <v>0</v>
      </c>
      <c>
        <v>0</v>
      </c>
      <c>
        <v>0</v>
      </c>
      <c>
        <v>13</v>
      </c>
      <c>
        <v>0</v>
      </c>
      <c>
        <v>0</v>
      </c>
      <c>
        <v>0</v>
      </c>
      <c>
        <v>3.838611</v>
      </c>
    </row>
    <row>
      <c>
        <is>
          <t>1579392</t>
        </is>
      </c>
      <c>
        <v>1</v>
      </c>
      <c>
        <is>
          <t>MANİSA</t>
        </is>
      </c>
      <c>
        <v>SALİHLİ</v>
      </c>
      <c>
        <is>
          <t>KORDON KÖK 45-78-M00730_KABAZLI-M01 M01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12.11.2020 07:46:23</t>
        </is>
      </c>
      <c>
        <is>
          <t>12.11.2020 07:47:56</t>
        </is>
      </c>
      <c>
        <v>0.025833333</v>
      </c>
      <c>
        <v>0</v>
      </c>
      <c>
        <v>0</v>
      </c>
      <c>
        <v>117</v>
      </c>
      <c>
        <v>2101</v>
      </c>
      <c>
        <v>0</v>
      </c>
      <c>
        <v>0</v>
      </c>
      <c>
        <v>3.0225</v>
      </c>
      <c>
        <v>54.275833</v>
      </c>
    </row>
    <row>
      <c>
        <is>
          <t>1580881</t>
        </is>
      </c>
      <c>
        <v>1</v>
      </c>
      <c>
        <is>
          <t>MANİSA</t>
        </is>
      </c>
      <c>
        <v>SALİHLİ</v>
      </c>
      <c>
        <is>
          <t>KORDON KÖK 45-78-M00730_KÖSEALİ KABAZLI GÖBEKLİ-M02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14.11.2020 20:44:36</t>
        </is>
      </c>
      <c>
        <is>
          <t>14.11.2020 21:25:51</t>
        </is>
      </c>
      <c>
        <v>0.6875</v>
      </c>
      <c>
        <v>0</v>
      </c>
      <c>
        <v>0</v>
      </c>
      <c>
        <v>50</v>
      </c>
      <c>
        <v>636</v>
      </c>
      <c>
        <v>0</v>
      </c>
      <c>
        <v>0</v>
      </c>
      <c>
        <v>34.375</v>
      </c>
      <c>
        <v>437.25</v>
      </c>
    </row>
    <row>
      <c>
        <is>
          <t>1581021</t>
        </is>
      </c>
      <c>
        <v>1</v>
      </c>
      <c>
        <is>
          <t>MANİSA</t>
        </is>
      </c>
      <c>
        <v>SALİHLİ</v>
      </c>
      <c>
        <is>
          <t>KORDON KÖK 45-78-M00730_HatBaşıAyırıcı_53139496 M03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15.11.2020 10:01:01</t>
        </is>
      </c>
      <c>
        <is>
          <t>15.11.2020 12:07:00</t>
        </is>
      </c>
      <c>
        <v>2.099722222</v>
      </c>
      <c>
        <v>0</v>
      </c>
      <c>
        <v>0</v>
      </c>
      <c>
        <v>31</v>
      </c>
      <c>
        <v>790</v>
      </c>
      <c>
        <v>0</v>
      </c>
      <c>
        <v>0</v>
      </c>
      <c>
        <v>65.091389</v>
      </c>
      <c>
        <v>1658.780555</v>
      </c>
    </row>
    <row>
      <c>
        <is>
          <t>1581331</t>
        </is>
      </c>
      <c>
        <v>1</v>
      </c>
      <c>
        <is>
          <t>MANİSA</t>
        </is>
      </c>
      <c>
        <v>SALİHLİ</v>
      </c>
      <c>
        <is>
          <t>KORDON TR-1 45-78-M00761_C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16.11.2020 09:21:00</t>
        </is>
      </c>
      <c>
        <is>
          <t>16.11.2020 17:33:53</t>
        </is>
      </c>
      <c>
        <v>8.214722222</v>
      </c>
      <c>
        <v>0</v>
      </c>
      <c>
        <v>0</v>
      </c>
      <c>
        <v>0</v>
      </c>
      <c>
        <v>22</v>
      </c>
      <c>
        <v>0</v>
      </c>
      <c>
        <v>0</v>
      </c>
      <c>
        <v>0</v>
      </c>
      <c>
        <v>180.723889</v>
      </c>
    </row>
    <row>
      <c>
        <is>
          <t>1582782</t>
        </is>
      </c>
      <c>
        <v>1</v>
      </c>
      <c>
        <is>
          <t>MANİSA</t>
        </is>
      </c>
      <c>
        <v>SALİHLİ</v>
      </c>
      <c>
        <is>
          <t>KORDON KÖK 45-78-M00730_KÖSEALİ KABAZLI GÖBEKLİ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18.11.2020 20:52:37</t>
        </is>
      </c>
      <c>
        <is>
          <t>18.11.2020 22:48:53</t>
        </is>
      </c>
      <c>
        <v>1.937777777</v>
      </c>
      <c>
        <v>0</v>
      </c>
      <c>
        <v>0</v>
      </c>
      <c>
        <v>50</v>
      </c>
      <c>
        <v>636</v>
      </c>
      <c>
        <v>0</v>
      </c>
      <c>
        <v>0</v>
      </c>
      <c>
        <v>96.888889</v>
      </c>
      <c>
        <v>1232.426666</v>
      </c>
    </row>
    <row>
      <c>
        <is>
          <t>1596707</t>
        </is>
      </c>
      <c>
        <v>1</v>
      </c>
      <c>
        <is>
          <t>MANİSA</t>
        </is>
      </c>
      <c>
        <v>YUNUSEMRE</v>
      </c>
      <c>
        <is>
          <t>AKGEDİK KÖK-3 45-71-M00164_AKGEDİK-M02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26.11.2020 10:49:00</t>
        </is>
      </c>
      <c>
        <is>
          <t>26.11.2020 11:16:04</t>
        </is>
      </c>
      <c>
        <v>0.451111111</v>
      </c>
      <c>
        <v>0</v>
      </c>
      <c>
        <v>0</v>
      </c>
      <c>
        <v>15</v>
      </c>
      <c>
        <v>243</v>
      </c>
      <c>
        <v>0</v>
      </c>
      <c>
        <v>0</v>
      </c>
      <c>
        <v>6.766667</v>
      </c>
      <c>
        <v>109.62</v>
      </c>
    </row>
    <row>
      <c>
        <is>
          <t>1581015</t>
        </is>
      </c>
      <c>
        <v>1</v>
      </c>
      <c>
        <is>
          <t>MANİSA</t>
        </is>
      </c>
      <c>
        <v>YUNUSEMRE</v>
      </c>
      <c>
        <is>
          <t>AKGEDİK KÖK-3 45-71-M00164_AKGEDİK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15.11.2020 10:06:47</t>
        </is>
      </c>
      <c>
        <is>
          <t>15.11.2020 12:04:43</t>
        </is>
      </c>
      <c>
        <v>1.965555555</v>
      </c>
      <c>
        <v>0</v>
      </c>
      <c>
        <v>0</v>
      </c>
      <c>
        <v>15</v>
      </c>
      <c>
        <v>243</v>
      </c>
      <c>
        <v>0</v>
      </c>
      <c>
        <v>0</v>
      </c>
      <c>
        <v>29.483333</v>
      </c>
      <c>
        <v>477.63</v>
      </c>
    </row>
    <row>
      <c>
        <is>
          <t>1581366</t>
        </is>
      </c>
      <c>
        <v>1</v>
      </c>
      <c>
        <is>
          <t>MANİSA</t>
        </is>
      </c>
      <c>
        <v>YUNUSEMRE</v>
      </c>
      <c>
        <is>
          <t>AKGEDİK KÖK-3 45-71-M00164_MICIRTAŞ-M03 M03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16.11.2020 10:05:53</t>
        </is>
      </c>
      <c>
        <is>
          <t>16.11.2020 10:20:09</t>
        </is>
      </c>
      <c>
        <v>0.237578611</v>
      </c>
      <c>
        <v>0</v>
      </c>
      <c>
        <v>0</v>
      </c>
      <c>
        <v>4</v>
      </c>
      <c>
        <v>0</v>
      </c>
      <c>
        <v>0</v>
      </c>
      <c>
        <v>0</v>
      </c>
      <c>
        <v>0.950314</v>
      </c>
      <c>
        <v>0</v>
      </c>
    </row>
    <row>
      <c>
        <is>
          <t>1580316</t>
        </is>
      </c>
      <c>
        <v>1</v>
      </c>
      <c>
        <is>
          <t>MANİSA</t>
        </is>
      </c>
      <c>
        <v>YUNUSEMRE</v>
      </c>
      <c>
        <is>
          <t>AKGEDİK KÖK-3 45-71-M00164_AKGEDİK-M02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13.11.2020 16:37:24</t>
        </is>
      </c>
      <c>
        <is>
          <t>13.11.2020 17:10:37</t>
        </is>
      </c>
      <c>
        <v>0.553611111</v>
      </c>
      <c>
        <v>0</v>
      </c>
      <c>
        <v>0</v>
      </c>
      <c>
        <v>15</v>
      </c>
      <c>
        <v>243</v>
      </c>
      <c>
        <v>0</v>
      </c>
      <c>
        <v>0</v>
      </c>
      <c>
        <v>8.304167</v>
      </c>
      <c>
        <v>134.5275</v>
      </c>
    </row>
    <row>
      <c>
        <is>
          <t>1578213</t>
        </is>
      </c>
      <c>
        <v>1</v>
      </c>
      <c>
        <is>
          <t>MANİSA</t>
        </is>
      </c>
      <c>
        <v>YUNUSEMRE</v>
      </c>
      <c>
        <is>
          <t>AKGEDİK KÖK-1 45-71-M00162_EMLAKDERE M03</t>
        </is>
      </c>
      <c>
        <v>Yabani Hayvan Teması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09.11.2020 18:54:46</t>
        </is>
      </c>
      <c>
        <is>
          <t>09.11.2020 20:04:04</t>
        </is>
      </c>
      <c>
        <v>1.155</v>
      </c>
      <c>
        <v>2</v>
      </c>
      <c>
        <v>11</v>
      </c>
      <c>
        <v>35</v>
      </c>
      <c>
        <v>594</v>
      </c>
      <c>
        <v>2.31</v>
      </c>
      <c>
        <v>12.705</v>
      </c>
      <c>
        <v>40.425</v>
      </c>
      <c>
        <v>686.07</v>
      </c>
    </row>
    <row>
      <c>
        <is>
          <t>1574115</t>
        </is>
      </c>
      <c>
        <v>1</v>
      </c>
      <c>
        <is>
          <t>MANİSA</t>
        </is>
      </c>
      <c>
        <v>YUNUSEMRE</v>
      </c>
      <c>
        <is>
          <t>AKGEDİK KÖK-3 45-71-M00164_MICIRTAŞ-M03 M03</t>
        </is>
      </c>
      <c>
        <v>OG Kesici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02.11.2020 12:04:03</t>
        </is>
      </c>
      <c>
        <is>
          <t>02.11.2020 14:24:12</t>
        </is>
      </c>
      <c>
        <v>2.335833333</v>
      </c>
      <c>
        <v>0</v>
      </c>
      <c>
        <v>0</v>
      </c>
      <c>
        <v>4</v>
      </c>
      <c>
        <v>0</v>
      </c>
      <c>
        <v>0</v>
      </c>
      <c>
        <v>0</v>
      </c>
      <c>
        <v>9.343333</v>
      </c>
      <c>
        <v>0</v>
      </c>
    </row>
    <row>
      <c>
        <is>
          <t>1578520</t>
        </is>
      </c>
      <c>
        <v>1</v>
      </c>
      <c>
        <is>
          <t>İZMİR</t>
        </is>
      </c>
      <c>
        <v>KARABURUN</v>
      </c>
      <c>
        <is>
          <t>HASSEKİ KÖYÜ TR 35-21-L00066_B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10.11.2020 12:33:35</t>
        </is>
      </c>
      <c>
        <is>
          <t>10.11.2020 15:41:41</t>
        </is>
      </c>
      <c>
        <v>3.135</v>
      </c>
      <c>
        <v>0</v>
      </c>
      <c>
        <v>0</v>
      </c>
      <c>
        <v>0</v>
      </c>
      <c>
        <v>71</v>
      </c>
      <c>
        <v>0</v>
      </c>
      <c>
        <v>0</v>
      </c>
      <c>
        <v>0</v>
      </c>
      <c>
        <v>222.585</v>
      </c>
    </row>
    <row>
      <c>
        <is>
          <t>1577438</t>
        </is>
      </c>
      <c>
        <v>1</v>
      </c>
      <c>
        <is>
          <t>İZMİR</t>
        </is>
      </c>
      <c>
        <v>KARABURUN</v>
      </c>
      <c>
        <is>
          <t>KARABURUN İM 35-21-A00001_KARABURUN MERKEZ-L06 L06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08.11.2020 01:47:11</t>
        </is>
      </c>
      <c>
        <is>
          <t>08.11.2020 01:57:00</t>
        </is>
      </c>
      <c>
        <v>0.163611111</v>
      </c>
      <c>
        <v>31</v>
      </c>
      <c>
        <v>2557</v>
      </c>
      <c>
        <v>0</v>
      </c>
      <c>
        <v>0</v>
      </c>
      <c>
        <v>5.071944</v>
      </c>
      <c>
        <v>418.353611</v>
      </c>
      <c>
        <v>0</v>
      </c>
      <c>
        <v>0</v>
      </c>
    </row>
    <row>
      <c>
        <is>
          <t>1577172</t>
        </is>
      </c>
      <c>
        <v>1</v>
      </c>
      <c>
        <is>
          <t>İZMİR</t>
        </is>
      </c>
      <c>
        <v>KARABURUN</v>
      </c>
      <c>
        <is>
          <t>KARABURUN TR-11 35-21-L00010_B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07.11.2020 14:35:00</t>
        </is>
      </c>
      <c>
        <is>
          <t>07.11.2020 16:15:57</t>
        </is>
      </c>
      <c>
        <v>1.6825</v>
      </c>
      <c>
        <v>0</v>
      </c>
      <c>
        <v>74</v>
      </c>
      <c>
        <v>0</v>
      </c>
      <c>
        <v>0</v>
      </c>
      <c>
        <v>0</v>
      </c>
      <c>
        <v>124.505</v>
      </c>
      <c>
        <v>0</v>
      </c>
      <c>
        <v>0</v>
      </c>
    </row>
    <row>
      <c>
        <is>
          <t>1584226</t>
        </is>
      </c>
      <c>
        <v>1</v>
      </c>
      <c>
        <is>
          <t>İZMİR</t>
        </is>
      </c>
      <c>
        <v>KARABURUN</v>
      </c>
      <c>
        <is>
          <t>KARABURUN TR-11 35-21-L00010_953359681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21.11.2020 09:14:44</t>
        </is>
      </c>
      <c>
        <is>
          <t>21.11.2020 17:27:30</t>
        </is>
      </c>
      <c>
        <v>8.212777777</v>
      </c>
      <c>
        <v>0</v>
      </c>
      <c>
        <v>2</v>
      </c>
      <c>
        <v>0</v>
      </c>
      <c>
        <v>0</v>
      </c>
      <c>
        <v>0</v>
      </c>
      <c>
        <v>16.425556</v>
      </c>
      <c>
        <v>0</v>
      </c>
      <c>
        <v>0</v>
      </c>
    </row>
    <row>
      <c>
        <is>
          <t>1595782</t>
        </is>
      </c>
      <c>
        <v>1</v>
      </c>
      <c>
        <is>
          <t>İZMİR</t>
        </is>
      </c>
      <c>
        <v>MENEMEN</v>
      </c>
      <c>
        <is>
          <t>MENEMEN TR-75 35-28-L00075_953372823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24.11.2020 13:56:22</t>
        </is>
      </c>
      <c>
        <is>
          <t>24.11.2020 16:06:31</t>
        </is>
      </c>
      <c>
        <v>2.169166666</v>
      </c>
      <c>
        <v>0</v>
      </c>
      <c>
        <v>5</v>
      </c>
      <c>
        <v>0</v>
      </c>
      <c>
        <v>0</v>
      </c>
      <c>
        <v>0</v>
      </c>
      <c>
        <v>10.845833</v>
      </c>
      <c>
        <v>0</v>
      </c>
      <c>
        <v>0</v>
      </c>
    </row>
    <row>
      <c>
        <is>
          <t>1596519</t>
        </is>
      </c>
      <c>
        <v>1</v>
      </c>
      <c>
        <is>
          <t>İZMİR</t>
        </is>
      </c>
      <c>
        <v>MENEMEN</v>
      </c>
      <c>
        <is>
          <t>ASARLIK HAYVANAT BAHÇESİ GEÇİT 35-28-M00588_ASARLIK TR-10/TOKİ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25.11.2020 21:09:43</t>
        </is>
      </c>
      <c>
        <is>
          <t>25.11.2020 21:36:26</t>
        </is>
      </c>
      <c>
        <v>0.445277777</v>
      </c>
      <c>
        <v>14</v>
      </c>
      <c>
        <v>1488</v>
      </c>
      <c>
        <v>2</v>
      </c>
      <c>
        <v>62</v>
      </c>
      <c>
        <v>6.233889</v>
      </c>
      <c>
        <v>662.573332</v>
      </c>
      <c>
        <v>0.890556</v>
      </c>
      <c>
        <v>27.607222</v>
      </c>
    </row>
    <row>
      <c>
        <is>
          <t>1596062</t>
        </is>
      </c>
      <c>
        <v>1</v>
      </c>
      <c>
        <is>
          <t>İZMİR</t>
        </is>
      </c>
      <c>
        <v>MENEMEN</v>
      </c>
      <c>
        <is>
          <t>MENEMEN TR-77 35-28-L00077_953372725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25.11.2020 08:26:53</t>
        </is>
      </c>
      <c>
        <is>
          <t>25.11.2020 15:47:33</t>
        </is>
      </c>
      <c>
        <v>7.344444444</v>
      </c>
      <c>
        <v>0</v>
      </c>
      <c>
        <v>5</v>
      </c>
      <c>
        <v>0</v>
      </c>
      <c>
        <v>0</v>
      </c>
      <c>
        <v>0</v>
      </c>
      <c>
        <v>36.722222</v>
      </c>
      <c>
        <v>0</v>
      </c>
      <c>
        <v>0</v>
      </c>
    </row>
    <row>
      <c>
        <is>
          <t>1581151</t>
        </is>
      </c>
      <c>
        <v>1</v>
      </c>
      <c>
        <is>
          <t>İZMİR</t>
        </is>
      </c>
      <c>
        <v>MENEMEN</v>
      </c>
      <c>
        <is>
          <t>MENEMEN TR-75 35-28-L00075_953391015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15.11.2020 17:21:00</t>
        </is>
      </c>
      <c>
        <is>
          <t>15.11.2020 18:04:14</t>
        </is>
      </c>
      <c>
        <v>0.720555555</v>
      </c>
      <c>
        <v>0</v>
      </c>
      <c>
        <v>10</v>
      </c>
      <c>
        <v>0</v>
      </c>
      <c>
        <v>0</v>
      </c>
      <c>
        <v>0</v>
      </c>
      <c>
        <v>7.205556</v>
      </c>
      <c>
        <v>0</v>
      </c>
      <c>
        <v>0</v>
      </c>
    </row>
    <row>
      <c>
        <is>
          <t>1581053</t>
        </is>
      </c>
      <c>
        <v>1</v>
      </c>
      <c>
        <is>
          <t>İZMİR</t>
        </is>
      </c>
      <c>
        <v>MENEMEN</v>
      </c>
      <c>
        <is>
          <t>MENEMEN TR-75 35-28-L00075_953372873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15.11.2020 12:12:00</t>
        </is>
      </c>
      <c>
        <is>
          <t>15.11.2020 15:06:37</t>
        </is>
      </c>
      <c>
        <v>2.910277777</v>
      </c>
      <c>
        <v>0</v>
      </c>
      <c>
        <v>11</v>
      </c>
      <c>
        <v>0</v>
      </c>
      <c>
        <v>0</v>
      </c>
      <c>
        <v>0</v>
      </c>
      <c>
        <v>32.013056</v>
      </c>
      <c>
        <v>0</v>
      </c>
      <c>
        <v>0</v>
      </c>
    </row>
    <row>
      <c>
        <is>
          <t>1580131</t>
        </is>
      </c>
      <c>
        <v>1</v>
      </c>
      <c>
        <is>
          <t>İZMİR</t>
        </is>
      </c>
      <c>
        <v>MENEMEN</v>
      </c>
      <c>
        <is>
          <t>ASARLIK TR-14 KÖK 35-28-M00168_ASARLIK TR-16(DM-1/5)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13.11.2020 12:11:04</t>
        </is>
      </c>
      <c>
        <is>
          <t>13.11.2020 12:38:46</t>
        </is>
      </c>
      <c>
        <v>0.461666666</v>
      </c>
      <c>
        <v>29</v>
      </c>
      <c>
        <v>4487</v>
      </c>
      <c>
        <v>0</v>
      </c>
      <c>
        <v>0</v>
      </c>
      <c>
        <v>13.388333</v>
      </c>
      <c>
        <v>2071.49833</v>
      </c>
      <c>
        <v>0</v>
      </c>
      <c>
        <v>0</v>
      </c>
    </row>
    <row>
      <c>
        <is>
          <t>1575025</t>
        </is>
      </c>
      <c>
        <v>1</v>
      </c>
      <c>
        <is>
          <t>İZMİR</t>
        </is>
      </c>
      <c>
        <v>MENEMEN</v>
      </c>
      <c>
        <is>
          <t>ASARLIK TR-15 35-28-M00187_B TR15-B1b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04.11.2020 08:55:00</t>
        </is>
      </c>
      <c>
        <is>
          <t>04.11.2020 15:05:17</t>
        </is>
      </c>
      <c>
        <v>6.171388888</v>
      </c>
      <c>
        <v>0</v>
      </c>
      <c>
        <v>214</v>
      </c>
      <c>
        <v>0</v>
      </c>
      <c>
        <v>0</v>
      </c>
      <c>
        <v>0</v>
      </c>
      <c>
        <v>1320.677222</v>
      </c>
      <c>
        <v>0</v>
      </c>
      <c>
        <v>0</v>
      </c>
    </row>
    <row>
      <c>
        <is>
          <t>1583294</t>
        </is>
      </c>
      <c>
        <v>1</v>
      </c>
      <c>
        <is>
          <t>İZMİR</t>
        </is>
      </c>
      <c>
        <v>MENEMEN</v>
      </c>
      <c>
        <is>
          <t>ASARLIK TR-14 KÖK 35-28-M00168_ASARLIK TR-15(DM-1/7)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19.11.2020 15:10:30</t>
        </is>
      </c>
      <c>
        <is>
          <t>19.11.2020 16:01:58</t>
        </is>
      </c>
      <c>
        <v>0.857777777</v>
      </c>
      <c>
        <v>2</v>
      </c>
      <c>
        <v>247</v>
      </c>
      <c>
        <v>0</v>
      </c>
      <c>
        <v>0</v>
      </c>
      <c>
        <v>1.715556</v>
      </c>
      <c>
        <v>211.871111</v>
      </c>
      <c>
        <v>0</v>
      </c>
      <c>
        <v>0</v>
      </c>
    </row>
    <row>
      <c>
        <is>
          <t>1583013</t>
        </is>
      </c>
      <c>
        <v>1</v>
      </c>
      <c>
        <is>
          <t>İZMİR</t>
        </is>
      </c>
      <c>
        <v>MENEMEN</v>
      </c>
      <c>
        <is>
          <t>ASARLIK TR-15 35-28-M00187_953383266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19.11.2020 10:27:51</t>
        </is>
      </c>
      <c>
        <is>
          <t>20.11.2020 19:09:15</t>
        </is>
      </c>
      <c>
        <v>32.69</v>
      </c>
      <c>
        <v>0</v>
      </c>
      <c>
        <v>1</v>
      </c>
      <c>
        <v>0</v>
      </c>
      <c>
        <v>0</v>
      </c>
      <c>
        <v>0</v>
      </c>
      <c>
        <v>32.69</v>
      </c>
      <c>
        <v>0</v>
      </c>
      <c>
        <v>0</v>
      </c>
    </row>
    <row>
      <c>
        <is>
          <t>1575635</t>
        </is>
      </c>
      <c>
        <v>1</v>
      </c>
      <c>
        <is>
          <t>İZMİR</t>
        </is>
      </c>
      <c>
        <v>MENEMEN</v>
      </c>
      <c>
        <is>
          <t>ASARLIK TR-15 35-28-M00187_953369614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05.11.2020 09:02:20</t>
        </is>
      </c>
      <c>
        <is>
          <t>05.11.2020 10:22:06</t>
        </is>
      </c>
      <c>
        <v>1.329444444</v>
      </c>
      <c>
        <v>0</v>
      </c>
      <c>
        <v>3</v>
      </c>
      <c>
        <v>0</v>
      </c>
      <c>
        <v>0</v>
      </c>
      <c>
        <v>0</v>
      </c>
      <c>
        <v>3.988333</v>
      </c>
      <c>
        <v>0</v>
      </c>
      <c>
        <v>0</v>
      </c>
    </row>
    <row>
      <c>
        <is>
          <t>1577199</t>
        </is>
      </c>
      <c>
        <v>1</v>
      </c>
      <c>
        <is>
          <t>MANİSA</t>
        </is>
      </c>
      <c>
        <v>ŞEHZADELER</v>
      </c>
      <c>
        <is>
          <t>KARAAĞAÇLI TR-13 45-71-M01075_KARAAĞAÇLI TR-2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07.11.2020 15:26:13</t>
        </is>
      </c>
      <c>
        <is>
          <t>07.11.2020 16:26:17</t>
        </is>
      </c>
      <c>
        <v>1.001111111</v>
      </c>
      <c>
        <v>9</v>
      </c>
      <c>
        <v>1045</v>
      </c>
      <c>
        <v>14</v>
      </c>
      <c>
        <v>12</v>
      </c>
      <c>
        <v>9.01</v>
      </c>
      <c>
        <v>1046.161111</v>
      </c>
      <c>
        <v>14.015556</v>
      </c>
      <c>
        <v>12.013333</v>
      </c>
    </row>
    <row>
      <c>
        <is>
          <t>1576549</t>
        </is>
      </c>
      <c>
        <v>1</v>
      </c>
      <c>
        <is>
          <t>MANİSA</t>
        </is>
      </c>
      <c>
        <v>ŞEHZADELER</v>
      </c>
      <c>
        <is>
          <t>KARAAĞAÇLI TR-13 45-71-M01075_B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06.11.2020 14:45:10</t>
        </is>
      </c>
      <c>
        <is>
          <t>06.11.2020 17:17:36</t>
        </is>
      </c>
      <c>
        <v>2.540555555</v>
      </c>
      <c>
        <v>0</v>
      </c>
      <c>
        <v>26</v>
      </c>
      <c>
        <v>0</v>
      </c>
      <c>
        <v>0</v>
      </c>
      <c>
        <v>0</v>
      </c>
      <c>
        <v>66.054444</v>
      </c>
      <c>
        <v>0</v>
      </c>
      <c>
        <v>0</v>
      </c>
    </row>
    <row>
      <c>
        <is>
          <t>1576170</t>
        </is>
      </c>
      <c>
        <v>1</v>
      </c>
      <c>
        <is>
          <t>MANİSA</t>
        </is>
      </c>
      <c>
        <v>ŞEHZADELER</v>
      </c>
      <c>
        <is>
          <t>KARAAĞAÇLI TR-13 45-71-M01075_KARAAĞAÇLI TR-2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06.11.2020 08:42:40</t>
        </is>
      </c>
      <c>
        <is>
          <t>06.11.2020 10:31:22</t>
        </is>
      </c>
      <c>
        <v>1.811666666</v>
      </c>
      <c>
        <v>9</v>
      </c>
      <c>
        <v>1045</v>
      </c>
      <c>
        <v>14</v>
      </c>
      <c>
        <v>12</v>
      </c>
      <c>
        <v>16.305</v>
      </c>
      <c>
        <v>1893.191666</v>
      </c>
      <c>
        <v>25.363333</v>
      </c>
      <c>
        <v>21.74</v>
      </c>
    </row>
    <row>
      <c>
        <is>
          <t>1596095</t>
        </is>
      </c>
      <c>
        <v>1</v>
      </c>
      <c>
        <is>
          <t>MANİSA</t>
        </is>
      </c>
      <c>
        <v>ŞEHZADELER</v>
      </c>
      <c>
        <is>
          <t>KARAAĞAÇLI TR-13 45-71-M01075_KARAAĞAÇLI TR-2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25.11.2020 08:45:37</t>
        </is>
      </c>
      <c>
        <is>
          <t>25.11.2020 10:08:00</t>
        </is>
      </c>
      <c>
        <v>1.373055555</v>
      </c>
      <c>
        <v>9</v>
      </c>
      <c>
        <v>1045</v>
      </c>
      <c>
        <v>14</v>
      </c>
      <c>
        <v>12</v>
      </c>
      <c>
        <v>12.3575</v>
      </c>
      <c>
        <v>1434.843055</v>
      </c>
      <c>
        <v>19.222778</v>
      </c>
      <c>
        <v>16.476667</v>
      </c>
    </row>
    <row>
      <c>
        <is>
          <t>1584440</t>
        </is>
      </c>
      <c>
        <v>1</v>
      </c>
      <c>
        <is>
          <t>MANİSA</t>
        </is>
      </c>
      <c>
        <v>ŞEHZADELER</v>
      </c>
      <c>
        <is>
          <t>KARAAĞAÇLI TR-13 45-71-M01075_KARAAĞAÇLI TR-2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21.11.2020 15:20:24</t>
        </is>
      </c>
      <c>
        <is>
          <t>21.11.2020 16:49:24</t>
        </is>
      </c>
      <c>
        <v>1.483333333</v>
      </c>
      <c>
        <v>9</v>
      </c>
      <c>
        <v>1045</v>
      </c>
      <c>
        <v>14</v>
      </c>
      <c>
        <v>12</v>
      </c>
      <c>
        <v>13.35</v>
      </c>
      <c>
        <v>1550.083333</v>
      </c>
      <c>
        <v>20.766667</v>
      </c>
      <c>
        <v>17.8</v>
      </c>
    </row>
    <row>
      <c>
        <is>
          <t>1597597</t>
        </is>
      </c>
      <c>
        <v>1</v>
      </c>
      <c>
        <is>
          <t>MANİSA</t>
        </is>
      </c>
      <c>
        <v>ŞEHZADELER</v>
      </c>
      <c>
        <is>
          <t>KARAAĞAÇLI TR-2 45-71-M00130_TR-13-M01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28.11.2020 07:56:35</t>
        </is>
      </c>
      <c>
        <is>
          <t>28.11.2020 08:38:00</t>
        </is>
      </c>
      <c>
        <v>0.690277777</v>
      </c>
      <c>
        <v>8</v>
      </c>
      <c>
        <v>1045</v>
      </c>
      <c>
        <v>14</v>
      </c>
      <c>
        <v>12</v>
      </c>
      <c>
        <v>5.522222</v>
      </c>
      <c>
        <v>721.340277</v>
      </c>
      <c>
        <v>9.663889</v>
      </c>
      <c>
        <v>8.283333</v>
      </c>
    </row>
    <row>
      <c>
        <is>
          <t>1583864</t>
        </is>
      </c>
      <c>
        <v>1</v>
      </c>
      <c>
        <is>
          <t>MANİSA</t>
        </is>
      </c>
      <c>
        <v>ŞEHZADELER</v>
      </c>
      <c>
        <is>
          <t>KARAAĞAÇLI TR-3 45-71-M01083_C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20.11.2020 13:10:24</t>
        </is>
      </c>
      <c>
        <is>
          <t>20.11.2020 14:40:59</t>
        </is>
      </c>
      <c>
        <v>1.509722222</v>
      </c>
      <c>
        <v>0</v>
      </c>
      <c>
        <v>22</v>
      </c>
      <c>
        <v>0</v>
      </c>
      <c>
        <v>0</v>
      </c>
      <c>
        <v>0</v>
      </c>
      <c>
        <v>33.213889</v>
      </c>
      <c>
        <v>0</v>
      </c>
      <c>
        <v>0</v>
      </c>
    </row>
    <row>
      <c>
        <is>
          <t>1576688</t>
        </is>
      </c>
      <c>
        <v>1</v>
      </c>
      <c>
        <is>
          <t>MANİSA</t>
        </is>
      </c>
      <c>
        <v>ŞEHZADELER</v>
      </c>
      <c>
        <is>
          <t>KARAAĞAÇLI TR-3 45-71-M01083_C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06.11.2020 17:17:46</t>
        </is>
      </c>
      <c>
        <is>
          <t>06.11.2020 20:04:27</t>
        </is>
      </c>
      <c>
        <v>2.778055555</v>
      </c>
      <c>
        <v>0</v>
      </c>
      <c>
        <v>22</v>
      </c>
      <c>
        <v>0</v>
      </c>
      <c>
        <v>0</v>
      </c>
      <c>
        <v>0</v>
      </c>
      <c>
        <v>61.117222</v>
      </c>
      <c>
        <v>0</v>
      </c>
      <c>
        <v>0</v>
      </c>
    </row>
    <row>
      <c>
        <is>
          <t>1580683</t>
        </is>
      </c>
      <c>
        <v>1</v>
      </c>
      <c>
        <is>
          <t>MANİSA</t>
        </is>
      </c>
      <c>
        <v>ŞEHZADELER</v>
      </c>
      <c>
        <is>
          <t>KARAAĞAÇLI TR-2 45-71-M00130_TR-13-M01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14.11.2020 13:06:59</t>
        </is>
      </c>
      <c>
        <is>
          <t>14.11.2020 14:25:36</t>
        </is>
      </c>
      <c>
        <v>1.310277777</v>
      </c>
      <c>
        <v>8</v>
      </c>
      <c>
        <v>1045</v>
      </c>
      <c>
        <v>14</v>
      </c>
      <c>
        <v>12</v>
      </c>
      <c>
        <v>10.482222</v>
      </c>
      <c>
        <v>1369.240277</v>
      </c>
      <c>
        <v>18.343889</v>
      </c>
      <c>
        <v>15.723333</v>
      </c>
    </row>
    <row>
      <c>
        <is>
          <t>1578579</t>
        </is>
      </c>
      <c>
        <v>1</v>
      </c>
      <c>
        <is>
          <t>MANİSA</t>
        </is>
      </c>
      <c>
        <v>ŞEHZADELER</v>
      </c>
      <c>
        <is>
          <t>KARAAĞAÇLI TR-5 45-71-M01082_953213276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10.11.2020 14:26:12</t>
        </is>
      </c>
      <c>
        <is>
          <t>10.11.2020 15:32:28</t>
        </is>
      </c>
      <c>
        <v>1.104444444</v>
      </c>
      <c>
        <v>0</v>
      </c>
      <c>
        <v>2</v>
      </c>
      <c>
        <v>0</v>
      </c>
      <c>
        <v>0</v>
      </c>
      <c>
        <v>0</v>
      </c>
      <c>
        <v>2.208889</v>
      </c>
      <c>
        <v>0</v>
      </c>
      <c>
        <v>0</v>
      </c>
    </row>
    <row>
      <c>
        <is>
          <t>1596439</t>
        </is>
      </c>
      <c>
        <v>1</v>
      </c>
      <c>
        <is>
          <t>MANİSA</t>
        </is>
      </c>
      <c>
        <v>ŞEHZADELER</v>
      </c>
      <c>
        <is>
          <t>KARAAĞAÇLI TR-3 45-71-M01083_B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25.11.2020 16:57:33</t>
        </is>
      </c>
      <c>
        <is>
          <t>25.11.2020 20:23:30</t>
        </is>
      </c>
      <c>
        <v>3.4325</v>
      </c>
      <c>
        <v>0</v>
      </c>
      <c>
        <v>8</v>
      </c>
      <c>
        <v>0</v>
      </c>
      <c>
        <v>0</v>
      </c>
      <c>
        <v>0</v>
      </c>
      <c>
        <v>27.46</v>
      </c>
      <c>
        <v>0</v>
      </c>
      <c>
        <v>0</v>
      </c>
    </row>
    <row>
      <c>
        <is>
          <t>1576272</t>
        </is>
      </c>
      <c>
        <v>1</v>
      </c>
      <c>
        <is>
          <t>MANİSA</t>
        </is>
      </c>
      <c>
        <v>ŞEHZADELER</v>
      </c>
      <c>
        <is>
          <t>DM-2/18 (YENİHAN) 45-71-M00155_950127482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06.11.2020 10:08:57</t>
        </is>
      </c>
      <c>
        <is>
          <t>06.11.2020 11:40:17</t>
        </is>
      </c>
      <c>
        <v>1.522222222</v>
      </c>
      <c>
        <v>0</v>
      </c>
      <c>
        <v>1</v>
      </c>
      <c>
        <v>0</v>
      </c>
      <c>
        <v>0</v>
      </c>
      <c>
        <v>0</v>
      </c>
      <c>
        <v>1.522222</v>
      </c>
      <c>
        <v>0</v>
      </c>
      <c>
        <v>0</v>
      </c>
    </row>
    <row>
      <c>
        <is>
          <t>1595545</t>
        </is>
      </c>
      <c>
        <v>1</v>
      </c>
      <c>
        <is>
          <t>MANİSA</t>
        </is>
      </c>
      <c>
        <v>ŞEHZADELER</v>
      </c>
      <c>
        <is>
          <t>DM-2/18 (YENİHAN) 45-71-M00155_45-71-M00155</t>
        </is>
      </c>
      <c>
        <v>AG Yük Ayırıcı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24.11.2020 09:01:57</t>
        </is>
      </c>
      <c>
        <is>
          <t>24.11.2020 11:05:20</t>
        </is>
      </c>
      <c>
        <v>2.056388888</v>
      </c>
      <c>
        <v>2</v>
      </c>
      <c>
        <v>402</v>
      </c>
      <c>
        <v>0</v>
      </c>
      <c>
        <v>0</v>
      </c>
      <c>
        <v>4.112778</v>
      </c>
      <c>
        <v>826.668333</v>
      </c>
      <c>
        <v>0</v>
      </c>
      <c>
        <v>0</v>
      </c>
    </row>
    <row>
      <c>
        <is>
          <t>1584547</t>
        </is>
      </c>
      <c>
        <v>1</v>
      </c>
      <c>
        <is>
          <t>MANİSA</t>
        </is>
      </c>
      <c>
        <v>ŞEHZADELER</v>
      </c>
      <c>
        <is>
          <t>DM-1/37-A 45-71-M00040_ b2b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21.11.2020 19:19:16</t>
        </is>
      </c>
      <c>
        <is>
          <t>21.11.2020 19:44:40</t>
        </is>
      </c>
      <c>
        <v>0.423333333</v>
      </c>
      <c>
        <v>0</v>
      </c>
      <c>
        <v>6</v>
      </c>
      <c>
        <v>0</v>
      </c>
      <c>
        <v>0</v>
      </c>
      <c>
        <v>0</v>
      </c>
      <c>
        <v>2.54</v>
      </c>
      <c>
        <v>0</v>
      </c>
      <c>
        <v>0</v>
      </c>
    </row>
    <row>
      <c>
        <is>
          <t>1581224</t>
        </is>
      </c>
      <c>
        <v>1</v>
      </c>
      <c>
        <is>
          <t>MANİSA</t>
        </is>
      </c>
      <c>
        <v>ŞEHZADELER</v>
      </c>
      <c>
        <is>
          <t>DM-1/37-A 45-71-M00040_953201378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15.11.2020 21:14:49</t>
        </is>
      </c>
      <c>
        <is>
          <t>15.11.2020 22:26:23</t>
        </is>
      </c>
      <c>
        <v>1.192777777</v>
      </c>
      <c>
        <v>0</v>
      </c>
      <c>
        <v>5</v>
      </c>
      <c>
        <v>0</v>
      </c>
      <c>
        <v>0</v>
      </c>
      <c>
        <v>0</v>
      </c>
      <c>
        <v>5.963889</v>
      </c>
      <c>
        <v>0</v>
      </c>
      <c>
        <v>0</v>
      </c>
    </row>
    <row>
      <c>
        <is>
          <t>1573689</t>
        </is>
      </c>
      <c>
        <v>1</v>
      </c>
      <c>
        <is>
          <t>MANİSA</t>
        </is>
      </c>
      <c>
        <v>ŞEHZADELER</v>
      </c>
      <c>
        <is>
          <t>DM-2/18 (YENİHAN) 45-71-M00155_953193969</t>
        </is>
      </c>
      <c>
        <v>AG Box / Sdk Abone Çıkış Faz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01.11.2020 14:04:41</t>
        </is>
      </c>
      <c>
        <is>
          <t>01.11.2020 15:19:42</t>
        </is>
      </c>
      <c>
        <v>1.250277777</v>
      </c>
      <c>
        <v>0</v>
      </c>
      <c>
        <v>1</v>
      </c>
      <c>
        <v>0</v>
      </c>
      <c>
        <v>0</v>
      </c>
      <c>
        <v>0</v>
      </c>
      <c>
        <v>1.250278</v>
      </c>
      <c>
        <v>0</v>
      </c>
      <c>
        <v>0</v>
      </c>
    </row>
    <row>
      <c>
        <is>
          <t>1577685</t>
        </is>
      </c>
      <c>
        <v>1</v>
      </c>
      <c>
        <is>
          <t>MANİSA</t>
        </is>
      </c>
      <c>
        <v>YUNUSEMRE</v>
      </c>
      <c>
        <is>
          <t>DM-13/02 45-71-M00330_953219135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08.11.2020 16:28:16</t>
        </is>
      </c>
      <c>
        <is>
          <t>08.11.2020 16:54:03</t>
        </is>
      </c>
      <c>
        <v>0.429722222</v>
      </c>
      <c>
        <v>0</v>
      </c>
      <c>
        <v>11</v>
      </c>
      <c>
        <v>0</v>
      </c>
      <c>
        <v>0</v>
      </c>
      <c>
        <v>0</v>
      </c>
      <c>
        <v>4.726944</v>
      </c>
      <c>
        <v>0</v>
      </c>
      <c>
        <v>0</v>
      </c>
    </row>
    <row>
      <c>
        <is>
          <t>1583983</t>
        </is>
      </c>
      <c>
        <v>1</v>
      </c>
      <c>
        <is>
          <t>MANİSA</t>
        </is>
      </c>
      <c>
        <v>YUNUSEMRE</v>
      </c>
      <c>
        <is>
          <t>DM-13/20 (HAFSA SULTAN CAMİİ YANI) 45-71-M00334_953219408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20.11.2020 16:54:14</t>
        </is>
      </c>
      <c>
        <is>
          <t>20.11.2020 17:47:10</t>
        </is>
      </c>
      <c>
        <v>0.882222222</v>
      </c>
      <c>
        <v>0</v>
      </c>
      <c>
        <v>7</v>
      </c>
      <c>
        <v>0</v>
      </c>
      <c>
        <v>0</v>
      </c>
      <c>
        <v>0</v>
      </c>
      <c>
        <v>6.175556</v>
      </c>
      <c>
        <v>0</v>
      </c>
      <c>
        <v>0</v>
      </c>
    </row>
    <row>
      <c>
        <is>
          <t>1577216</t>
        </is>
      </c>
      <c>
        <v>1</v>
      </c>
      <c>
        <is>
          <t>MANİSA</t>
        </is>
      </c>
      <c>
        <v>YUNUSEMRE</v>
      </c>
      <c>
        <is>
          <t>DM-13/02-A(RAMİZ ŞİYAK) 45-71-M00331_953219097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07.11.2020 15:32:26</t>
        </is>
      </c>
      <c>
        <is>
          <t>07.11.2020 16:48:18</t>
        </is>
      </c>
      <c>
        <v>1.264444444</v>
      </c>
      <c>
        <v>0</v>
      </c>
      <c>
        <v>49</v>
      </c>
      <c>
        <v>0</v>
      </c>
      <c>
        <v>0</v>
      </c>
      <c>
        <v>0</v>
      </c>
      <c>
        <v>61.957778</v>
      </c>
      <c>
        <v>0</v>
      </c>
      <c>
        <v>0</v>
      </c>
    </row>
    <row>
      <c>
        <is>
          <t>1577121</t>
        </is>
      </c>
      <c>
        <v>1</v>
      </c>
      <c>
        <is>
          <t>MANİSA</t>
        </is>
      </c>
      <c>
        <v>YUNUSEMRE</v>
      </c>
      <c>
        <is>
          <t>DM-13/02-A(RAMİZ ŞİYAK) 45-71-M00331_953219097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07.11.2020 12:57:30</t>
        </is>
      </c>
      <c>
        <is>
          <t>07.11.2020 15:22:52</t>
        </is>
      </c>
      <c>
        <v>2.422777777</v>
      </c>
      <c>
        <v>0</v>
      </c>
      <c>
        <v>49</v>
      </c>
      <c>
        <v>0</v>
      </c>
      <c>
        <v>0</v>
      </c>
      <c>
        <v>0</v>
      </c>
      <c>
        <v>118.716111</v>
      </c>
      <c>
        <v>0</v>
      </c>
      <c>
        <v>0</v>
      </c>
    </row>
    <row>
      <c>
        <is>
          <t>1574556</t>
        </is>
      </c>
      <c>
        <v>1</v>
      </c>
      <c>
        <is>
          <t>MANİSA</t>
        </is>
      </c>
      <c>
        <v>YUNUSEMRE</v>
      </c>
      <c>
        <is>
          <t>DM-13/21 (HAKİ BABA) 45-71-M00339_DM-13/22-M03 M03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03.11.2020 09:55:00</t>
        </is>
      </c>
      <c>
        <is>
          <t>03.11.2020 10:05:00</t>
        </is>
      </c>
      <c>
        <v>0.166666666</v>
      </c>
      <c>
        <v>2</v>
      </c>
      <c>
        <v>1164</v>
      </c>
      <c>
        <v>0</v>
      </c>
      <c>
        <v>0</v>
      </c>
      <c>
        <v>0.333333</v>
      </c>
      <c>
        <v>193.999999</v>
      </c>
      <c>
        <v>0</v>
      </c>
      <c>
        <v>0</v>
      </c>
    </row>
    <row>
      <c>
        <is>
          <t>1579473</t>
        </is>
      </c>
      <c>
        <v>1</v>
      </c>
      <c>
        <is>
          <t>İZMİR</t>
        </is>
      </c>
      <c>
        <v>MENEMEN</v>
      </c>
      <c>
        <is>
          <t>EMİRALEM TR-7 35-28-M00225_95000001751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12.11.2020 09:20:41</t>
        </is>
      </c>
      <c>
        <is>
          <t>12.11.2020 11:16:25</t>
        </is>
      </c>
      <c>
        <v>1.928888888</v>
      </c>
      <c>
        <v>0</v>
      </c>
      <c>
        <v>1</v>
      </c>
      <c>
        <v>0</v>
      </c>
      <c>
        <v>0</v>
      </c>
      <c>
        <v>0</v>
      </c>
      <c>
        <v>1.928889</v>
      </c>
      <c>
        <v>0</v>
      </c>
      <c>
        <v>0</v>
      </c>
    </row>
    <row>
      <c>
        <is>
          <t>1580906</t>
        </is>
      </c>
      <c>
        <v>1</v>
      </c>
      <c>
        <is>
          <t>İZMİR</t>
        </is>
      </c>
      <c>
        <v>MENEMEN</v>
      </c>
      <c>
        <is>
          <t>EMİRALEM TR-8 35-28-M00231_953380308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14.11.2020 23:39:00</t>
        </is>
      </c>
      <c>
        <is>
          <t>15.11.2020 00:36:01</t>
        </is>
      </c>
      <c>
        <v>0.950277777</v>
      </c>
      <c>
        <v>0</v>
      </c>
      <c>
        <v>5</v>
      </c>
      <c>
        <v>0</v>
      </c>
      <c>
        <v>0</v>
      </c>
      <c>
        <v>0</v>
      </c>
      <c>
        <v>4.751389</v>
      </c>
      <c>
        <v>0</v>
      </c>
      <c>
        <v>0</v>
      </c>
    </row>
    <row>
      <c>
        <is>
          <t>1596286</t>
        </is>
      </c>
      <c>
        <v>1</v>
      </c>
      <c>
        <is>
          <t>İZMİR</t>
        </is>
      </c>
      <c>
        <v>MENEMEN</v>
      </c>
      <c>
        <is>
          <t>EMİRALEM TR-15 35-28-M00237_35-28-M00237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25.11.2020 12:24:52</t>
        </is>
      </c>
      <c>
        <is>
          <t>25.11.2020 14:40:46</t>
        </is>
      </c>
      <c>
        <v>2.265</v>
      </c>
      <c>
        <v>0</v>
      </c>
      <c>
        <v>0</v>
      </c>
      <c>
        <v>1</v>
      </c>
      <c>
        <v>74</v>
      </c>
      <c>
        <v>0</v>
      </c>
      <c>
        <v>0</v>
      </c>
      <c>
        <v>2.265</v>
      </c>
      <c>
        <v>167.61</v>
      </c>
    </row>
    <row>
      <c>
        <is>
          <t>1575831</t>
        </is>
      </c>
      <c>
        <v>1</v>
      </c>
      <c>
        <is>
          <t>İZMİR</t>
        </is>
      </c>
      <c>
        <v>MENEMEN</v>
      </c>
      <c>
        <is>
          <t>EMİRALEM TR-20 35-28-M00224_955020163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05.11.2020 14:41:00</t>
        </is>
      </c>
      <c>
        <is>
          <t>05.11.2020 21:00:09</t>
        </is>
      </c>
      <c>
        <v>6.319166666</v>
      </c>
      <c>
        <v>0</v>
      </c>
      <c>
        <v>1</v>
      </c>
      <c>
        <v>0</v>
      </c>
      <c>
        <v>0</v>
      </c>
      <c>
        <v>0</v>
      </c>
      <c>
        <v>6.319167</v>
      </c>
      <c>
        <v>0</v>
      </c>
      <c>
        <v>0</v>
      </c>
    </row>
    <row>
      <c>
        <is>
          <t>1575035</t>
        </is>
      </c>
      <c>
        <v>1</v>
      </c>
      <c>
        <is>
          <t>İZMİR</t>
        </is>
      </c>
      <c>
        <v>MENEMEN</v>
      </c>
      <c>
        <is>
          <t>EMİRALEM TR-18 KÖK 35-28-M00239_EMİRALEM TR-7/EMİRALEM TR-13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04.11.2020 09:00:27</t>
        </is>
      </c>
      <c>
        <is>
          <t>04.11.2020 09:32:04</t>
        </is>
      </c>
      <c>
        <v>0.526944444</v>
      </c>
      <c>
        <v>17</v>
      </c>
      <c>
        <v>1579</v>
      </c>
      <c>
        <v>1</v>
      </c>
      <c>
        <v>131</v>
      </c>
      <c>
        <v>8.958056</v>
      </c>
      <c>
        <v>832.045277</v>
      </c>
      <c>
        <v>0.526944</v>
      </c>
      <c>
        <v>69.029722</v>
      </c>
    </row>
    <row>
      <c>
        <is>
          <t>1577443</t>
        </is>
      </c>
      <c>
        <v>1</v>
      </c>
      <c>
        <is>
          <t>İZMİR</t>
        </is>
      </c>
      <c>
        <v>KARABURUN</v>
      </c>
      <c>
        <is>
          <t>KARABURUN TR-1/15 35-21-L00019_KARABURUN TR-4/6-L01 L01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08.11.2020 02:07:40</t>
        </is>
      </c>
      <c>
        <is>
          <t>08.11.2020 08:41:31</t>
        </is>
      </c>
      <c>
        <v>6.564166666</v>
      </c>
      <c>
        <v>8</v>
      </c>
      <c>
        <v>378</v>
      </c>
      <c>
        <v>0</v>
      </c>
      <c>
        <v>0</v>
      </c>
      <c>
        <v>52.513333</v>
      </c>
      <c>
        <v>2481.255</v>
      </c>
      <c>
        <v>0</v>
      </c>
      <c>
        <v>0</v>
      </c>
    </row>
    <row>
      <c>
        <is>
          <t>1577510</t>
        </is>
      </c>
      <c>
        <v>1</v>
      </c>
      <c>
        <is>
          <t>İZMİR</t>
        </is>
      </c>
      <c>
        <v>KARABURUN</v>
      </c>
      <c>
        <is>
          <t>KARABURUN TR-7 35-21-L00033_95000549599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08.11.2020 09:28:58</t>
        </is>
      </c>
      <c>
        <is>
          <t>08.11.2020 11:13:25</t>
        </is>
      </c>
      <c>
        <v>1.740833333</v>
      </c>
      <c>
        <v>0</v>
      </c>
      <c>
        <v>7</v>
      </c>
      <c>
        <v>0</v>
      </c>
      <c>
        <v>0</v>
      </c>
      <c>
        <v>0</v>
      </c>
      <c>
        <v>12.185833</v>
      </c>
      <c>
        <v>0</v>
      </c>
      <c>
        <v>0</v>
      </c>
    </row>
    <row>
      <c>
        <is>
          <t>1581444</t>
        </is>
      </c>
      <c>
        <v>1</v>
      </c>
      <c>
        <is>
          <t>İZMİR</t>
        </is>
      </c>
      <c>
        <v>KARABURUN</v>
      </c>
      <c>
        <is>
          <t>KARABURUN TR-1/15 35-21-L00019_DAĞITIM TRAFO KARABURUN TR-1/15 L04</t>
        </is>
      </c>
      <c>
        <v>OG Kademe Ayarı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16.11.2020 11:52:41</t>
        </is>
      </c>
      <c>
        <is>
          <t>16.11.2020 11:59:00</t>
        </is>
      </c>
      <c>
        <v>0.105277777</v>
      </c>
      <c>
        <v>0</v>
      </c>
      <c>
        <v>283</v>
      </c>
      <c>
        <v>0</v>
      </c>
      <c>
        <v>0</v>
      </c>
      <c>
        <v>0</v>
      </c>
      <c>
        <v>29.793611</v>
      </c>
      <c>
        <v>0</v>
      </c>
      <c>
        <v>0</v>
      </c>
    </row>
    <row>
      <c>
        <is>
          <t>1580599</t>
        </is>
      </c>
      <c>
        <v>1</v>
      </c>
      <c>
        <is>
          <t>İZMİR</t>
        </is>
      </c>
      <c>
        <v>KARABURUN</v>
      </c>
      <c>
        <is>
          <t>KARABURUN TR-1/15 35-21-L00019_C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14.11.2020 10:22:57</t>
        </is>
      </c>
      <c>
        <is>
          <t>14.11.2020 12:55:52</t>
        </is>
      </c>
      <c>
        <v>2.548573055</v>
      </c>
      <c>
        <v>0</v>
      </c>
      <c>
        <v>103</v>
      </c>
      <c>
        <v>0</v>
      </c>
      <c>
        <v>0</v>
      </c>
      <c>
        <v>0</v>
      </c>
      <c>
        <v>262.503025</v>
      </c>
      <c>
        <v>0</v>
      </c>
      <c>
        <v>0</v>
      </c>
    </row>
    <row>
      <c>
        <is>
          <t>1582769</t>
        </is>
      </c>
      <c>
        <v>1</v>
      </c>
      <c>
        <is>
          <t>İZMİR</t>
        </is>
      </c>
      <c>
        <v>KARABURUN</v>
      </c>
      <c>
        <is>
          <t>KARABURUN TR-2 35-21-L00014_B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18.11.2020 19:05:01</t>
        </is>
      </c>
      <c>
        <is>
          <t>18.11.2020 20:57:10</t>
        </is>
      </c>
      <c>
        <v>1.869166666</v>
      </c>
      <c>
        <v>0</v>
      </c>
      <c>
        <v>84</v>
      </c>
      <c>
        <v>0</v>
      </c>
      <c>
        <v>0</v>
      </c>
      <c>
        <v>0</v>
      </c>
      <c>
        <v>157.01</v>
      </c>
      <c>
        <v>0</v>
      </c>
      <c>
        <v>0</v>
      </c>
    </row>
    <row>
      <c>
        <is>
          <t>1582463</t>
        </is>
      </c>
      <c>
        <v>1</v>
      </c>
      <c>
        <is>
          <t>İZMİR</t>
        </is>
      </c>
      <c>
        <v>KARABURUN</v>
      </c>
      <c>
        <is>
          <t>KARABURUN TR-3 35-21-L00007_953359633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18.11.2020 10:35:34</t>
        </is>
      </c>
      <c>
        <is>
          <t>18.11.2020 12:57:58</t>
        </is>
      </c>
      <c>
        <v>2.373333333</v>
      </c>
      <c>
        <v>0</v>
      </c>
      <c>
        <v>2</v>
      </c>
      <c>
        <v>0</v>
      </c>
      <c>
        <v>0</v>
      </c>
      <c>
        <v>0</v>
      </c>
      <c>
        <v>4.746667</v>
      </c>
      <c>
        <v>0</v>
      </c>
      <c>
        <v>0</v>
      </c>
    </row>
    <row>
      <c>
        <is>
          <t>1584199</t>
        </is>
      </c>
      <c>
        <v>1</v>
      </c>
      <c>
        <is>
          <t>İZMİR</t>
        </is>
      </c>
      <c>
        <v>KARABURUN</v>
      </c>
      <c>
        <is>
          <t>KARABURUN TR-16 35-21-L00016_C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21.11.2020 09:06:03</t>
        </is>
      </c>
      <c>
        <is>
          <t>21.11.2020 10:10:08</t>
        </is>
      </c>
      <c>
        <v>1.067850833</v>
      </c>
      <c>
        <v>0</v>
      </c>
      <c>
        <v>56</v>
      </c>
      <c>
        <v>0</v>
      </c>
      <c>
        <v>0</v>
      </c>
      <c>
        <v>0</v>
      </c>
      <c>
        <v>59.799647</v>
      </c>
      <c>
        <v>0</v>
      </c>
      <c>
        <v>0</v>
      </c>
    </row>
    <row>
      <c>
        <is>
          <t>1577610</t>
        </is>
      </c>
      <c>
        <v>1</v>
      </c>
      <c>
        <is>
          <t>İZMİR</t>
        </is>
      </c>
      <c>
        <v>KARABURUN</v>
      </c>
      <c>
        <is>
          <t>KARABURUN TR-16 35-21-L00016_B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08.11.2020 12:36:04</t>
        </is>
      </c>
      <c>
        <is>
          <t>08.11.2020 15:57:41</t>
        </is>
      </c>
      <c>
        <v>3.360277777</v>
      </c>
      <c>
        <v>0</v>
      </c>
      <c>
        <v>27</v>
      </c>
      <c>
        <v>0</v>
      </c>
      <c>
        <v>0</v>
      </c>
      <c>
        <v>0</v>
      </c>
      <c>
        <v>90.7275</v>
      </c>
      <c>
        <v>0</v>
      </c>
      <c>
        <v>0</v>
      </c>
    </row>
    <row>
      <c>
        <is>
          <t>1584386</t>
        </is>
      </c>
      <c>
        <v>1</v>
      </c>
      <c>
        <is>
          <t>İZMİR</t>
        </is>
      </c>
      <c>
        <v>KARABURUN</v>
      </c>
      <c>
        <is>
          <t>KARABURUN TR-13 35-21-L00005_A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21.11.2020 13:42:00</t>
        </is>
      </c>
      <c>
        <is>
          <t>21.11.2020 17:08:00</t>
        </is>
      </c>
      <c>
        <v>3.433333333</v>
      </c>
      <c>
        <v>0</v>
      </c>
      <c>
        <v>10</v>
      </c>
      <c>
        <v>0</v>
      </c>
      <c>
        <v>0</v>
      </c>
      <c>
        <v>0</v>
      </c>
      <c>
        <v>34.333333</v>
      </c>
      <c>
        <v>0</v>
      </c>
      <c>
        <v>0</v>
      </c>
    </row>
    <row>
      <c>
        <is>
          <t>1594824</t>
        </is>
      </c>
      <c>
        <v>1</v>
      </c>
      <c>
        <is>
          <t>İZMİR</t>
        </is>
      </c>
      <c>
        <v>KARABURUN</v>
      </c>
      <c>
        <is>
          <t>KARABURUN TR-10 35-21-L00020_953367679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22.11.2020 14:41:28</t>
        </is>
      </c>
      <c>
        <is>
          <t>22.11.2020 19:56:17</t>
        </is>
      </c>
      <c>
        <v>5.246944444</v>
      </c>
      <c>
        <v>0</v>
      </c>
      <c>
        <v>1</v>
      </c>
      <c>
        <v>0</v>
      </c>
      <c>
        <v>0</v>
      </c>
      <c>
        <v>0</v>
      </c>
      <c>
        <v>5.246944</v>
      </c>
      <c>
        <v>0</v>
      </c>
      <c>
        <v>0</v>
      </c>
    </row>
    <row>
      <c>
        <is>
          <t>1583986</t>
        </is>
      </c>
      <c>
        <v>1</v>
      </c>
      <c>
        <is>
          <t>MANİSA</t>
        </is>
      </c>
      <c>
        <v>YUNUSEMRE</v>
      </c>
      <c>
        <is>
          <t>ÜÇPINAR DM 45-71-M00183_ÜÇPINAR-M08 M08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20.11.2020 17:04:57</t>
        </is>
      </c>
      <c>
        <is>
          <t>20.11.2020 17:29:49</t>
        </is>
      </c>
      <c>
        <v>0.414444444</v>
      </c>
      <c>
        <v>9</v>
      </c>
      <c>
        <v>609</v>
      </c>
      <c>
        <v>13</v>
      </c>
      <c>
        <v>139</v>
      </c>
      <c>
        <v>3.73</v>
      </c>
      <c>
        <v>252.396666</v>
      </c>
      <c>
        <v>5.387778</v>
      </c>
      <c>
        <v>57.607778</v>
      </c>
    </row>
    <row>
      <c>
        <is>
          <t>1582497</t>
        </is>
      </c>
      <c>
        <v>1</v>
      </c>
      <c>
        <is>
          <t>MANİSA</t>
        </is>
      </c>
      <c>
        <v>YUNUSEMRE</v>
      </c>
      <c>
        <is>
          <t>ÜÇPINAR DM 45-71-M00183_HatBaşıAyırıcı_53134552 M03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18.11.2020 12:03:55</t>
        </is>
      </c>
      <c>
        <is>
          <t>18.11.2020 13:13:00</t>
        </is>
      </c>
      <c>
        <v>1.151388888</v>
      </c>
      <c>
        <v>0</v>
      </c>
      <c>
        <v>0</v>
      </c>
      <c>
        <v>1</v>
      </c>
      <c>
        <v>0</v>
      </c>
      <c>
        <v>0</v>
      </c>
      <c>
        <v>0</v>
      </c>
      <c>
        <v>1.151389</v>
      </c>
      <c>
        <v>0</v>
      </c>
    </row>
    <row>
      <c>
        <is>
          <t>1583133</t>
        </is>
      </c>
      <c>
        <v>1</v>
      </c>
      <c>
        <is>
          <t>MANİSA</t>
        </is>
      </c>
      <c>
        <v>YUNUSEMRE</v>
      </c>
      <c>
        <is>
          <t>ÜÇPINAR DM 45-71-M00183_AVDAL-M02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19.11.2020 12:56:42</t>
        </is>
      </c>
      <c>
        <is>
          <t>19.11.2020 13:20:57</t>
        </is>
      </c>
      <c>
        <v>0.404166666</v>
      </c>
      <c>
        <v>0</v>
      </c>
      <c>
        <v>0</v>
      </c>
      <c>
        <v>52</v>
      </c>
      <c>
        <v>91</v>
      </c>
      <c>
        <v>0</v>
      </c>
      <c>
        <v>0</v>
      </c>
      <c>
        <v>21.016667</v>
      </c>
      <c>
        <v>36.779167</v>
      </c>
    </row>
    <row>
      <c>
        <is>
          <t>1575762</t>
        </is>
      </c>
      <c>
        <v>1</v>
      </c>
      <c>
        <is>
          <t>MANİSA</t>
        </is>
      </c>
      <c>
        <v>YUNUSEMRE</v>
      </c>
      <c>
        <is>
          <t>ÜÇPINAR DM 45-71-M00183_GÖKBEL-M09 M09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05.11.2020 12:48:46</t>
        </is>
      </c>
      <c>
        <is>
          <t>05.11.2020 12:58:27</t>
        </is>
      </c>
      <c>
        <v>0.161388888</v>
      </c>
      <c>
        <v>0</v>
      </c>
      <c>
        <v>0</v>
      </c>
      <c>
        <v>133</v>
      </c>
      <c>
        <v>1836</v>
      </c>
      <c>
        <v>0</v>
      </c>
      <c>
        <v>0</v>
      </c>
      <c>
        <v>21.464722</v>
      </c>
      <c>
        <v>296.309998</v>
      </c>
    </row>
    <row>
      <c>
        <is>
          <t>1580634</t>
        </is>
      </c>
      <c>
        <v>1</v>
      </c>
      <c>
        <is>
          <t>MANİSA</t>
        </is>
      </c>
      <c>
        <v>YUNUSEMRE</v>
      </c>
      <c>
        <is>
          <t>ÜÇPINAR DM 45-71-M00183_ESKİ ÜÇPINAR-M11 M11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14.11.2020 11:19:11</t>
        </is>
      </c>
      <c>
        <is>
          <t>14.11.2020 11:29:10</t>
        </is>
      </c>
      <c>
        <v>0.166388888</v>
      </c>
      <c>
        <v>0</v>
      </c>
      <c>
        <v>0</v>
      </c>
      <c>
        <v>307</v>
      </c>
      <c>
        <v>167</v>
      </c>
      <c>
        <v>0</v>
      </c>
      <c>
        <v>0</v>
      </c>
      <c>
        <v>51.081389</v>
      </c>
      <c>
        <v>27.786944</v>
      </c>
    </row>
    <row>
      <c>
        <is>
          <t>1580086</t>
        </is>
      </c>
      <c>
        <v>1</v>
      </c>
      <c>
        <is>
          <t>MANİSA</t>
        </is>
      </c>
      <c>
        <v>YUNUSEMRE</v>
      </c>
      <c>
        <is>
          <t>ÜÇPINAR TR-6 45-71-M01538_953217193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13.11.2020 10:39:12</t>
        </is>
      </c>
      <c>
        <is>
          <t>13.11.2020 11:40:51</t>
        </is>
      </c>
      <c>
        <v>1.0275</v>
      </c>
      <c>
        <v>0</v>
      </c>
      <c>
        <v>3</v>
      </c>
      <c>
        <v>0</v>
      </c>
      <c>
        <v>0</v>
      </c>
      <c>
        <v>0</v>
      </c>
      <c>
        <v>3.0825</v>
      </c>
      <c>
        <v>0</v>
      </c>
      <c>
        <v>0</v>
      </c>
    </row>
    <row>
      <c>
        <is>
          <t>1581384</t>
        </is>
      </c>
      <c>
        <v>1</v>
      </c>
      <c>
        <is>
          <t>MANİSA</t>
        </is>
      </c>
      <c>
        <v>YUNUSEMRE</v>
      </c>
      <c>
        <is>
          <t>ÜÇPINAR DM 45-71-M00183_ESKİ YAĞCILAR-M10 M10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16.11.2020 10:37:24</t>
        </is>
      </c>
      <c>
        <is>
          <t>16.11.2020 13:00:04</t>
        </is>
      </c>
      <c>
        <v>2.377777777</v>
      </c>
      <c>
        <v>0</v>
      </c>
      <c>
        <v>0</v>
      </c>
      <c>
        <v>11</v>
      </c>
      <c>
        <v>0</v>
      </c>
      <c>
        <v>0</v>
      </c>
      <c>
        <v>0</v>
      </c>
      <c>
        <v>26.155556</v>
      </c>
      <c>
        <v>0</v>
      </c>
    </row>
    <row>
      <c>
        <is>
          <t>1581877</t>
        </is>
      </c>
      <c>
        <v>1</v>
      </c>
      <c>
        <is>
          <t>MANİSA</t>
        </is>
      </c>
      <c>
        <v>YUNUSEMRE</v>
      </c>
      <c>
        <is>
          <t>ÜÇPINAR DM 45-71-M00183_ESKİ ÜÇPINAR-M11 M11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17.11.2020 10:35:48</t>
        </is>
      </c>
      <c>
        <is>
          <t>17.11.2020 16:17:37</t>
        </is>
      </c>
      <c>
        <v>5.696926666</v>
      </c>
      <c>
        <v>0</v>
      </c>
      <c>
        <v>0</v>
      </c>
      <c>
        <v>307</v>
      </c>
      <c>
        <v>167</v>
      </c>
      <c>
        <v>0</v>
      </c>
      <c>
        <v>0</v>
      </c>
      <c>
        <v>1748.956486</v>
      </c>
      <c>
        <v>951.386753</v>
      </c>
    </row>
    <row>
      <c>
        <is>
          <t>1581062</t>
        </is>
      </c>
      <c>
        <v>1</v>
      </c>
      <c>
        <is>
          <t>MANİSA</t>
        </is>
      </c>
      <c>
        <v>YUNUSEMRE</v>
      </c>
      <c>
        <is>
          <t>ÜÇPINAR DM 45-71-M00183_ESKİ ÜÇPINAR-M11 M11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15.11.2020 12:53:42</t>
        </is>
      </c>
      <c>
        <is>
          <t>15.11.2020 13:09:31</t>
        </is>
      </c>
      <c>
        <v>0.263611111</v>
      </c>
      <c>
        <v>0</v>
      </c>
      <c>
        <v>0</v>
      </c>
      <c>
        <v>307</v>
      </c>
      <c>
        <v>167</v>
      </c>
      <c>
        <v>0</v>
      </c>
      <c>
        <v>0</v>
      </c>
      <c>
        <v>80.928611</v>
      </c>
      <c>
        <v>44.023056</v>
      </c>
    </row>
    <row>
      <c>
        <is>
          <t>1579777</t>
        </is>
      </c>
      <c>
        <v>1</v>
      </c>
      <c>
        <is>
          <t>MANİSA</t>
        </is>
      </c>
      <c>
        <v>YUNUSEMRE</v>
      </c>
      <c>
        <is>
          <t>ÜÇPINAR DM 45-71-M00183_ESKİ ÜÇPINAR-M11 M11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12.11.2020 17:11:43</t>
        </is>
      </c>
      <c>
        <is>
          <t>12.11.2020 20:16:45</t>
        </is>
      </c>
      <c>
        <v>3.083888888</v>
      </c>
      <c>
        <v>0</v>
      </c>
      <c>
        <v>0</v>
      </c>
      <c>
        <v>307</v>
      </c>
      <c>
        <v>167</v>
      </c>
      <c>
        <v>0</v>
      </c>
      <c>
        <v>0</v>
      </c>
      <c>
        <v>946.753889</v>
      </c>
      <c>
        <v>515.009444</v>
      </c>
    </row>
    <row>
      <c>
        <is>
          <t>1578781</t>
        </is>
      </c>
      <c>
        <v>1</v>
      </c>
      <c>
        <is>
          <t>MANİSA</t>
        </is>
      </c>
      <c>
        <v>YUNUSEMRE</v>
      </c>
      <c>
        <is>
          <t>ÜÇPINAR TR-2 45-71-M00187_HatBaşıAyırıcı_53134546 M03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10.11.2020 21:17:37</t>
        </is>
      </c>
      <c>
        <is>
          <t>10.11.2020 23:18:16</t>
        </is>
      </c>
      <c>
        <v>2.010833333</v>
      </c>
      <c>
        <v>2</v>
      </c>
      <c>
        <v>61</v>
      </c>
      <c>
        <v>0</v>
      </c>
      <c>
        <v>14</v>
      </c>
      <c>
        <v>4.021667</v>
      </c>
      <c>
        <v>122.660833</v>
      </c>
      <c>
        <v>0</v>
      </c>
      <c>
        <v>28.151667</v>
      </c>
    </row>
    <row>
      <c>
        <is>
          <t>1579303</t>
        </is>
      </c>
      <c>
        <v>1</v>
      </c>
      <c>
        <is>
          <t>MANİSA</t>
        </is>
      </c>
      <c>
        <v>YUNUSEMRE</v>
      </c>
      <c>
        <is>
          <t>MEHMET BİLGİN-MEHMET ALİ BİLGİN ÖZEL TR 45-71-M01611Ö_Ayırıcı H01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11.11.2020 19:31:55</t>
        </is>
      </c>
      <c>
        <is>
          <t>11.11.2020 21:30:58</t>
        </is>
      </c>
      <c>
        <v>1.984166666</v>
      </c>
      <c>
        <v>0</v>
      </c>
      <c>
        <v>0</v>
      </c>
      <c>
        <v>5</v>
      </c>
      <c>
        <v>0</v>
      </c>
      <c>
        <v>0</v>
      </c>
      <c>
        <v>0</v>
      </c>
      <c>
        <v>9.920833</v>
      </c>
      <c>
        <v>0</v>
      </c>
    </row>
    <row>
      <c>
        <is>
          <t>1579439</t>
        </is>
      </c>
      <c>
        <v>1</v>
      </c>
      <c>
        <is>
          <t>MANİSA</t>
        </is>
      </c>
      <c>
        <v>YUNUSEMRE</v>
      </c>
      <c>
        <is>
          <t>ÜÇPINAR DM 45-71-M00183_ESKİ ÜÇPINAR-M11 M11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12.11.2020 08:55:21</t>
        </is>
      </c>
      <c>
        <is>
          <t>12.11.2020 17:05:04</t>
        </is>
      </c>
      <c>
        <v>8.161944444</v>
      </c>
      <c>
        <v>0</v>
      </c>
      <c>
        <v>0</v>
      </c>
      <c>
        <v>307</v>
      </c>
      <c>
        <v>167</v>
      </c>
      <c>
        <v>0</v>
      </c>
      <c>
        <v>0</v>
      </c>
      <c>
        <v>2505.716944</v>
      </c>
      <c>
        <v>1363.044722</v>
      </c>
    </row>
    <row>
      <c>
        <is>
          <t>1581341</t>
        </is>
      </c>
      <c>
        <v>1</v>
      </c>
      <c>
        <is>
          <t>MANİSA</t>
        </is>
      </c>
      <c>
        <v>YUNUSEMRE</v>
      </c>
      <c>
        <is>
          <t>ÜÇPINAR DM 45-71-M00183_ESKİ ÜÇPINAR-M11 M11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16.11.2020 09:33:25</t>
        </is>
      </c>
      <c>
        <is>
          <t>16.11.2020 17:16:47</t>
        </is>
      </c>
      <c>
        <v>7.722634166</v>
      </c>
      <c>
        <v>0</v>
      </c>
      <c>
        <v>0</v>
      </c>
      <c>
        <v>307</v>
      </c>
      <c>
        <v>167</v>
      </c>
      <c>
        <v>0</v>
      </c>
      <c>
        <v>0</v>
      </c>
      <c>
        <v>2370.848689</v>
      </c>
      <c>
        <v>1289.679906</v>
      </c>
    </row>
    <row>
      <c>
        <is>
          <t>1579968</t>
        </is>
      </c>
      <c>
        <v>1</v>
      </c>
      <c>
        <is>
          <t>MANİSA</t>
        </is>
      </c>
      <c>
        <v>YUNUSEMRE</v>
      </c>
      <c>
        <is>
          <t>ÜÇPINAR DM 45-71-M00183_ESKİ ÜÇPINAR M11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13.11.2020 09:00:00</t>
        </is>
      </c>
      <c>
        <is>
          <t>13.11.2020 17:43:33</t>
        </is>
      </c>
      <c>
        <v>8.725833333</v>
      </c>
      <c>
        <v>0</v>
      </c>
      <c>
        <v>0</v>
      </c>
      <c>
        <v>307</v>
      </c>
      <c>
        <v>167</v>
      </c>
      <c>
        <v>0</v>
      </c>
      <c>
        <v>0</v>
      </c>
      <c>
        <v>2678.830833</v>
      </c>
      <c>
        <v>1457.214167</v>
      </c>
    </row>
    <row>
      <c>
        <is>
          <t>1580391</t>
        </is>
      </c>
      <c>
        <v>1</v>
      </c>
      <c>
        <is>
          <t>MANİSA</t>
        </is>
      </c>
      <c>
        <v>YUNUSEMRE</v>
      </c>
      <c>
        <is>
          <t>ÜÇPINAR DM 45-71-M00183_ESKİ ÜÇPINAR M11</t>
        </is>
      </c>
      <c>
        <v>OG İletken Kopması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13.11.2020 18:21:15</t>
        </is>
      </c>
      <c>
        <is>
          <t>14.11.2020 01:59:19</t>
        </is>
      </c>
      <c>
        <v>7.634444444</v>
      </c>
      <c>
        <v>0</v>
      </c>
      <c>
        <v>0</v>
      </c>
      <c>
        <v>307</v>
      </c>
      <c>
        <v>167</v>
      </c>
      <c>
        <v>0</v>
      </c>
      <c>
        <v>0</v>
      </c>
      <c>
        <v>2343.774444</v>
      </c>
      <c>
        <v>1274.952222</v>
      </c>
    </row>
    <row>
      <c>
        <is>
          <t>1575060</t>
        </is>
      </c>
      <c>
        <v>1</v>
      </c>
      <c>
        <is>
          <t>MANİSA</t>
        </is>
      </c>
      <c>
        <v>YUNUSEMRE</v>
      </c>
      <c>
        <is>
          <t>ÜÇPINAR DM 45-71-M00183_ESKİ ÜÇPINAR-M11 M11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04.11.2020 09:30:23</t>
        </is>
      </c>
      <c>
        <is>
          <t>04.11.2020 09:57:10</t>
        </is>
      </c>
      <c>
        <v>0.446388888</v>
      </c>
      <c>
        <v>0</v>
      </c>
      <c>
        <v>0</v>
      </c>
      <c>
        <v>307</v>
      </c>
      <c>
        <v>167</v>
      </c>
      <c>
        <v>0</v>
      </c>
      <c>
        <v>0</v>
      </c>
      <c>
        <v>137.041389</v>
      </c>
      <c>
        <v>74.546944</v>
      </c>
    </row>
    <row>
      <c>
        <is>
          <t>1575622</t>
        </is>
      </c>
      <c>
        <v>1</v>
      </c>
      <c>
        <is>
          <t>MANİSA</t>
        </is>
      </c>
      <c>
        <v>YUNUSEMRE</v>
      </c>
      <c>
        <is>
          <t>ÜÇPINAR DM 45-71-M00183_ESKİ ÜÇPINAR M11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05.11.2020 09:24:36</t>
        </is>
      </c>
      <c>
        <is>
          <t>05.11.2020 16:59:31</t>
        </is>
      </c>
      <c>
        <v>7.581932222</v>
      </c>
      <c>
        <v>0</v>
      </c>
      <c>
        <v>0</v>
      </c>
      <c>
        <v>307</v>
      </c>
      <c>
        <v>167</v>
      </c>
      <c>
        <v>0</v>
      </c>
      <c>
        <v>0</v>
      </c>
      <c>
        <v>2327.653192</v>
      </c>
      <c>
        <v>1266.182681</v>
      </c>
    </row>
    <row>
      <c>
        <is>
          <t>1575562</t>
        </is>
      </c>
      <c>
        <v>1</v>
      </c>
      <c>
        <is>
          <t>MANİSA</t>
        </is>
      </c>
      <c>
        <v>YUNUSEMRE</v>
      </c>
      <c>
        <is>
          <t>ÜÇPINAR DM 45-71-M00183_GÖKBEL-M09 M09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05.11.2020 08:40:09</t>
        </is>
      </c>
      <c>
        <is>
          <t>05.11.2020 08:45:57</t>
        </is>
      </c>
      <c>
        <v>0.096666666</v>
      </c>
      <c>
        <v>0</v>
      </c>
      <c>
        <v>0</v>
      </c>
      <c>
        <v>133</v>
      </c>
      <c>
        <v>1836</v>
      </c>
      <c>
        <v>0</v>
      </c>
      <c>
        <v>0</v>
      </c>
      <c>
        <v>12.856667</v>
      </c>
      <c>
        <v>177.479999</v>
      </c>
    </row>
    <row>
      <c>
        <is>
          <t>1573962</t>
        </is>
      </c>
      <c>
        <v>1</v>
      </c>
      <c>
        <is>
          <t>MANİSA</t>
        </is>
      </c>
      <c>
        <v>YUNUSEMRE</v>
      </c>
      <c>
        <is>
          <t>ÜÇPINAR DM 45-71-M00183_ESKİ ÜÇPINAR-M11 M11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02.11.2020 09:08:54</t>
        </is>
      </c>
      <c>
        <is>
          <t>02.11.2020 17:02:47</t>
        </is>
      </c>
      <c>
        <v>7.898055555</v>
      </c>
      <c>
        <v>0</v>
      </c>
      <c>
        <v>0</v>
      </c>
      <c>
        <v>307</v>
      </c>
      <c>
        <v>167</v>
      </c>
      <c>
        <v>0</v>
      </c>
      <c>
        <v>0</v>
      </c>
      <c>
        <v>2424.703055</v>
      </c>
      <c>
        <v>1318.975278</v>
      </c>
    </row>
    <row>
      <c>
        <is>
          <t>1583179</t>
        </is>
      </c>
      <c>
        <v>1</v>
      </c>
      <c>
        <is>
          <t>MANİSA</t>
        </is>
      </c>
      <c>
        <v>YUNUSEMRE</v>
      </c>
      <c>
        <is>
          <t>ÜÇPINAR DM 45-71-M00183_ÜÇPINAR-M08 M08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19.11.2020 13:38:23</t>
        </is>
      </c>
      <c>
        <is>
          <t>19.11.2020 13:53:40</t>
        </is>
      </c>
      <c>
        <v>0.254722222</v>
      </c>
      <c>
        <v>9</v>
      </c>
      <c>
        <v>609</v>
      </c>
      <c>
        <v>13</v>
      </c>
      <c>
        <v>139</v>
      </c>
      <c>
        <v>2.2925</v>
      </c>
      <c>
        <v>155.125833</v>
      </c>
      <c>
        <v>3.311389</v>
      </c>
      <c>
        <v>35.406389</v>
      </c>
    </row>
    <row>
      <c>
        <is>
          <t>1583615</t>
        </is>
      </c>
      <c>
        <v>1</v>
      </c>
      <c>
        <is>
          <t>MANİSA</t>
        </is>
      </c>
      <c>
        <v>YUNUSEMRE</v>
      </c>
      <c>
        <is>
          <t>ÜÇPINAR DM 45-71-M00183_ESKİ ÜÇPINAR M11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20.11.2020 08:51:08</t>
        </is>
      </c>
      <c>
        <is>
          <t>20.11.2020 17:48:52</t>
        </is>
      </c>
      <c>
        <v>8.962176666</v>
      </c>
      <c>
        <v>0</v>
      </c>
      <c>
        <v>0</v>
      </c>
      <c>
        <v>307</v>
      </c>
      <c>
        <v>167</v>
      </c>
      <c>
        <v>0</v>
      </c>
      <c>
        <v>0</v>
      </c>
      <c>
        <v>2751.388236</v>
      </c>
      <c>
        <v>1496.683503</v>
      </c>
    </row>
    <row>
      <c>
        <is>
          <t>1597623</t>
        </is>
      </c>
      <c>
        <v>1</v>
      </c>
      <c>
        <is>
          <t>MANİSA</t>
        </is>
      </c>
      <c>
        <v>YUNUSEMRE</v>
      </c>
      <c>
        <is>
          <t>ÜÇPINAR DM 45-71-M00183_ESKİ ÜÇPINAR-M11 M11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28.11.2020 09:10:04</t>
        </is>
      </c>
      <c>
        <is>
          <t>28.11.2020 17:23:03</t>
        </is>
      </c>
      <c>
        <v>8.216180555</v>
      </c>
      <c>
        <v>0</v>
      </c>
      <c>
        <v>0</v>
      </c>
      <c>
        <v>307</v>
      </c>
      <c>
        <v>167</v>
      </c>
      <c>
        <v>0</v>
      </c>
      <c>
        <v>0</v>
      </c>
      <c>
        <v>2522.36743</v>
      </c>
      <c>
        <v>1372.102153</v>
      </c>
    </row>
    <row>
      <c>
        <is>
          <t>1597439</t>
        </is>
      </c>
      <c>
        <v>1</v>
      </c>
      <c>
        <is>
          <t>MANİSA</t>
        </is>
      </c>
      <c>
        <v>YUNUSEMRE</v>
      </c>
      <c>
        <is>
          <t>ÜÇPINAR DM 45-71-M00183_PELİTALAN M03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27.11.2020 17:05:01</t>
        </is>
      </c>
      <c>
        <is>
          <t>27.11.2020 17:36:00</t>
        </is>
      </c>
      <c>
        <v>0.516388888</v>
      </c>
      <c>
        <v>1</v>
      </c>
      <c>
        <v>0</v>
      </c>
      <c>
        <v>43</v>
      </c>
      <c>
        <v>1163</v>
      </c>
      <c>
        <v>0.516389</v>
      </c>
      <c>
        <v>0</v>
      </c>
      <c>
        <v>22.204722</v>
      </c>
      <c>
        <v>600.560277</v>
      </c>
    </row>
    <row>
      <c>
        <is>
          <t>1597820</t>
        </is>
      </c>
      <c>
        <v>1</v>
      </c>
      <c>
        <is>
          <t>MANİSA</t>
        </is>
      </c>
      <c>
        <v>YUNUSEMRE</v>
      </c>
      <c>
        <is>
          <t>ÜÇPINAR DM 45-71-M00183_ÜÇPINAR-M08 M08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28.11.2020 14:33:52</t>
        </is>
      </c>
      <c>
        <is>
          <t>28.11.2020 14:54:41</t>
        </is>
      </c>
      <c>
        <v>0.346944444</v>
      </c>
      <c>
        <v>9</v>
      </c>
      <c>
        <v>609</v>
      </c>
      <c>
        <v>13</v>
      </c>
      <c>
        <v>139</v>
      </c>
      <c>
        <v>3.1225</v>
      </c>
      <c>
        <v>211.289166</v>
      </c>
      <c>
        <v>4.510278</v>
      </c>
      <c>
        <v>48.225278</v>
      </c>
    </row>
    <row>
      <c>
        <is>
          <t>1598701</t>
        </is>
      </c>
      <c>
        <v>1</v>
      </c>
      <c>
        <is>
          <t>MANİSA</t>
        </is>
      </c>
      <c>
        <v>YUNUSEMRE</v>
      </c>
      <c>
        <is>
          <t>ÜÇPINAR DM 45-71-M00183_AVDAL-M02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30.11.2020 14:37:53</t>
        </is>
      </c>
      <c>
        <is>
          <t>30.11.2020 16:33:34</t>
        </is>
      </c>
      <c>
        <v>1.928055555</v>
      </c>
      <c>
        <v>0</v>
      </c>
      <c>
        <v>0</v>
      </c>
      <c>
        <v>52</v>
      </c>
      <c>
        <v>91</v>
      </c>
      <c>
        <v>0</v>
      </c>
      <c>
        <v>0</v>
      </c>
      <c>
        <v>100.258889</v>
      </c>
      <c>
        <v>175.453056</v>
      </c>
    </row>
    <row>
      <c>
        <is>
          <t>1582521</t>
        </is>
      </c>
      <c>
        <v>1</v>
      </c>
      <c>
        <is>
          <t>İZMİR</t>
        </is>
      </c>
      <c>
        <v>KARABURUN</v>
      </c>
      <c>
        <is>
          <t>SARPINCIK TR-1 35-21-L00070_953357687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18.11.2020 12:44:00</t>
        </is>
      </c>
      <c>
        <is>
          <t>18.11.2020 14:32:43</t>
        </is>
      </c>
      <c>
        <v>1.811944444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1.811944</v>
      </c>
    </row>
    <row>
      <c>
        <is>
          <t>1577431</t>
        </is>
      </c>
      <c>
        <v>1</v>
      </c>
      <c>
        <is>
          <t>İZMİR</t>
        </is>
      </c>
      <c>
        <v>KARABURUN</v>
      </c>
      <c>
        <is>
          <t>SARPINCIK TR-1 35-21-L00070_A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08.11.2020 00:20:03</t>
        </is>
      </c>
      <c>
        <is>
          <t>08.11.2020 04:37:08</t>
        </is>
      </c>
      <c>
        <v>4.284722222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21.423611</v>
      </c>
    </row>
    <row>
      <c>
        <is>
          <t>1597250</t>
        </is>
      </c>
      <c>
        <v>1</v>
      </c>
      <c>
        <is>
          <t>İZMİR</t>
        </is>
      </c>
      <c>
        <v>KARABURUN</v>
      </c>
      <c>
        <is>
          <t>SARPINCIK TR-1 35-21-L00070_Ayırıcı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27.11.2020 10:57:35</t>
        </is>
      </c>
      <c>
        <is>
          <t>27.11.2020 15:03:12</t>
        </is>
      </c>
      <c>
        <v>4.093611111</v>
      </c>
      <c>
        <v>0</v>
      </c>
      <c>
        <v>0</v>
      </c>
      <c>
        <v>2</v>
      </c>
      <c>
        <v>99</v>
      </c>
      <c>
        <v>0</v>
      </c>
      <c>
        <v>0</v>
      </c>
      <c>
        <v>8.187222</v>
      </c>
      <c>
        <v>405.2675</v>
      </c>
    </row>
    <row>
      <c>
        <is>
          <t>1597129</t>
        </is>
      </c>
      <c>
        <v>1</v>
      </c>
      <c>
        <is>
          <t>İZMİR</t>
        </is>
      </c>
      <c>
        <v>KARABURUN</v>
      </c>
      <c>
        <is>
          <t>SARPINCIK TR-1 35-21-L00070_35-21-L00070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27.11.2020 09:20:44</t>
        </is>
      </c>
      <c>
        <is>
          <t>27.11.2020 10:53:00</t>
        </is>
      </c>
      <c>
        <v>1.537777777</v>
      </c>
      <c>
        <v>0</v>
      </c>
      <c>
        <v>0</v>
      </c>
      <c>
        <v>1</v>
      </c>
      <c>
        <v>99</v>
      </c>
      <c>
        <v>0</v>
      </c>
      <c>
        <v>0</v>
      </c>
      <c>
        <v>1.537778</v>
      </c>
      <c>
        <v>152.24</v>
      </c>
    </row>
    <row>
      <c>
        <is>
          <t>1597967</t>
        </is>
      </c>
      <c>
        <v>1</v>
      </c>
      <c>
        <is>
          <t>İZMİR</t>
        </is>
      </c>
      <c>
        <v>MENEMEN</v>
      </c>
      <c>
        <is>
          <t>MENEMEN TR-82 35-28-L00082_11535365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28.11.2020 19:31:29</t>
        </is>
      </c>
      <c>
        <is>
          <t>28.11.2020 21:25:02</t>
        </is>
      </c>
      <c>
        <v>1.8925</v>
      </c>
      <c>
        <v>0</v>
      </c>
      <c>
        <v>245</v>
      </c>
      <c>
        <v>0</v>
      </c>
      <c>
        <v>0</v>
      </c>
      <c>
        <v>0</v>
      </c>
      <c>
        <v>463.6625</v>
      </c>
      <c>
        <v>0</v>
      </c>
      <c>
        <v>0</v>
      </c>
    </row>
    <row>
      <c>
        <is>
          <t>1597982</t>
        </is>
      </c>
      <c>
        <v>1</v>
      </c>
      <c>
        <is>
          <t>İZMİR</t>
        </is>
      </c>
      <c>
        <v>MENEMEN</v>
      </c>
      <c>
        <is>
          <t>MENEMEN TR-82 35-28-L00082_11535365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28.11.2020 21:46:13</t>
        </is>
      </c>
      <c>
        <is>
          <t>28.11.2020 23:22:16</t>
        </is>
      </c>
      <c>
        <v>1.600833333</v>
      </c>
      <c>
        <v>0</v>
      </c>
      <c>
        <v>245</v>
      </c>
      <c>
        <v>0</v>
      </c>
      <c>
        <v>0</v>
      </c>
      <c>
        <v>0</v>
      </c>
      <c>
        <v>392.204167</v>
      </c>
      <c>
        <v>0</v>
      </c>
      <c>
        <v>0</v>
      </c>
    </row>
    <row>
      <c>
        <is>
          <t>1596985</t>
        </is>
      </c>
      <c>
        <v>1</v>
      </c>
      <c>
        <is>
          <t>İZMİR</t>
        </is>
      </c>
      <c>
        <v>MENEMEN</v>
      </c>
      <c>
        <is>
          <t>SÜZBEYLİ TR-1 35-28-M00421_962033902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26.11.2020 18:05:48</t>
        </is>
      </c>
      <c>
        <is>
          <t>26.11.2020 19:36:42</t>
        </is>
      </c>
      <c>
        <v>1.515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1.515</v>
      </c>
    </row>
    <row>
      <c>
        <is>
          <t>1594816</t>
        </is>
      </c>
      <c>
        <v>1</v>
      </c>
      <c>
        <is>
          <t>MANİSA</t>
        </is>
      </c>
      <c>
        <v>SALİHLİ</v>
      </c>
      <c>
        <is>
          <t>ADALA-3 TARIMSAL SULAMA 45-78-M00404_45-78-M00404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22.11.2020 14:14:52</t>
        </is>
      </c>
      <c>
        <is>
          <t>22.11.2020 17:21:50</t>
        </is>
      </c>
      <c>
        <v>3.116111111</v>
      </c>
      <c>
        <v>0</v>
      </c>
      <c>
        <v>0</v>
      </c>
      <c>
        <v>0</v>
      </c>
      <c>
        <v>6</v>
      </c>
      <c>
        <v>0</v>
      </c>
      <c>
        <v>0</v>
      </c>
      <c>
        <v>0</v>
      </c>
      <c>
        <v>18.696667</v>
      </c>
    </row>
    <row>
      <c>
        <is>
          <t>1575819</t>
        </is>
      </c>
      <c>
        <v>1</v>
      </c>
      <c>
        <is>
          <t>MANİSA</t>
        </is>
      </c>
      <c>
        <v>SALİHLİ</v>
      </c>
      <c>
        <is>
          <t>ADALA DM 45-78-M00827_KIRDAMLARI GES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05.11.2020 13:54:04</t>
        </is>
      </c>
      <c>
        <is>
          <t>05.11.2020 14:32:23</t>
        </is>
      </c>
      <c>
        <v>0.638611111</v>
      </c>
      <c>
        <v>0</v>
      </c>
      <c>
        <v>0</v>
      </c>
      <c>
        <v>5</v>
      </c>
      <c>
        <v>0</v>
      </c>
      <c>
        <v>0</v>
      </c>
      <c>
        <v>0</v>
      </c>
      <c>
        <v>3.193056</v>
      </c>
      <c>
        <v>0</v>
      </c>
    </row>
    <row>
      <c>
        <is>
          <t>1576646</t>
        </is>
      </c>
      <c>
        <v>1</v>
      </c>
      <c>
        <is>
          <t>MANİSA</t>
        </is>
      </c>
      <c>
        <v>SALİHLİ</v>
      </c>
      <c>
        <is>
          <t>DEMİRKÖPRÜ TM 45-78-A00005_KÖPRÜBAŞI-M07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06.11.2020 17:00:03</t>
        </is>
      </c>
      <c>
        <is>
          <t>06.11.2020 17:04:00</t>
        </is>
      </c>
      <c>
        <v>0.065833333</v>
      </c>
      <c>
        <v>56</v>
      </c>
      <c>
        <v>4897</v>
      </c>
      <c>
        <v>498</v>
      </c>
      <c>
        <v>5802</v>
      </c>
      <c>
        <v>3.686667</v>
      </c>
      <c>
        <v>322.385832</v>
      </c>
      <c>
        <v>32.785</v>
      </c>
      <c>
        <v>381.964998</v>
      </c>
    </row>
    <row>
      <c>
        <is>
          <t>1573709</t>
        </is>
      </c>
      <c>
        <v>1</v>
      </c>
      <c>
        <is>
          <t>MANİSA</t>
        </is>
      </c>
      <c>
        <v>SALİHLİ</v>
      </c>
      <c>
        <is>
          <t>ADALA TR-9 45-78-M00294_49237487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01.11.2020 15:47:26</t>
        </is>
      </c>
      <c>
        <is>
          <t>01.11.2020 17:47:23</t>
        </is>
      </c>
      <c>
        <v>1.999166666</v>
      </c>
      <c>
        <v>0</v>
      </c>
      <c>
        <v>40</v>
      </c>
      <c>
        <v>0</v>
      </c>
      <c>
        <v>0</v>
      </c>
      <c>
        <v>0</v>
      </c>
      <c>
        <v>79.966667</v>
      </c>
      <c>
        <v>0</v>
      </c>
      <c>
        <v>0</v>
      </c>
    </row>
    <row>
      <c>
        <is>
          <t>1573505</t>
        </is>
      </c>
      <c>
        <v>1</v>
      </c>
      <c>
        <is>
          <t>MANİSA</t>
        </is>
      </c>
      <c>
        <v>SALİHLİ</v>
      </c>
      <c>
        <is>
          <t>ÇAPAKLI KÖK 45-78-M01161_HatBaşıAyırıcı_53140251 M02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01.11.2020 08:34:26</t>
        </is>
      </c>
      <c>
        <is>
          <t>01.11.2020 09:28:32</t>
        </is>
      </c>
      <c>
        <v>0.901666666</v>
      </c>
      <c>
        <v>0</v>
      </c>
      <c>
        <v>0</v>
      </c>
      <c>
        <v>20</v>
      </c>
      <c>
        <v>68</v>
      </c>
      <c>
        <v>0</v>
      </c>
      <c>
        <v>0</v>
      </c>
      <c>
        <v>18.033333</v>
      </c>
      <c>
        <v>61.313333</v>
      </c>
    </row>
    <row>
      <c>
        <is>
          <t>1573555</t>
        </is>
      </c>
      <c>
        <v>1</v>
      </c>
      <c>
        <is>
          <t>MANİSA</t>
        </is>
      </c>
      <c>
        <v>SALİHLİ</v>
      </c>
      <c>
        <is>
          <t>DOMBAYLI BAHÇELER TR-1 45-78-M00273_49237142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01.11.2020 10:08:10</t>
        </is>
      </c>
      <c>
        <is>
          <t>01.11.2020 17:04:14</t>
        </is>
      </c>
      <c>
        <v>6.934275</v>
      </c>
      <c>
        <v>0</v>
      </c>
      <c>
        <v>5</v>
      </c>
      <c>
        <v>0</v>
      </c>
      <c>
        <v>14</v>
      </c>
      <c>
        <v>0</v>
      </c>
      <c>
        <v>34.671375</v>
      </c>
      <c>
        <v>0</v>
      </c>
      <c>
        <v>97.07985</v>
      </c>
    </row>
    <row>
      <c>
        <is>
          <t>1574281</t>
        </is>
      </c>
      <c>
        <v>1</v>
      </c>
      <c>
        <is>
          <t>MANİSA</t>
        </is>
      </c>
      <c>
        <v>SALİHLİ</v>
      </c>
      <c>
        <is>
          <t>ADALA TR-9 45-78-M00294_49237487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02.11.2020 16:47:00</t>
        </is>
      </c>
      <c>
        <is>
          <t>02.11.2020 18:37:42</t>
        </is>
      </c>
      <c>
        <v>1.845</v>
      </c>
      <c>
        <v>0</v>
      </c>
      <c>
        <v>40</v>
      </c>
      <c>
        <v>0</v>
      </c>
      <c>
        <v>0</v>
      </c>
      <c>
        <v>0</v>
      </c>
      <c>
        <v>73.8</v>
      </c>
      <c>
        <v>0</v>
      </c>
      <c>
        <v>0</v>
      </c>
    </row>
    <row>
      <c>
        <is>
          <t>1580685</t>
        </is>
      </c>
      <c>
        <v>1</v>
      </c>
      <c>
        <is>
          <t>MANİSA</t>
        </is>
      </c>
      <c>
        <v>SALİHLİ</v>
      </c>
      <c>
        <is>
          <t>DEMİRKÖPRÜ TM 45-78-A00005_KULA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14.11.2020 13:10:15</t>
        </is>
      </c>
      <c>
        <is>
          <t>14.11.2020 14:16:43</t>
        </is>
      </c>
      <c>
        <v>1.107777777</v>
      </c>
      <c>
        <v>6</v>
      </c>
      <c>
        <v>448</v>
      </c>
      <c>
        <v>268</v>
      </c>
      <c>
        <v>893</v>
      </c>
      <c>
        <v>6.646667</v>
      </c>
      <c>
        <v>496.284444</v>
      </c>
      <c>
        <v>296.884444</v>
      </c>
      <c>
        <v>989.245555</v>
      </c>
    </row>
    <row>
      <c>
        <is>
          <t>1573801</t>
        </is>
      </c>
      <c>
        <v>1</v>
      </c>
      <c>
        <is>
          <t>MANİSA</t>
        </is>
      </c>
      <c>
        <v>SALİHLİ</v>
      </c>
      <c>
        <is>
          <t>ADALA TR-9 45-78-M00294_49238260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01.11.2020 19:13:00</t>
        </is>
      </c>
      <c>
        <is>
          <t>01.11.2020 22:52:02</t>
        </is>
      </c>
      <c>
        <v>3.650555555</v>
      </c>
      <c>
        <v>0</v>
      </c>
      <c>
        <v>1</v>
      </c>
      <c>
        <v>0</v>
      </c>
      <c>
        <v>0</v>
      </c>
      <c>
        <v>0</v>
      </c>
      <c>
        <v>3.650556</v>
      </c>
      <c>
        <v>0</v>
      </c>
      <c>
        <v>0</v>
      </c>
    </row>
    <row>
      <c>
        <is>
          <t>1596240</t>
        </is>
      </c>
      <c>
        <v>1</v>
      </c>
      <c>
        <is>
          <t>MANİSA</t>
        </is>
      </c>
      <c>
        <v>SALİHLİ</v>
      </c>
      <c>
        <is>
          <t>DEMİRKÖPRÜ TM 45-78-A00005_KULA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25.11.2020 11:34:58</t>
        </is>
      </c>
      <c>
        <is>
          <t>25.11.2020 11:43:00</t>
        </is>
      </c>
      <c>
        <v>0.133888888</v>
      </c>
      <c>
        <v>6</v>
      </c>
      <c>
        <v>448</v>
      </c>
      <c>
        <v>268</v>
      </c>
      <c>
        <v>893</v>
      </c>
      <c>
        <v>0.803333</v>
      </c>
      <c>
        <v>59.982222</v>
      </c>
      <c>
        <v>35.882222</v>
      </c>
      <c>
        <v>119.562777</v>
      </c>
    </row>
    <row>
      <c>
        <is>
          <t>1598192</t>
        </is>
      </c>
      <c>
        <v>1</v>
      </c>
      <c>
        <is>
          <t>MANİSA</t>
        </is>
      </c>
      <c>
        <v>SALİHLİ</v>
      </c>
      <c>
        <is>
          <t>ÇAPAKLI KÖK 45-78-M01161_HatBaşıAyırıcı_53139967 M02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29.11.2020 14:52:01</t>
        </is>
      </c>
      <c>
        <is>
          <t>29.11.2020 16:43:47</t>
        </is>
      </c>
      <c>
        <v>1.862777777</v>
      </c>
      <c>
        <v>0</v>
      </c>
      <c>
        <v>0</v>
      </c>
      <c>
        <v>5</v>
      </c>
      <c>
        <v>56</v>
      </c>
      <c>
        <v>0</v>
      </c>
      <c>
        <v>0</v>
      </c>
      <c>
        <v>9.313889</v>
      </c>
      <c>
        <v>104.315556</v>
      </c>
    </row>
    <row>
      <c>
        <is>
          <t>1579614</t>
        </is>
      </c>
      <c>
        <v>1</v>
      </c>
      <c>
        <is>
          <t>MANİSA</t>
        </is>
      </c>
      <c>
        <v>SALİHLİ</v>
      </c>
      <c>
        <is>
          <t>ÇAPAKLI KÖK 45-78-M01161_HatBaşıAyırıcı_53138954 M03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12.11.2020 11:43:55</t>
        </is>
      </c>
      <c>
        <is>
          <t>12.11.2020 12:47:29</t>
        </is>
      </c>
      <c>
        <v>1.059444444</v>
      </c>
      <c>
        <v>0</v>
      </c>
      <c>
        <v>0</v>
      </c>
      <c>
        <v>4</v>
      </c>
      <c>
        <v>0</v>
      </c>
      <c>
        <v>0</v>
      </c>
      <c>
        <v>0</v>
      </c>
      <c>
        <v>4.237778</v>
      </c>
      <c>
        <v>0</v>
      </c>
    </row>
    <row>
      <c>
        <is>
          <t>1583728</t>
        </is>
      </c>
      <c>
        <v>1</v>
      </c>
      <c>
        <is>
          <t>MANİSA</t>
        </is>
      </c>
      <c>
        <v>YUNUSEMRE</v>
      </c>
      <c>
        <is>
          <t>MURADİYE TR 2/A 45-71-M00201_953221090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20.11.2020 10:34:32</t>
        </is>
      </c>
      <c>
        <is>
          <t>20.11.2020 11:38:29</t>
        </is>
      </c>
      <c>
        <v>1.065833333</v>
      </c>
      <c>
        <v>0</v>
      </c>
      <c>
        <v>13</v>
      </c>
      <c>
        <v>0</v>
      </c>
      <c>
        <v>0</v>
      </c>
      <c>
        <v>0</v>
      </c>
      <c>
        <v>13.855833</v>
      </c>
      <c>
        <v>0</v>
      </c>
      <c>
        <v>0</v>
      </c>
    </row>
    <row>
      <c>
        <is>
          <t>1595437</t>
        </is>
      </c>
      <c>
        <v>1</v>
      </c>
      <c>
        <is>
          <t>İZMİR</t>
        </is>
      </c>
      <c>
        <v>BERGAMA</v>
      </c>
      <c>
        <is>
          <t>BÖLCEK-2 TR 35-16-M00023_47439553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23.11.2020 19:17:13</t>
        </is>
      </c>
      <c>
        <is>
          <t>23.11.2020 20:00:41</t>
        </is>
      </c>
      <c>
        <v>0.724444444</v>
      </c>
      <c>
        <v>0</v>
      </c>
      <c>
        <v>97</v>
      </c>
      <c>
        <v>0</v>
      </c>
      <c>
        <v>0</v>
      </c>
      <c>
        <v>0</v>
      </c>
      <c>
        <v>70.271111</v>
      </c>
      <c>
        <v>0</v>
      </c>
      <c>
        <v>0</v>
      </c>
    </row>
    <row>
      <c>
        <is>
          <t>1577714</t>
        </is>
      </c>
      <c>
        <v>1</v>
      </c>
      <c>
        <is>
          <t>İZMİR</t>
        </is>
      </c>
      <c>
        <v>BERGAMA</v>
      </c>
      <c>
        <is>
          <t>BÖLCEK DM 35-16-M00153_BÖLCEK-M01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08.11.2020 17:29:40</t>
        </is>
      </c>
      <c>
        <is>
          <t>08.11.2020 18:36:03</t>
        </is>
      </c>
      <c>
        <v>1.106388888</v>
      </c>
      <c>
        <v>7</v>
      </c>
      <c>
        <v>636</v>
      </c>
      <c>
        <v>3</v>
      </c>
      <c>
        <v>18</v>
      </c>
      <c>
        <v>7.744722</v>
      </c>
      <c>
        <v>703.663333</v>
      </c>
      <c>
        <v>3.319167</v>
      </c>
      <c>
        <v>19.915</v>
      </c>
    </row>
    <row>
      <c>
        <is>
          <t>1578699</t>
        </is>
      </c>
      <c>
        <v>1</v>
      </c>
      <c>
        <is>
          <t>İZMİR</t>
        </is>
      </c>
      <c>
        <v>BERGAMA</v>
      </c>
      <c>
        <is>
          <t>BÖLCEK-1 TR 35-16-M00022_953350486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10.11.2020 17:24:47</t>
        </is>
      </c>
      <c>
        <is>
          <t>10.11.2020 21:32:53</t>
        </is>
      </c>
      <c>
        <v>4.135</v>
      </c>
      <c>
        <v>0</v>
      </c>
      <c>
        <v>1</v>
      </c>
      <c>
        <v>0</v>
      </c>
      <c>
        <v>0</v>
      </c>
      <c>
        <v>0</v>
      </c>
      <c>
        <v>4.135</v>
      </c>
      <c>
        <v>0</v>
      </c>
      <c>
        <v>0</v>
      </c>
    </row>
    <row>
      <c>
        <is>
          <t>1574772</t>
        </is>
      </c>
      <c>
        <v>1</v>
      </c>
      <c>
        <is>
          <t>İZMİR</t>
        </is>
      </c>
      <c>
        <v>BERGAMA</v>
      </c>
      <c>
        <is>
          <t>ZEYTİNDAĞ TR-1 35-16-M00003_949900591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03.11.2020 14:57:32</t>
        </is>
      </c>
      <c>
        <is>
          <t>03.11.2020 17:56:43</t>
        </is>
      </c>
      <c>
        <v>2.986388888</v>
      </c>
      <c>
        <v>0</v>
      </c>
      <c>
        <v>1</v>
      </c>
      <c>
        <v>0</v>
      </c>
      <c>
        <v>0</v>
      </c>
      <c>
        <v>0</v>
      </c>
      <c>
        <v>2.986389</v>
      </c>
      <c>
        <v>0</v>
      </c>
      <c>
        <v>0</v>
      </c>
    </row>
    <row>
      <c>
        <is>
          <t>1595750</t>
        </is>
      </c>
      <c>
        <v>1</v>
      </c>
      <c>
        <is>
          <t>İZMİR</t>
        </is>
      </c>
      <c>
        <v>BERGAMA</v>
      </c>
      <c>
        <is>
          <t>ZEYTİNDAĞ TR-1 35-16-M00003_953328553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24.11.2020 13:30:19</t>
        </is>
      </c>
      <c>
        <is>
          <t>24.11.2020 14:26:12</t>
        </is>
      </c>
      <c>
        <v>0.931388888</v>
      </c>
      <c>
        <v>0</v>
      </c>
      <c>
        <v>2</v>
      </c>
      <c>
        <v>0</v>
      </c>
      <c>
        <v>0</v>
      </c>
      <c>
        <v>0</v>
      </c>
      <c>
        <v>1.862778</v>
      </c>
      <c>
        <v>0</v>
      </c>
      <c>
        <v>0</v>
      </c>
    </row>
    <row>
      <c>
        <is>
          <t>1584577</t>
        </is>
      </c>
      <c>
        <v>1</v>
      </c>
      <c>
        <is>
          <t>İZMİR</t>
        </is>
      </c>
      <c>
        <v>BERGAMA</v>
      </c>
      <c>
        <is>
          <t>ZEYTİNDAĞ TR-3 35-16-M00005_953328685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21.11.2020 20:33:03</t>
        </is>
      </c>
      <c>
        <is>
          <t>21.11.2020 22:55:00</t>
        </is>
      </c>
      <c>
        <v>2.365833333</v>
      </c>
      <c>
        <v>0</v>
      </c>
      <c>
        <v>1</v>
      </c>
      <c>
        <v>0</v>
      </c>
      <c>
        <v>0</v>
      </c>
      <c>
        <v>0</v>
      </c>
      <c>
        <v>2.365833</v>
      </c>
      <c>
        <v>0</v>
      </c>
      <c>
        <v>0</v>
      </c>
    </row>
    <row>
      <c>
        <is>
          <t>1582897</t>
        </is>
      </c>
      <c>
        <v>1</v>
      </c>
      <c>
        <is>
          <t>İZMİR</t>
        </is>
      </c>
      <c>
        <v>BERGAMA</v>
      </c>
      <c>
        <is>
          <t>ZEYTİNDAĞ İÇME SUYU TR-1 35-16-M00317Ö_Ayırıcı H01</t>
        </is>
      </c>
      <c>
        <v>OG Atlama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19.11.2020 09:00:32</t>
        </is>
      </c>
      <c>
        <is>
          <t>19.11.2020 10:37:40</t>
        </is>
      </c>
      <c>
        <v>1.618888888</v>
      </c>
      <c>
        <v>0</v>
      </c>
      <c>
        <v>0</v>
      </c>
      <c>
        <v>1</v>
      </c>
      <c>
        <v>0</v>
      </c>
      <c>
        <v>0</v>
      </c>
      <c>
        <v>0</v>
      </c>
      <c>
        <v>1.618889</v>
      </c>
      <c>
        <v>0</v>
      </c>
    </row>
    <row>
      <c>
        <is>
          <t>1576733</t>
        </is>
      </c>
      <c>
        <v>1</v>
      </c>
      <c>
        <is>
          <t>İZMİR</t>
        </is>
      </c>
      <c>
        <v>BERGAMA</v>
      </c>
      <c>
        <is>
          <t>ZEYTİNDAĞ TR-1 35-16-M00003_B</t>
        </is>
      </c>
      <c>
        <v>AG Atlama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06.11.2020 18:28:02</t>
        </is>
      </c>
      <c>
        <is>
          <t>06.11.2020 20:36:39</t>
        </is>
      </c>
      <c>
        <v>2.143611111</v>
      </c>
      <c>
        <v>0</v>
      </c>
      <c>
        <v>71</v>
      </c>
      <c>
        <v>0</v>
      </c>
      <c>
        <v>0</v>
      </c>
      <c>
        <v>0</v>
      </c>
      <c>
        <v>152.196389</v>
      </c>
      <c>
        <v>0</v>
      </c>
      <c>
        <v>0</v>
      </c>
    </row>
    <row>
      <c>
        <is>
          <t>1579273</t>
        </is>
      </c>
      <c>
        <v>1</v>
      </c>
      <c>
        <is>
          <t>İZMİR</t>
        </is>
      </c>
      <c>
        <v>BERGAMA</v>
      </c>
      <c>
        <is>
          <t>KAZIKBAĞLARI TR-1 35-16-M00482_7188740</t>
        </is>
      </c>
      <c>
        <v>AG Klemens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11.11.2020 17:55:51</t>
        </is>
      </c>
      <c>
        <is>
          <t>11.11.2020 20:09:28</t>
        </is>
      </c>
      <c>
        <v>2.226944444</v>
      </c>
      <c>
        <v>0</v>
      </c>
      <c>
        <v>0</v>
      </c>
      <c>
        <v>0</v>
      </c>
      <c>
        <v>38</v>
      </c>
      <c>
        <v>0</v>
      </c>
      <c>
        <v>0</v>
      </c>
      <c>
        <v>0</v>
      </c>
      <c>
        <v>84.623889</v>
      </c>
    </row>
    <row>
      <c>
        <is>
          <t>1598587</t>
        </is>
      </c>
      <c>
        <v>1</v>
      </c>
      <c>
        <is>
          <t>İZMİR</t>
        </is>
      </c>
      <c>
        <v>BERGAMA</v>
      </c>
      <c>
        <is>
          <t>ZEYTİNDAĞ HALİMAĞA ÇİFTLİĞİ SULAMA TR 35-16-M00182_35-16-M00182</t>
        </is>
      </c>
      <c>
        <v>AG Atlama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30.11.2020 11:33:49</t>
        </is>
      </c>
      <c>
        <is>
          <t>30.11.2020 15:43:55</t>
        </is>
      </c>
      <c>
        <v>4.168333333</v>
      </c>
      <c>
        <v>0</v>
      </c>
      <c>
        <v>0</v>
      </c>
      <c>
        <v>0</v>
      </c>
      <c>
        <v>12</v>
      </c>
      <c>
        <v>0</v>
      </c>
      <c>
        <v>0</v>
      </c>
      <c>
        <v>0</v>
      </c>
      <c>
        <v>50.02</v>
      </c>
    </row>
    <row>
      <c>
        <is>
          <t>1578529</t>
        </is>
      </c>
      <c>
        <v>1</v>
      </c>
      <c>
        <is>
          <t>İZMİR</t>
        </is>
      </c>
      <c>
        <v>BERGAMA</v>
      </c>
      <c>
        <is>
          <t>ZEYTİNDAĞ TR-2 35-16-M00004_A</t>
        </is>
      </c>
      <c>
        <v>AG Atlama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10.11.2020 13:09:14</t>
        </is>
      </c>
      <c>
        <is>
          <t>10.11.2020 17:29:10</t>
        </is>
      </c>
      <c>
        <v>4.332222222</v>
      </c>
      <c>
        <v>0</v>
      </c>
      <c>
        <v>79</v>
      </c>
      <c>
        <v>0</v>
      </c>
      <c>
        <v>0</v>
      </c>
      <c>
        <v>0</v>
      </c>
      <c>
        <v>342.245556</v>
      </c>
      <c>
        <v>0</v>
      </c>
      <c>
        <v>0</v>
      </c>
    </row>
    <row>
      <c>
        <is>
          <t>1598162</t>
        </is>
      </c>
      <c>
        <v>1</v>
      </c>
      <c>
        <is>
          <t>İZMİR</t>
        </is>
      </c>
      <c>
        <v>BERGAMA</v>
      </c>
      <c>
        <is>
          <t>ZEYTİNDAĞ HALİMAĞA ÇİFTLİĞİ SULAMA TR 35-16-M00182_35-16-M00182</t>
        </is>
      </c>
      <c>
        <v>AG Yük Ayırıcı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29.11.2020 13:39:05</t>
        </is>
      </c>
      <c>
        <is>
          <t>29.11.2020 15:33:13</t>
        </is>
      </c>
      <c>
        <v>1.902222222</v>
      </c>
      <c>
        <v>0</v>
      </c>
      <c>
        <v>0</v>
      </c>
      <c>
        <v>0</v>
      </c>
      <c>
        <v>12</v>
      </c>
      <c>
        <v>0</v>
      </c>
      <c>
        <v>0</v>
      </c>
      <c>
        <v>0</v>
      </c>
      <c>
        <v>22.826667</v>
      </c>
    </row>
    <row>
      <c>
        <is>
          <t>1573704</t>
        </is>
      </c>
      <c>
        <v>1</v>
      </c>
      <c>
        <is>
          <t>MANİSA</t>
        </is>
      </c>
      <c>
        <v>YUNUSEMRE</v>
      </c>
      <c>
        <is>
          <t>KAYAPINAR KÖK 45-71-M02146_KAYAPINAR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01.11.2020 15:39:41</t>
        </is>
      </c>
      <c>
        <is>
          <t>01.11.2020 16:48:00</t>
        </is>
      </c>
      <c>
        <v>1.138611111</v>
      </c>
      <c>
        <v>0</v>
      </c>
      <c>
        <v>0</v>
      </c>
      <c>
        <v>33</v>
      </c>
      <c>
        <v>329</v>
      </c>
      <c>
        <v>0</v>
      </c>
      <c>
        <v>0</v>
      </c>
      <c>
        <v>37.574167</v>
      </c>
      <c>
        <v>374.603056</v>
      </c>
    </row>
    <row>
      <c>
        <is>
          <t>1597607</t>
        </is>
      </c>
      <c>
        <v>1</v>
      </c>
      <c>
        <is>
          <t>MANİSA</t>
        </is>
      </c>
      <c>
        <v>YUNUSEMRE</v>
      </c>
      <c>
        <is>
          <t>AKGEDİK KÖK-1 45-71-M00162_EMLAKDERE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28.11.2020 08:41:42</t>
        </is>
      </c>
      <c>
        <is>
          <t>28.11.2020 09:07:00</t>
        </is>
      </c>
      <c>
        <v>0.421666666</v>
      </c>
      <c>
        <v>2</v>
      </c>
      <c>
        <v>11</v>
      </c>
      <c>
        <v>35</v>
      </c>
      <c>
        <v>594</v>
      </c>
      <c>
        <v>0.843333</v>
      </c>
      <c>
        <v>4.638333</v>
      </c>
      <c>
        <v>14.758333</v>
      </c>
      <c>
        <v>250.47</v>
      </c>
    </row>
    <row>
      <c>
        <is>
          <t>1583784</t>
        </is>
      </c>
      <c>
        <v>1</v>
      </c>
      <c>
        <is>
          <t>MANİSA</t>
        </is>
      </c>
      <c>
        <v>YUNUSEMRE</v>
      </c>
      <c>
        <is>
          <t>KAYAPINAR KÖK 45-71-M02146_AŞAĞIKAYAPINAR KÖYÜ ÇIKIŞI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20.11.2020 11:48:26</t>
        </is>
      </c>
      <c>
        <is>
          <t>20.11.2020 12:19:10</t>
        </is>
      </c>
      <c>
        <v>0.512222222</v>
      </c>
      <c>
        <v>2</v>
      </c>
      <c>
        <v>169</v>
      </c>
      <c>
        <v>0</v>
      </c>
      <c>
        <v>0</v>
      </c>
      <c>
        <v>1.024444</v>
      </c>
      <c>
        <v>86.565556</v>
      </c>
      <c>
        <v>0</v>
      </c>
      <c>
        <v>0</v>
      </c>
    </row>
    <row>
      <c>
        <is>
          <t>1576844</t>
        </is>
      </c>
      <c>
        <v>1</v>
      </c>
      <c>
        <is>
          <t>MANİSA</t>
        </is>
      </c>
      <c>
        <v>SALİHLİ</v>
      </c>
      <c>
        <is>
          <t>DEMİRKÖPRÜ TM 45-78-A00005_KULA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07.11.2020 00:38:23</t>
        </is>
      </c>
      <c>
        <is>
          <t>07.11.2020 01:11:00</t>
        </is>
      </c>
      <c>
        <v>0.543611111</v>
      </c>
      <c>
        <v>6</v>
      </c>
      <c>
        <v>448</v>
      </c>
      <c>
        <v>268</v>
      </c>
      <c>
        <v>893</v>
      </c>
      <c>
        <v>3.261667</v>
      </c>
      <c>
        <v>243.537778</v>
      </c>
      <c>
        <v>145.687778</v>
      </c>
      <c>
        <v>485.444722</v>
      </c>
    </row>
    <row>
      <c>
        <is>
          <t>1576834</t>
        </is>
      </c>
      <c>
        <v>1</v>
      </c>
      <c>
        <is>
          <t>MANİSA</t>
        </is>
      </c>
      <c>
        <v>SALİHLİ</v>
      </c>
      <c>
        <is>
          <t>DEMİRKÖPRÜ TM 45-78-A00005_KULA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06.11.2020 23:17:00</t>
        </is>
      </c>
      <c>
        <is>
          <t>06.11.2020 23:21:05</t>
        </is>
      </c>
      <c>
        <v>0.068055555</v>
      </c>
      <c>
        <v>6</v>
      </c>
      <c>
        <v>448</v>
      </c>
      <c>
        <v>268</v>
      </c>
      <c>
        <v>893</v>
      </c>
      <c>
        <v>0.408333</v>
      </c>
      <c>
        <v>30.488889</v>
      </c>
      <c>
        <v>18.238889</v>
      </c>
      <c>
        <v>60.773611</v>
      </c>
    </row>
    <row>
      <c>
        <is>
          <t>1574417</t>
        </is>
      </c>
      <c>
        <v>1</v>
      </c>
      <c>
        <is>
          <t>MANİSA</t>
        </is>
      </c>
      <c>
        <v>SALİHLİ</v>
      </c>
      <c>
        <is>
          <t>ADALA TR-9 45-78-M00294_49238269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02.11.2020 21:38:03</t>
        </is>
      </c>
      <c>
        <is>
          <t>02.11.2020 22:32:39</t>
        </is>
      </c>
      <c>
        <v>0.91</v>
      </c>
      <c>
        <v>0</v>
      </c>
      <c>
        <v>1</v>
      </c>
      <c>
        <v>0</v>
      </c>
      <c>
        <v>0</v>
      </c>
      <c>
        <v>0</v>
      </c>
      <c>
        <v>0.91</v>
      </c>
      <c>
        <v>0</v>
      </c>
      <c>
        <v>0</v>
      </c>
    </row>
    <row>
      <c>
        <is>
          <t>1596266</t>
        </is>
      </c>
      <c>
        <v>1</v>
      </c>
      <c>
        <is>
          <t>İZMİR</t>
        </is>
      </c>
      <c>
        <v>BERGAMA</v>
      </c>
      <c>
        <is>
          <t>TR-13 35-16-L00013_47584955 A1b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25.11.2020 12:04:28</t>
        </is>
      </c>
      <c>
        <is>
          <t>25.11.2020 13:49:46</t>
        </is>
      </c>
      <c>
        <v>1.755</v>
      </c>
      <c>
        <v>0</v>
      </c>
      <c>
        <v>69</v>
      </c>
      <c>
        <v>0</v>
      </c>
      <c>
        <v>0</v>
      </c>
      <c>
        <v>0</v>
      </c>
      <c>
        <v>121.095</v>
      </c>
      <c>
        <v>0</v>
      </c>
      <c>
        <v>0</v>
      </c>
    </row>
    <row>
      <c>
        <is>
          <t>1598868</t>
        </is>
      </c>
      <c>
        <v>1</v>
      </c>
      <c>
        <is>
          <t>İZMİR</t>
        </is>
      </c>
      <c>
        <v>BERGAMA</v>
      </c>
      <c>
        <is>
          <t>TR-14 35-16-L00014_953318660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30.11.2020 21:33:25</t>
        </is>
      </c>
      <c>
        <is>
          <t>30.11.2020 23:06:58</t>
        </is>
      </c>
      <c>
        <v>1.559166666</v>
      </c>
      <c>
        <v>0</v>
      </c>
      <c>
        <v>11</v>
      </c>
      <c>
        <v>0</v>
      </c>
      <c>
        <v>0</v>
      </c>
      <c>
        <v>0</v>
      </c>
      <c>
        <v>17.150833</v>
      </c>
      <c>
        <v>0</v>
      </c>
      <c>
        <v>0</v>
      </c>
    </row>
    <row>
      <c>
        <is>
          <t>1576802</t>
        </is>
      </c>
      <c>
        <v>1</v>
      </c>
      <c>
        <is>
          <t>İZMİR</t>
        </is>
      </c>
      <c>
        <v>BERGAMA</v>
      </c>
      <c>
        <is>
          <t>TR-23 35-16-L00023_953338001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06.11.2020 19:01:52</t>
        </is>
      </c>
      <c>
        <is>
          <t>06.11.2020 21:40:11</t>
        </is>
      </c>
      <c>
        <v>2.638611111</v>
      </c>
      <c>
        <v>0</v>
      </c>
      <c>
        <v>1</v>
      </c>
      <c>
        <v>0</v>
      </c>
      <c>
        <v>0</v>
      </c>
      <c>
        <v>0</v>
      </c>
      <c>
        <v>2.638611</v>
      </c>
      <c>
        <v>0</v>
      </c>
      <c>
        <v>0</v>
      </c>
    </row>
    <row>
      <c>
        <is>
          <t>1578674</t>
        </is>
      </c>
      <c>
        <v>1</v>
      </c>
      <c>
        <is>
          <t>MANİSA</t>
        </is>
      </c>
      <c>
        <v>SALİHLİ</v>
      </c>
      <c>
        <is>
          <t>TR-111 45-78-L00111_TR-113 L03</t>
        </is>
      </c>
      <c>
        <v>OG Atlama(Jumper)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10.11.2020 16:49:31</t>
        </is>
      </c>
      <c>
        <is>
          <t>10.11.2020 17:23:00</t>
        </is>
      </c>
      <c>
        <v>0.558055555</v>
      </c>
      <c>
        <v>9</v>
      </c>
      <c>
        <v>913</v>
      </c>
      <c>
        <v>0</v>
      </c>
      <c>
        <v>3</v>
      </c>
      <c>
        <v>5.0225</v>
      </c>
      <c>
        <v>509.504722</v>
      </c>
      <c>
        <v>0</v>
      </c>
      <c>
        <v>1.674167</v>
      </c>
    </row>
    <row>
      <c>
        <is>
          <t>1597482</t>
        </is>
      </c>
      <c>
        <v>1</v>
      </c>
      <c>
        <is>
          <t>MANİSA</t>
        </is>
      </c>
      <c>
        <v>SALİHLİ</v>
      </c>
      <c>
        <is>
          <t>TR-167 45-78-L00167_953265755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27.11.2020 18:28:55</t>
        </is>
      </c>
      <c>
        <is>
          <t>27.11.2020 19:12:10</t>
        </is>
      </c>
      <c>
        <v>0.720833333</v>
      </c>
      <c>
        <v>0</v>
      </c>
      <c>
        <v>5</v>
      </c>
      <c>
        <v>0</v>
      </c>
      <c>
        <v>0</v>
      </c>
      <c>
        <v>0</v>
      </c>
      <c>
        <v>3.604167</v>
      </c>
      <c>
        <v>0</v>
      </c>
      <c>
        <v>0</v>
      </c>
    </row>
    <row>
      <c>
        <is>
          <t>1583282</t>
        </is>
      </c>
      <c>
        <v>1</v>
      </c>
      <c>
        <is>
          <t>İZMİR</t>
        </is>
      </c>
      <c>
        <v>BERGAMA</v>
      </c>
      <c>
        <is>
          <t>TR-19 35-16-L00019_47592562 TR19/F1b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19.11.2020 15:22:28</t>
        </is>
      </c>
      <c>
        <is>
          <t>19.11.2020 16:45:29</t>
        </is>
      </c>
      <c>
        <v>1.383611111</v>
      </c>
      <c>
        <v>0</v>
      </c>
      <c>
        <v>28</v>
      </c>
      <c>
        <v>0</v>
      </c>
      <c>
        <v>0</v>
      </c>
      <c>
        <v>0</v>
      </c>
      <c>
        <v>38.741111</v>
      </c>
      <c>
        <v>0</v>
      </c>
      <c>
        <v>0</v>
      </c>
    </row>
    <row>
      <c>
        <is>
          <t>1595233</t>
        </is>
      </c>
      <c>
        <v>1</v>
      </c>
      <c>
        <is>
          <t>İZMİR</t>
        </is>
      </c>
      <c>
        <v>BERGAMA</v>
      </c>
      <c>
        <is>
          <t>TR-122 35-16-L00122_953319861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23.11.2020 13:25:11</t>
        </is>
      </c>
      <c>
        <is>
          <t>23.11.2020 14:39:47</t>
        </is>
      </c>
      <c>
        <v>1.243333333</v>
      </c>
      <c>
        <v>0</v>
      </c>
      <c>
        <v>4</v>
      </c>
      <c>
        <v>0</v>
      </c>
      <c>
        <v>0</v>
      </c>
      <c>
        <v>0</v>
      </c>
      <c>
        <v>4.973333</v>
      </c>
      <c>
        <v>0</v>
      </c>
      <c>
        <v>0</v>
      </c>
    </row>
    <row>
      <c>
        <is>
          <t>1594775</t>
        </is>
      </c>
      <c>
        <v>1</v>
      </c>
      <c>
        <is>
          <t>İZMİR</t>
        </is>
      </c>
      <c>
        <v>BERGAMA</v>
      </c>
      <c>
        <is>
          <t>TR-150 35-16-L00150_35-16-L00150</t>
        </is>
      </c>
      <c>
        <v>AG Kademe Ayarı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22.11.2020 12:32:00</t>
        </is>
      </c>
      <c>
        <is>
          <t>22.11.2020 12:47:14</t>
        </is>
      </c>
      <c>
        <v>0.253888888</v>
      </c>
      <c>
        <v>1</v>
      </c>
      <c>
        <v>239</v>
      </c>
      <c>
        <v>0</v>
      </c>
      <c>
        <v>0</v>
      </c>
      <c>
        <v>0.253889</v>
      </c>
      <c>
        <v>60.679444</v>
      </c>
      <c>
        <v>0</v>
      </c>
      <c>
        <v>0</v>
      </c>
    </row>
    <row>
      <c>
        <is>
          <t>1578804</t>
        </is>
      </c>
      <c>
        <v>1</v>
      </c>
      <c>
        <is>
          <t>İZMİR</t>
        </is>
      </c>
      <c>
        <v>BERGAMA</v>
      </c>
      <c>
        <is>
          <t>BERGAMA İM-2 35-16-A00002_TR-128(TM-2/128)-L11 L11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10.11.2020 23:39:58</t>
        </is>
      </c>
      <c>
        <is>
          <t>10.11.2020 23:43:27</t>
        </is>
      </c>
      <c>
        <v>0.058055555</v>
      </c>
      <c>
        <v>42</v>
      </c>
      <c>
        <v>1267</v>
      </c>
      <c>
        <v>7</v>
      </c>
      <c>
        <v>123</v>
      </c>
      <c>
        <v>2.438333</v>
      </c>
      <c>
        <v>73.556388</v>
      </c>
      <c>
        <v>0.406389</v>
      </c>
      <c>
        <v>7.140833</v>
      </c>
    </row>
    <row>
      <c>
        <is>
          <t>1580057</t>
        </is>
      </c>
      <c>
        <v>1</v>
      </c>
      <c>
        <is>
          <t>İZMİR</t>
        </is>
      </c>
      <c>
        <v>BERGAMA</v>
      </c>
      <c>
        <is>
          <t>TR-114 35-16-L00114_A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13.11.2020 10:05:00</t>
        </is>
      </c>
      <c>
        <is>
          <t>13.11.2020 12:28:48</t>
        </is>
      </c>
      <c>
        <v>2.396666666</v>
      </c>
      <c>
        <v>0</v>
      </c>
      <c>
        <v>19</v>
      </c>
      <c>
        <v>0</v>
      </c>
      <c>
        <v>3</v>
      </c>
      <c>
        <v>0</v>
      </c>
      <c>
        <v>45.536667</v>
      </c>
      <c>
        <v>0</v>
      </c>
      <c>
        <v>7.19</v>
      </c>
    </row>
    <row>
      <c>
        <is>
          <t>1577023</t>
        </is>
      </c>
      <c>
        <v>1</v>
      </c>
      <c>
        <is>
          <t>İZMİR</t>
        </is>
      </c>
      <c>
        <v>BERGAMA</v>
      </c>
      <c>
        <is>
          <t>TR-115 35-16-L00115_953347964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07.11.2020 10:20:02</t>
        </is>
      </c>
      <c>
        <is>
          <t>07.11.2020 12:23:00</t>
        </is>
      </c>
      <c>
        <v>2.049444444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2.049444</v>
      </c>
    </row>
    <row>
      <c>
        <is>
          <t>1578141</t>
        </is>
      </c>
      <c>
        <v>1</v>
      </c>
      <c>
        <is>
          <t>İZMİR</t>
        </is>
      </c>
      <c>
        <v>BERGAMA</v>
      </c>
      <c>
        <is>
          <t>TR-152 35-16-L00152_47556290</t>
        </is>
      </c>
      <c>
        <v>AG Nötr İletken Kopması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09.11.2020 16:11:00</t>
        </is>
      </c>
      <c>
        <is>
          <t>09.11.2020 16:44:02</t>
        </is>
      </c>
      <c>
        <v>0.550555555</v>
      </c>
      <c>
        <v>0</v>
      </c>
      <c>
        <v>75</v>
      </c>
      <c>
        <v>0</v>
      </c>
      <c>
        <v>0</v>
      </c>
      <c>
        <v>0</v>
      </c>
      <c>
        <v>41.291667</v>
      </c>
      <c>
        <v>0</v>
      </c>
      <c>
        <v>0</v>
      </c>
    </row>
    <row>
      <c>
        <is>
          <t>1574413</t>
        </is>
      </c>
      <c>
        <v>1</v>
      </c>
      <c>
        <is>
          <t>İZMİR</t>
        </is>
      </c>
      <c>
        <v>BERGAMA</v>
      </c>
      <c>
        <is>
          <t>TR-123 35-16-L00123_953335872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02.11.2020 21:12:48</t>
        </is>
      </c>
      <c>
        <is>
          <t>02.11.2020 22:28:13</t>
        </is>
      </c>
      <c>
        <v>1.256944444</v>
      </c>
      <c>
        <v>0</v>
      </c>
      <c>
        <v>1</v>
      </c>
      <c>
        <v>0</v>
      </c>
      <c>
        <v>0</v>
      </c>
      <c>
        <v>0</v>
      </c>
      <c>
        <v>1.256944</v>
      </c>
      <c>
        <v>0</v>
      </c>
      <c>
        <v>0</v>
      </c>
    </row>
    <row>
      <c>
        <is>
          <t>1584348</t>
        </is>
      </c>
      <c>
        <v>1</v>
      </c>
      <c>
        <is>
          <t>İZMİR</t>
        </is>
      </c>
      <c>
        <v>MENEMEN</v>
      </c>
      <c>
        <is>
          <t>MENEMEN DM-6/TR-7 35-28-L00172_A A02</t>
        </is>
      </c>
      <c>
        <v>AG Box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21.11.2020 12:27:00</t>
        </is>
      </c>
      <c>
        <is>
          <t>21.11.2020 13:53:50</t>
        </is>
      </c>
      <c>
        <v>1.447222222</v>
      </c>
      <c>
        <v>0</v>
      </c>
      <c>
        <v>2</v>
      </c>
      <c>
        <v>0</v>
      </c>
      <c>
        <v>0</v>
      </c>
      <c>
        <v>0</v>
      </c>
      <c>
        <v>2.894444</v>
      </c>
      <c>
        <v>0</v>
      </c>
      <c>
        <v>0</v>
      </c>
    </row>
    <row>
      <c>
        <is>
          <t>1595372</t>
        </is>
      </c>
      <c>
        <v>1</v>
      </c>
      <c>
        <is>
          <t>İZMİR</t>
        </is>
      </c>
      <c>
        <v>MENEMEN</v>
      </c>
      <c>
        <is>
          <t>MENEMEN TR-41 35-28-L00041_10269252 c1b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23.11.2020 17:05:04</t>
        </is>
      </c>
      <c>
        <is>
          <t>23.11.2020 17:49:55</t>
        </is>
      </c>
      <c>
        <v>0.7475</v>
      </c>
      <c>
        <v>0</v>
      </c>
      <c>
        <v>34</v>
      </c>
      <c>
        <v>0</v>
      </c>
      <c>
        <v>0</v>
      </c>
      <c>
        <v>0</v>
      </c>
      <c>
        <v>25.415</v>
      </c>
      <c>
        <v>0</v>
      </c>
      <c>
        <v>0</v>
      </c>
    </row>
    <row>
      <c>
        <is>
          <t>1597488</t>
        </is>
      </c>
      <c>
        <v>1</v>
      </c>
      <c>
        <is>
          <t>İZMİR</t>
        </is>
      </c>
      <c>
        <v>MENEMEN</v>
      </c>
      <c>
        <is>
          <t>MENEMEN TR-86 35-28-L00086_Ayırıcı H01</t>
        </is>
      </c>
      <c>
        <v>OG Trafo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27.11.2020 18:40:16</t>
        </is>
      </c>
      <c>
        <is>
          <t>27.11.2020 19:06:23</t>
        </is>
      </c>
      <c>
        <v>0.435277777</v>
      </c>
      <c>
        <v>2</v>
      </c>
      <c>
        <v>113</v>
      </c>
      <c>
        <v>0</v>
      </c>
      <c>
        <v>0</v>
      </c>
      <c>
        <v>0.870556</v>
      </c>
      <c>
        <v>49.186389</v>
      </c>
      <c>
        <v>0</v>
      </c>
      <c>
        <v>0</v>
      </c>
    </row>
    <row>
      <c>
        <is>
          <t>1598414</t>
        </is>
      </c>
      <c>
        <v>1</v>
      </c>
      <c>
        <is>
          <t>İZMİR</t>
        </is>
      </c>
      <c>
        <v>MENEMEN</v>
      </c>
      <c>
        <is>
          <t>MENEMEN TR-84 35-28-L00084_35-28-L00084</t>
        </is>
      </c>
      <c>
        <v>Ağaç Kesimi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30.11.2020 08:39:00</t>
        </is>
      </c>
      <c>
        <is>
          <t>30.11.2020 10:55:08</t>
        </is>
      </c>
      <c>
        <v>2.268888888</v>
      </c>
      <c>
        <v>2</v>
      </c>
      <c>
        <v>647</v>
      </c>
      <c>
        <v>0</v>
      </c>
      <c>
        <v>0</v>
      </c>
      <c>
        <v>4.537778</v>
      </c>
      <c>
        <v>1467.971111</v>
      </c>
      <c>
        <v>0</v>
      </c>
      <c>
        <v>0</v>
      </c>
    </row>
    <row>
      <c>
        <is>
          <t>1582490</t>
        </is>
      </c>
      <c>
        <v>1</v>
      </c>
      <c>
        <is>
          <t>İZMİR</t>
        </is>
      </c>
      <c>
        <v>MENEMEN</v>
      </c>
      <c>
        <is>
          <t>MENEMEN TR-50 35-28-L00050_953374815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18.11.2020 11:40:51</t>
        </is>
      </c>
      <c>
        <is>
          <t>18.11.2020 12:07:46</t>
        </is>
      </c>
      <c>
        <v>0.448611111</v>
      </c>
      <c>
        <v>0</v>
      </c>
      <c>
        <v>14</v>
      </c>
      <c>
        <v>0</v>
      </c>
      <c>
        <v>0</v>
      </c>
      <c>
        <v>0</v>
      </c>
      <c>
        <v>6.280556</v>
      </c>
      <c>
        <v>0</v>
      </c>
      <c>
        <v>0</v>
      </c>
    </row>
    <row>
      <c>
        <is>
          <t>1580959</t>
        </is>
      </c>
      <c>
        <v>1</v>
      </c>
      <c>
        <is>
          <t>İZMİR</t>
        </is>
      </c>
      <c>
        <v>MENEMEN</v>
      </c>
      <c>
        <is>
          <t>MENEMEN TR-37 35-28-L00037_35-28-L00037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15.11.2020 08:32:45</t>
        </is>
      </c>
      <c>
        <is>
          <t>15.11.2020 11:09:13</t>
        </is>
      </c>
      <c>
        <v>2.607723888</v>
      </c>
      <c>
        <v>2</v>
      </c>
      <c>
        <v>438</v>
      </c>
      <c>
        <v>0</v>
      </c>
      <c>
        <v>0</v>
      </c>
      <c>
        <v>5.215448</v>
      </c>
      <c>
        <v>1142.183063</v>
      </c>
      <c>
        <v>0</v>
      </c>
      <c>
        <v>0</v>
      </c>
    </row>
    <row>
      <c>
        <is>
          <t>1581125</t>
        </is>
      </c>
      <c>
        <v>1</v>
      </c>
      <c>
        <is>
          <t>İZMİR</t>
        </is>
      </c>
      <c>
        <v>MENEMEN</v>
      </c>
      <c>
        <is>
          <t>KOYUNDERE TR-5 35-28-M00137_TOKİ-M02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15.11.2020 16:28:37</t>
        </is>
      </c>
      <c>
        <is>
          <t>15.11.2020 16:57:00</t>
        </is>
      </c>
      <c>
        <v>0.473055555</v>
      </c>
      <c>
        <v>18</v>
      </c>
      <c>
        <v>1826</v>
      </c>
      <c>
        <v>0</v>
      </c>
      <c>
        <v>0</v>
      </c>
      <c>
        <v>8.515</v>
      </c>
      <c>
        <v>863.799443</v>
      </c>
      <c>
        <v>0</v>
      </c>
      <c>
        <v>0</v>
      </c>
    </row>
    <row>
      <c>
        <is>
          <t>1595622</t>
        </is>
      </c>
      <c>
        <v>1</v>
      </c>
      <c>
        <is>
          <t>MANİSA</t>
        </is>
      </c>
      <c>
        <v>ŞEHZADELER</v>
      </c>
      <c>
        <is>
          <t>KARAYENİCE TR-2 45-71-M01507_953211748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24.11.2020 10:24:00</t>
        </is>
      </c>
      <c>
        <is>
          <t>24.11.2020 12:40:48</t>
        </is>
      </c>
      <c>
        <v>2.28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2.28</v>
      </c>
    </row>
    <row>
      <c>
        <is>
          <t>1574341</t>
        </is>
      </c>
      <c>
        <v>1</v>
      </c>
      <c>
        <is>
          <t>MANİSA</t>
        </is>
      </c>
      <c>
        <v>YUNUSEMRE</v>
      </c>
      <c>
        <is>
          <t>KAYAPINAR TR-1 45-71-M00963_72056939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02.11.2020 18:12:43</t>
        </is>
      </c>
      <c>
        <is>
          <t>02.11.2020 18:59:56</t>
        </is>
      </c>
      <c>
        <v>0.786944444</v>
      </c>
      <c>
        <v>0</v>
      </c>
      <c>
        <v>0</v>
      </c>
      <c>
        <v>0</v>
      </c>
      <c>
        <v>137</v>
      </c>
      <c>
        <v>0</v>
      </c>
      <c>
        <v>0</v>
      </c>
      <c>
        <v>0</v>
      </c>
      <c>
        <v>107.811389</v>
      </c>
    </row>
    <row>
      <c>
        <is>
          <t>1577333</t>
        </is>
      </c>
      <c>
        <v>1</v>
      </c>
      <c>
        <is>
          <t>MANİSA</t>
        </is>
      </c>
      <c>
        <v>YUNUSEMRE</v>
      </c>
      <c>
        <is>
          <t>KAYAPINAR TR-1 45-71-M00963_953211706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07.11.2020 18:53:36</t>
        </is>
      </c>
      <c>
        <is>
          <t>07.11.2020 20:47:03</t>
        </is>
      </c>
      <c>
        <v>1.890833333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1.890833</v>
      </c>
    </row>
    <row>
      <c>
        <is>
          <t>1578329</t>
        </is>
      </c>
      <c>
        <v>1</v>
      </c>
      <c>
        <is>
          <t>İZMİR</t>
        </is>
      </c>
      <c>
        <v>MENEMEN</v>
      </c>
      <c>
        <is>
          <t>MENEMEN TR-11 35-28-L00011_953379832</t>
        </is>
      </c>
      <c>
        <v>AG Direkten Kesme Açma</v>
      </c>
      <c>
        <is>
          <t>Dağıtım-AG</t>
        </is>
      </c>
      <c>
        <v>Uzun</v>
      </c>
      <c>
        <v>Güvenlik</v>
      </c>
      <c>
        <v>Bildirimsiz</v>
      </c>
      <c>
        <is>
          <t>10.11.2020 08:59:00</t>
        </is>
      </c>
      <c>
        <is>
          <t>10.11.2020 09:38:00</t>
        </is>
      </c>
      <c>
        <v>0.65</v>
      </c>
      <c>
        <v>0</v>
      </c>
      <c>
        <v>1</v>
      </c>
      <c>
        <v>0</v>
      </c>
      <c>
        <v>0</v>
      </c>
      <c>
        <v>0</v>
      </c>
      <c>
        <v>0.65</v>
      </c>
      <c>
        <v>0</v>
      </c>
      <c>
        <v>0</v>
      </c>
    </row>
    <row>
      <c>
        <is>
          <t>1595976</t>
        </is>
      </c>
      <c>
        <v>1</v>
      </c>
      <c>
        <is>
          <t>İZMİR</t>
        </is>
      </c>
      <c>
        <v>MENEMEN</v>
      </c>
      <c>
        <is>
          <t>EMİRALEM TR-9 35-28-M00232_35-28-M00232</t>
        </is>
      </c>
      <c>
        <v>AG Yük Ayırıcı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24.11.2020 19:51:34</t>
        </is>
      </c>
      <c>
        <is>
          <t>24.11.2020 21:52:26</t>
        </is>
      </c>
      <c>
        <v>2.014444444</v>
      </c>
      <c>
        <v>1</v>
      </c>
      <c>
        <v>124</v>
      </c>
      <c>
        <v>0</v>
      </c>
      <c>
        <v>0</v>
      </c>
      <c>
        <v>2.014444</v>
      </c>
      <c>
        <v>249.791111</v>
      </c>
      <c>
        <v>0</v>
      </c>
      <c>
        <v>0</v>
      </c>
    </row>
    <row>
      <c>
        <is>
          <t>1598865</t>
        </is>
      </c>
      <c>
        <v>1</v>
      </c>
      <c>
        <is>
          <t>İZMİR</t>
        </is>
      </c>
      <c>
        <v>KARABURUN</v>
      </c>
      <c>
        <is>
          <t>KAYNARPINAR TR-1 35-21-L00116_953360314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30.11.2020 21:14:19</t>
        </is>
      </c>
      <c>
        <is>
          <t>30.11.2020 23:07:37</t>
        </is>
      </c>
      <c>
        <v>1.888333333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1.888333</v>
      </c>
    </row>
    <row>
      <c>
        <is>
          <t>1597211</t>
        </is>
      </c>
      <c>
        <v>1</v>
      </c>
      <c>
        <is>
          <t>İZMİR</t>
        </is>
      </c>
      <c>
        <v>KARABURUN</v>
      </c>
      <c>
        <is>
          <t>İNECİK TR-1 35-21-L00121_A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27.11.2020 10:21:00</t>
        </is>
      </c>
      <c>
        <is>
          <t>27.11.2020 11:35:33</t>
        </is>
      </c>
      <c>
        <v>1.2425</v>
      </c>
      <c>
        <v>0</v>
      </c>
      <c>
        <v>0</v>
      </c>
      <c>
        <v>0</v>
      </c>
      <c>
        <v>36</v>
      </c>
      <c>
        <v>0</v>
      </c>
      <c>
        <v>0</v>
      </c>
      <c>
        <v>0</v>
      </c>
      <c>
        <v>44.73</v>
      </c>
    </row>
    <row>
      <c>
        <is>
          <t>1576731</t>
        </is>
      </c>
      <c>
        <v>1</v>
      </c>
      <c>
        <is>
          <t>İZMİR</t>
        </is>
      </c>
      <c>
        <v>MENEMEN</v>
      </c>
      <c>
        <is>
          <t>MENEMEN GÖRECE TR-1 35-28-M00288_953378100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06.11.2020 18:24:50</t>
        </is>
      </c>
      <c>
        <is>
          <t>06.11.2020 20:29:43</t>
        </is>
      </c>
      <c>
        <v>2.081388888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2.081389</v>
      </c>
    </row>
    <row>
      <c>
        <is>
          <t>1584307</t>
        </is>
      </c>
      <c>
        <v>1</v>
      </c>
      <c>
        <is>
          <t>İZMİR</t>
        </is>
      </c>
      <c>
        <v>MENEMEN</v>
      </c>
      <c>
        <is>
          <t>MENEMEN GÖRECE TR-1 35-28-M00288_953378139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21.11.2020 10:14:40</t>
        </is>
      </c>
      <c>
        <is>
          <t>21.11.2020 11:42:05</t>
        </is>
      </c>
      <c>
        <v>1.456944444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1.456944</v>
      </c>
    </row>
    <row>
      <c>
        <is>
          <t>1584323</t>
        </is>
      </c>
      <c>
        <v>1</v>
      </c>
      <c>
        <is>
          <t>İZMİR</t>
        </is>
      </c>
      <c>
        <v>MENEMEN</v>
      </c>
      <c>
        <is>
          <t>HASANLAR TR-2 35-28-M00204_953378014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21.11.2020 11:41:00</t>
        </is>
      </c>
      <c>
        <is>
          <t>21.11.2020 12:21:44</t>
        </is>
      </c>
      <c>
        <v>0.678888888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0.678889</v>
      </c>
    </row>
    <row>
      <c>
        <is>
          <t>1580238</t>
        </is>
      </c>
      <c>
        <v>1</v>
      </c>
      <c>
        <is>
          <t>İZMİR</t>
        </is>
      </c>
      <c>
        <v>MENEMEN</v>
      </c>
      <c>
        <is>
          <t>HASANLAR TR-2 35-28-M00204_953378008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13.11.2020 14:34:47</t>
        </is>
      </c>
      <c>
        <is>
          <t>13.11.2020 15:32:06</t>
        </is>
      </c>
      <c>
        <v>0.955277777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0.955278</v>
      </c>
    </row>
    <row>
      <c>
        <is>
          <t>1597810</t>
        </is>
      </c>
      <c>
        <v>1</v>
      </c>
      <c>
        <is>
          <t>İZMİR</t>
        </is>
      </c>
      <c>
        <v>MENEMEN</v>
      </c>
      <c>
        <is>
          <t>KOYUNDERE TR-12 35-28-M00161_953374278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28.11.2020 14:05:08</t>
        </is>
      </c>
      <c>
        <is>
          <t>28.11.2020 16:09:58</t>
        </is>
      </c>
      <c>
        <v>2.080555555</v>
      </c>
      <c>
        <v>0</v>
      </c>
      <c>
        <v>1</v>
      </c>
      <c>
        <v>0</v>
      </c>
      <c>
        <v>0</v>
      </c>
      <c>
        <v>0</v>
      </c>
      <c>
        <v>2.080556</v>
      </c>
      <c>
        <v>0</v>
      </c>
      <c>
        <v>0</v>
      </c>
    </row>
    <row>
      <c>
        <is>
          <t>1595715</t>
        </is>
      </c>
      <c>
        <v>1</v>
      </c>
      <c>
        <is>
          <t>İZMİR</t>
        </is>
      </c>
      <c>
        <v>MENEMEN</v>
      </c>
      <c>
        <is>
          <t>PANAZTEPE DM 35-28-M00732_DERSAN-1 ÇIKIŞ M08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24.11.2020 12:45:00</t>
        </is>
      </c>
      <c>
        <is>
          <t>24.11.2020 13:19:31</t>
        </is>
      </c>
      <c>
        <v>0.575277777</v>
      </c>
      <c>
        <v>3</v>
      </c>
      <c>
        <v>1</v>
      </c>
      <c>
        <v>26</v>
      </c>
      <c>
        <v>1123</v>
      </c>
      <c>
        <v>1.725833</v>
      </c>
      <c>
        <v>0.575278</v>
      </c>
      <c>
        <v>14.957222</v>
      </c>
      <c>
        <v>646.036944</v>
      </c>
    </row>
    <row>
      <c>
        <is>
          <t>1576440</t>
        </is>
      </c>
      <c>
        <v>1</v>
      </c>
      <c>
        <is>
          <t>İZMİR</t>
        </is>
      </c>
      <c>
        <v>MENEMEN</v>
      </c>
      <c>
        <is>
          <t>KESİKKÖY DM 35-28-M00309_ M10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06.11.2020 12:32:36</t>
        </is>
      </c>
      <c>
        <is>
          <t>06.11.2020 13:28:00</t>
        </is>
      </c>
      <c>
        <v>0.923333333</v>
      </c>
      <c>
        <v>3</v>
      </c>
      <c>
        <v>0</v>
      </c>
      <c>
        <v>98</v>
      </c>
      <c>
        <v>928</v>
      </c>
      <c>
        <v>2.77</v>
      </c>
      <c>
        <v>0</v>
      </c>
      <c>
        <v>90.486667</v>
      </c>
      <c>
        <v>856.853333</v>
      </c>
    </row>
    <row>
      <c>
        <is>
          <t>1576378</t>
        </is>
      </c>
      <c>
        <v>1</v>
      </c>
      <c>
        <is>
          <t>İZMİR</t>
        </is>
      </c>
      <c>
        <v>MENEMEN</v>
      </c>
      <c>
        <is>
          <t>PANAZTEPE DM 35-28-M00732_DERSAN-1 GİRİŞ M09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06.11.2020 12:00:03</t>
        </is>
      </c>
      <c>
        <is>
          <t>06.11.2020 12:32:41</t>
        </is>
      </c>
      <c>
        <v>0.543888888</v>
      </c>
      <c>
        <v>6</v>
      </c>
      <c>
        <v>1</v>
      </c>
      <c>
        <v>138</v>
      </c>
      <c>
        <v>2051</v>
      </c>
      <c>
        <v>3.263333</v>
      </c>
      <c>
        <v>0.543889</v>
      </c>
      <c>
        <v>75.056667</v>
      </c>
      <c>
        <v>1115.516109</v>
      </c>
    </row>
    <row>
      <c>
        <is>
          <t>1579412</t>
        </is>
      </c>
      <c>
        <v>1</v>
      </c>
      <c>
        <is>
          <t>İZMİR</t>
        </is>
      </c>
      <c>
        <v>MENEMEN</v>
      </c>
      <c>
        <is>
          <t>KESİKKÖY DM 35-28-M00309_ M09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12.11.2020 08:35:13</t>
        </is>
      </c>
      <c>
        <is>
          <t>12.11.2020 08:55:54</t>
        </is>
      </c>
      <c>
        <v>0.344722222</v>
      </c>
      <c>
        <v>0</v>
      </c>
      <c>
        <v>0</v>
      </c>
      <c>
        <v>21</v>
      </c>
      <c>
        <v>549</v>
      </c>
      <c>
        <v>0</v>
      </c>
      <c>
        <v>0</v>
      </c>
      <c>
        <v>7.239167</v>
      </c>
      <c>
        <v>189.2525</v>
      </c>
    </row>
    <row>
      <c>
        <is>
          <t>1583590</t>
        </is>
      </c>
      <c>
        <v>1</v>
      </c>
      <c>
        <is>
          <t>İZMİR</t>
        </is>
      </c>
      <c>
        <v>MENEMEN</v>
      </c>
      <c>
        <is>
          <t>PANAZTEPE DM 35-28-M00732_KESİKKÖY-1 GİRİŞ-M07 M07</t>
        </is>
      </c>
      <c>
        <v>Manevra</v>
      </c>
      <c>
        <is>
          <t>Dağıtım-OG</t>
        </is>
      </c>
      <c>
        <v>Kısa</v>
      </c>
      <c>
        <v>Şebeke işletmecisi</v>
      </c>
      <c>
        <v>Bildirimsiz</v>
      </c>
      <c>
        <is>
          <t>20.11.2020 06:08:06</t>
        </is>
      </c>
      <c>
        <is>
          <t>20.11.2020 06:11:00</t>
        </is>
      </c>
      <c>
        <v>0.048333333</v>
      </c>
      <c>
        <v>3</v>
      </c>
      <c>
        <v>0</v>
      </c>
      <c>
        <v>112</v>
      </c>
      <c>
        <v>876</v>
      </c>
      <c>
        <v>0.145</v>
      </c>
      <c>
        <v>0</v>
      </c>
      <c>
        <v>5.413333</v>
      </c>
      <c>
        <v>42.34</v>
      </c>
    </row>
    <row>
      <c>
        <is>
          <t>1583698</t>
        </is>
      </c>
      <c>
        <v>1</v>
      </c>
      <c>
        <is>
          <t>MANİSA</t>
        </is>
      </c>
      <c>
        <v>YUNUSEMRE</v>
      </c>
      <c>
        <is>
          <t>ÜÇPINAR DM 45-71-M00183_AVDAL-M02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20.11.2020 10:01:12</t>
        </is>
      </c>
      <c>
        <is>
          <t>20.11.2020 10:17:07</t>
        </is>
      </c>
      <c>
        <v>0.265277777</v>
      </c>
      <c>
        <v>0</v>
      </c>
      <c>
        <v>0</v>
      </c>
      <c>
        <v>52</v>
      </c>
      <c>
        <v>91</v>
      </c>
      <c>
        <v>0</v>
      </c>
      <c>
        <v>0</v>
      </c>
      <c>
        <v>13.794444</v>
      </c>
      <c>
        <v>24.140278</v>
      </c>
    </row>
    <row>
      <c>
        <is>
          <t>1595560</t>
        </is>
      </c>
      <c>
        <v>1</v>
      </c>
      <c>
        <is>
          <t>MANİSA</t>
        </is>
      </c>
      <c>
        <v>YUNUSEMRE</v>
      </c>
      <c>
        <is>
          <t>ÜÇPINAR DM 45-71-M00183_AVDAL M02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24.11.2020 09:15:37</t>
        </is>
      </c>
      <c>
        <is>
          <t>24.11.2020 13:32:59</t>
        </is>
      </c>
      <c>
        <v>4.289444444</v>
      </c>
      <c>
        <v>0</v>
      </c>
      <c>
        <v>0</v>
      </c>
      <c>
        <v>52</v>
      </c>
      <c>
        <v>91</v>
      </c>
      <c>
        <v>0</v>
      </c>
      <c>
        <v>0</v>
      </c>
      <c>
        <v>223.051111</v>
      </c>
      <c>
        <v>390.339444</v>
      </c>
    </row>
    <row>
      <c>
        <is>
          <t>1581141</t>
        </is>
      </c>
      <c>
        <v>1</v>
      </c>
      <c>
        <is>
          <t>MANİSA</t>
        </is>
      </c>
      <c>
        <v>YUNUSEMRE</v>
      </c>
      <c>
        <is>
          <t>ÜÇPINAR DM 45-71-M00183_ÜÇPINAR-M08 M08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15.11.2020 17:08:33</t>
        </is>
      </c>
      <c>
        <is>
          <t>15.11.2020 17:30:12</t>
        </is>
      </c>
      <c>
        <v>0.360833333</v>
      </c>
      <c>
        <v>9</v>
      </c>
      <c>
        <v>609</v>
      </c>
      <c>
        <v>13</v>
      </c>
      <c>
        <v>139</v>
      </c>
      <c>
        <v>3.2475</v>
      </c>
      <c>
        <v>219.7475</v>
      </c>
      <c>
        <v>4.690833</v>
      </c>
      <c>
        <v>50.155833</v>
      </c>
    </row>
    <row>
      <c>
        <is>
          <t>1576280</t>
        </is>
      </c>
      <c>
        <v>1</v>
      </c>
      <c>
        <is>
          <t>MANİSA</t>
        </is>
      </c>
      <c>
        <v>YUNUSEMRE</v>
      </c>
      <c>
        <is>
          <t>ÜÇPINAR DM 45-71-M00183_HatBaşıAyırıcı_53134486 M08</t>
        </is>
      </c>
      <c>
        <v>Ağaç Kesimi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06.11.2020 10:27:00</t>
        </is>
      </c>
      <c>
        <is>
          <t>06.11.2020 12:51:30</t>
        </is>
      </c>
      <c>
        <v>2.408333333</v>
      </c>
      <c>
        <v>0</v>
      </c>
      <c>
        <v>0</v>
      </c>
      <c>
        <v>40</v>
      </c>
      <c>
        <v>2</v>
      </c>
      <c>
        <v>0</v>
      </c>
      <c>
        <v>0</v>
      </c>
      <c>
        <v>96.333333</v>
      </c>
      <c>
        <v>4.816667</v>
      </c>
    </row>
    <row>
      <c>
        <is>
          <t>1595559</t>
        </is>
      </c>
      <c>
        <v>1</v>
      </c>
      <c>
        <is>
          <t>MANİSA</t>
        </is>
      </c>
      <c>
        <v>YUNUSEMRE</v>
      </c>
      <c>
        <is>
          <t>ÜÇPINAR DM 45-71-M00183_ESKİ ÜÇPINAR M11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24.11.2020 09:11:38</t>
        </is>
      </c>
      <c>
        <is>
          <t>24.11.2020 15:49:28</t>
        </is>
      </c>
      <c>
        <v>6.630555555</v>
      </c>
      <c>
        <v>0</v>
      </c>
      <c>
        <v>0</v>
      </c>
      <c>
        <v>307</v>
      </c>
      <c>
        <v>167</v>
      </c>
      <c>
        <v>0</v>
      </c>
      <c>
        <v>0</v>
      </c>
      <c>
        <v>2035.580555</v>
      </c>
      <c>
        <v>1107.302778</v>
      </c>
    </row>
    <row>
      <c>
        <is>
          <t>1594690</t>
        </is>
      </c>
      <c>
        <v>1</v>
      </c>
      <c>
        <is>
          <t>MANİSA</t>
        </is>
      </c>
      <c>
        <v>YUNUSEMRE</v>
      </c>
      <c>
        <is>
          <t>ÜÇPINAR DM 45-71-M00183_ÜÇPINAR-M08 M08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22.11.2020 09:37:21</t>
        </is>
      </c>
      <c>
        <is>
          <t>22.11.2020 10:03:06</t>
        </is>
      </c>
      <c>
        <v>0.429166666</v>
      </c>
      <c>
        <v>9</v>
      </c>
      <c>
        <v>609</v>
      </c>
      <c>
        <v>13</v>
      </c>
      <c>
        <v>139</v>
      </c>
      <c>
        <v>3.8625</v>
      </c>
      <c>
        <v>261.3625</v>
      </c>
      <c>
        <v>5.579167</v>
      </c>
      <c>
        <v>59.654167</v>
      </c>
    </row>
    <row>
      <c>
        <is>
          <t>1584219</t>
        </is>
      </c>
      <c>
        <v>1</v>
      </c>
      <c>
        <is>
          <t>MANİSA</t>
        </is>
      </c>
      <c>
        <v>YUNUSEMRE</v>
      </c>
      <c>
        <is>
          <t>ÜÇPINAR DM 45-71-M00183_ESKİ ÜÇPINAR M11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21.11.2020 09:23:47</t>
        </is>
      </c>
      <c>
        <is>
          <t>21.11.2020 15:52:11</t>
        </is>
      </c>
      <c>
        <v>6.473333333</v>
      </c>
      <c>
        <v>0</v>
      </c>
      <c>
        <v>0</v>
      </c>
      <c>
        <v>307</v>
      </c>
      <c>
        <v>167</v>
      </c>
      <c>
        <v>0</v>
      </c>
      <c>
        <v>0</v>
      </c>
      <c>
        <v>1987.313333</v>
      </c>
      <c>
        <v>1081.046667</v>
      </c>
    </row>
    <row>
      <c>
        <is>
          <t>1597591</t>
        </is>
      </c>
      <c>
        <v>1</v>
      </c>
      <c>
        <is>
          <t>MANİSA</t>
        </is>
      </c>
      <c>
        <v>YUNUSEMRE</v>
      </c>
      <c>
        <is>
          <t>ÜÇPINAR DM 45-71-M00183_AVDAL-M02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28.11.2020 06:58:43</t>
        </is>
      </c>
      <c>
        <is>
          <t>28.11.2020 11:47:10</t>
        </is>
      </c>
      <c>
        <v>4.8075</v>
      </c>
      <c>
        <v>0</v>
      </c>
      <c>
        <v>0</v>
      </c>
      <c>
        <v>52</v>
      </c>
      <c>
        <v>91</v>
      </c>
      <c>
        <v>0</v>
      </c>
      <c>
        <v>0</v>
      </c>
      <c>
        <v>249.99</v>
      </c>
      <c>
        <v>437.4825</v>
      </c>
    </row>
    <row>
      <c>
        <is>
          <t>1598029</t>
        </is>
      </c>
      <c>
        <v>1</v>
      </c>
      <c>
        <is>
          <t>MANİSA</t>
        </is>
      </c>
      <c>
        <v>YUNUSEMRE</v>
      </c>
      <c>
        <is>
          <t>ÜÇPINAR DM 45-71-M00183_ESKİ ÜÇPINAR M11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29.11.2020 09:01:55</t>
        </is>
      </c>
      <c>
        <is>
          <t>29.11.2020 16:59:23</t>
        </is>
      </c>
      <c>
        <v>7.957591666</v>
      </c>
      <c>
        <v>0</v>
      </c>
      <c>
        <v>0</v>
      </c>
      <c>
        <v>307</v>
      </c>
      <c>
        <v>167</v>
      </c>
      <c>
        <v>0</v>
      </c>
      <c>
        <v>0</v>
      </c>
      <c>
        <v>2442.980641</v>
      </c>
      <c>
        <v>1328.917808</v>
      </c>
    </row>
    <row>
      <c>
        <is>
          <t>1579400</t>
        </is>
      </c>
      <c>
        <v>1</v>
      </c>
      <c>
        <is>
          <t>MANİSA</t>
        </is>
      </c>
      <c>
        <v>YUNUSEMRE</v>
      </c>
      <c>
        <is>
          <t>ÜÇPINAR DM 45-71-M00183_ÜÇPINAR-M08 M08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12.11.2020 08:11:57</t>
        </is>
      </c>
      <c>
        <is>
          <t>12.11.2020 08:48:51</t>
        </is>
      </c>
      <c>
        <v>0.615</v>
      </c>
      <c>
        <v>9</v>
      </c>
      <c>
        <v>609</v>
      </c>
      <c>
        <v>13</v>
      </c>
      <c>
        <v>140</v>
      </c>
      <c>
        <v>5.535</v>
      </c>
      <c>
        <v>374.535</v>
      </c>
      <c>
        <v>7.995</v>
      </c>
      <c>
        <v>86.1</v>
      </c>
    </row>
    <row>
      <c>
        <is>
          <t>1596956</t>
        </is>
      </c>
      <c>
        <v>1</v>
      </c>
      <c>
        <is>
          <t>MANİSA</t>
        </is>
      </c>
      <c>
        <v>ŞEHZADELER</v>
      </c>
      <c>
        <is>
          <t>DM-8/9-B 45-71-M02281_-H H</t>
        </is>
      </c>
      <c>
        <v>OG Kademe Ayarı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26.11.2020 17:23:29</t>
        </is>
      </c>
      <c>
        <is>
          <t>26.11.2020 17:42:31</t>
        </is>
      </c>
      <c>
        <v>0.317222222</v>
      </c>
      <c>
        <v>1</v>
      </c>
      <c>
        <v>459</v>
      </c>
      <c>
        <v>0</v>
      </c>
      <c>
        <v>0</v>
      </c>
      <c>
        <v>0.317222</v>
      </c>
      <c>
        <v>145.605</v>
      </c>
      <c>
        <v>0</v>
      </c>
      <c>
        <v>0</v>
      </c>
    </row>
    <row>
      <c>
        <is>
          <t>1579938</t>
        </is>
      </c>
      <c>
        <v>1</v>
      </c>
      <c>
        <is>
          <t>MANİSA</t>
        </is>
      </c>
      <c>
        <v>YUNUSEMRE</v>
      </c>
      <c>
        <is>
          <t>MORSAN TM 45-71-A00002_BAĞYOLU M12</t>
        </is>
      </c>
      <c>
        <v>OG Hatta Yabancı Cisim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13.11.2020 07:47:54</t>
        </is>
      </c>
      <c>
        <is>
          <t>13.11.2020 07:57:17</t>
        </is>
      </c>
      <c>
        <v>0.156388888</v>
      </c>
      <c>
        <v>87</v>
      </c>
      <c>
        <v>13115</v>
      </c>
      <c>
        <v>933</v>
      </c>
      <c>
        <v>8193</v>
      </c>
      <c>
        <v>13.605833</v>
      </c>
      <c>
        <v>2051.040266</v>
      </c>
      <c>
        <v>145.910833</v>
      </c>
      <c>
        <v>1281.294159</v>
      </c>
    </row>
    <row>
      <c>
        <is>
          <t>1576222</t>
        </is>
      </c>
      <c>
        <v>1</v>
      </c>
      <c>
        <is>
          <t>MANİSA</t>
        </is>
      </c>
      <c>
        <v>YUNUSEMRE</v>
      </c>
      <c>
        <is>
          <t>DM-15 45-71-M00399_DM-17 M02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Bildirimli</v>
      </c>
      <c>
        <is>
          <t>06.11.2020 09:16:03</t>
        </is>
      </c>
      <c>
        <is>
          <t>06.11.2020 09:28:25</t>
        </is>
      </c>
      <c>
        <v>0.206111111</v>
      </c>
      <c>
        <v>27</v>
      </c>
      <c>
        <v>5462</v>
      </c>
      <c>
        <v>27</v>
      </c>
      <c>
        <v>246</v>
      </c>
      <c>
        <v>5.565</v>
      </c>
      <c>
        <v>1125.778888</v>
      </c>
      <c>
        <v>5.565</v>
      </c>
      <c>
        <v>50.703333</v>
      </c>
    </row>
    <row>
      <c>
        <is>
          <t>1574538</t>
        </is>
      </c>
      <c>
        <v>1</v>
      </c>
      <c>
        <is>
          <t>MANİSA</t>
        </is>
      </c>
      <c>
        <v>YUNUSEMRE</v>
      </c>
      <c>
        <is>
          <t>AKGEDİK KÖK-1 45-71-M00162_EMLAKDERE-M03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03.11.2020 09:37:23</t>
        </is>
      </c>
      <c>
        <is>
          <t>03.11.2020 10:22:06</t>
        </is>
      </c>
      <c>
        <v>0.745277777</v>
      </c>
      <c>
        <v>2</v>
      </c>
      <c>
        <v>11</v>
      </c>
      <c>
        <v>35</v>
      </c>
      <c>
        <v>594</v>
      </c>
      <c>
        <v>1.490556</v>
      </c>
      <c>
        <v>8.198056</v>
      </c>
      <c>
        <v>26.084722</v>
      </c>
      <c>
        <v>442.695</v>
      </c>
    </row>
    <row>
      <c>
        <is>
          <t>1575973</t>
        </is>
      </c>
      <c>
        <v>1</v>
      </c>
      <c>
        <is>
          <t>İZMİR</t>
        </is>
      </c>
      <c>
        <v>MENEMEN</v>
      </c>
      <c>
        <is>
          <t>KFC KÖK 35-28-M00534_HatBaşıAyırıcı_53133552 M01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05.11.2020 18:17:53</t>
        </is>
      </c>
      <c>
        <is>
          <t>05.11.2020 20:00:23</t>
        </is>
      </c>
      <c>
        <v>1.708333333</v>
      </c>
      <c>
        <v>0</v>
      </c>
      <c>
        <v>0</v>
      </c>
      <c>
        <v>14</v>
      </c>
      <c>
        <v>0</v>
      </c>
      <c>
        <v>0</v>
      </c>
      <c>
        <v>0</v>
      </c>
      <c>
        <v>23.916667</v>
      </c>
      <c>
        <v>0</v>
      </c>
    </row>
    <row>
      <c>
        <is>
          <t>1577822</t>
        </is>
      </c>
      <c>
        <v>1</v>
      </c>
      <c>
        <is>
          <t>İZMİR</t>
        </is>
      </c>
      <c>
        <v>MENEMEN</v>
      </c>
      <c>
        <is>
          <t>MENEMEN TR-53 35-28-L00053_B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09.11.2020 08:18:50</t>
        </is>
      </c>
      <c>
        <is>
          <t>09.11.2020 09:08:33</t>
        </is>
      </c>
      <c>
        <v>0.828611111</v>
      </c>
      <c>
        <v>0</v>
      </c>
      <c>
        <v>20</v>
      </c>
      <c>
        <v>0</v>
      </c>
      <c>
        <v>0</v>
      </c>
      <c>
        <v>0</v>
      </c>
      <c>
        <v>16.572222</v>
      </c>
      <c>
        <v>0</v>
      </c>
      <c>
        <v>0</v>
      </c>
    </row>
    <row>
      <c>
        <is>
          <t>1581066</t>
        </is>
      </c>
      <c>
        <v>1</v>
      </c>
      <c>
        <is>
          <t>İZMİR</t>
        </is>
      </c>
      <c>
        <v>MENEMEN</v>
      </c>
      <c>
        <is>
          <t>MENEMEN TR-75 35-28-L00075_B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15.11.2020 12:42:16</t>
        </is>
      </c>
      <c>
        <is>
          <t>15.11.2020 13:52:13</t>
        </is>
      </c>
      <c>
        <v>1.165833333</v>
      </c>
      <c>
        <v>0</v>
      </c>
      <c>
        <v>64</v>
      </c>
      <c>
        <v>0</v>
      </c>
      <c>
        <v>0</v>
      </c>
      <c>
        <v>0</v>
      </c>
      <c>
        <v>74.613333</v>
      </c>
      <c>
        <v>0</v>
      </c>
      <c>
        <v>0</v>
      </c>
    </row>
    <row>
      <c>
        <is>
          <t>1580269</t>
        </is>
      </c>
      <c>
        <v>1</v>
      </c>
      <c>
        <is>
          <t>İZMİR</t>
        </is>
      </c>
      <c>
        <v>MENEMEN</v>
      </c>
      <c>
        <is>
          <t>KESİKKÖY DM 35-28-M00309_ M11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13.11.2020 15:25:44</t>
        </is>
      </c>
      <c>
        <is>
          <t>13.11.2020 16:13:01</t>
        </is>
      </c>
      <c>
        <v>0.788055555</v>
      </c>
      <c>
        <v>0</v>
      </c>
      <c>
        <v>0</v>
      </c>
      <c>
        <v>47</v>
      </c>
      <c>
        <v>928</v>
      </c>
      <c>
        <v>0</v>
      </c>
      <c>
        <v>0</v>
      </c>
      <c>
        <v>37.038611</v>
      </c>
      <c>
        <v>731.315555</v>
      </c>
    </row>
    <row>
      <c>
        <is>
          <t>1579240</t>
        </is>
      </c>
      <c>
        <v>1</v>
      </c>
      <c>
        <is>
          <t>İZMİR</t>
        </is>
      </c>
      <c>
        <v>MENEMEN</v>
      </c>
      <c>
        <is>
          <t>PANAZTEPE DM 35-28-M00732_DERSAN-1 GİRİŞ-M09 M09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11.11.2020 17:08:56</t>
        </is>
      </c>
      <c>
        <is>
          <t>11.11.2020 17:25:00</t>
        </is>
      </c>
      <c>
        <v>0.267777777</v>
      </c>
      <c>
        <v>3</v>
      </c>
      <c>
        <v>0</v>
      </c>
      <c>
        <v>134</v>
      </c>
      <c>
        <v>2051</v>
      </c>
      <c>
        <v>0.803333</v>
      </c>
      <c>
        <v>0</v>
      </c>
      <c>
        <v>35.882222</v>
      </c>
      <c>
        <v>549.212221</v>
      </c>
    </row>
    <row>
      <c>
        <is>
          <t>1598674</t>
        </is>
      </c>
      <c>
        <v>1</v>
      </c>
      <c>
        <is>
          <t>İZMİR</t>
        </is>
      </c>
      <c>
        <v>MENEMEN</v>
      </c>
      <c>
        <is>
          <t>PANAZTEPE DM 35-28-M00732_KESİKKÖY-1 GİRİŞ-M07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30.11.2020 14:01:09</t>
        </is>
      </c>
      <c>
        <is>
          <t>30.11.2020 14:34:22</t>
        </is>
      </c>
      <c>
        <v>0.553611111</v>
      </c>
      <c>
        <v>3</v>
      </c>
      <c>
        <v>0</v>
      </c>
      <c>
        <v>112</v>
      </c>
      <c>
        <v>875</v>
      </c>
      <c>
        <v>1.660833</v>
      </c>
      <c>
        <v>0</v>
      </c>
      <c>
        <v>62.004444</v>
      </c>
      <c>
        <v>484.409722</v>
      </c>
    </row>
    <row>
      <c>
        <is>
          <t>1583627</t>
        </is>
      </c>
      <c>
        <v>1</v>
      </c>
      <c>
        <is>
          <t>İZMİR</t>
        </is>
      </c>
      <c>
        <v>MENEMEN</v>
      </c>
      <c>
        <is>
          <t>PANAZTEPE DM 35-28-M00732_KESİKKÖY-1 GİRİŞ M07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20.11.2020 09:04:24</t>
        </is>
      </c>
      <c>
        <is>
          <t>20.11.2020 14:06:25</t>
        </is>
      </c>
      <c>
        <v>5.033483333</v>
      </c>
      <c>
        <v>3</v>
      </c>
      <c>
        <v>0</v>
      </c>
      <c>
        <v>112</v>
      </c>
      <c>
        <v>875</v>
      </c>
      <c>
        <v>15.10045</v>
      </c>
      <c>
        <v>0</v>
      </c>
      <c>
        <v>563.750133</v>
      </c>
      <c>
        <v>4404.297916</v>
      </c>
    </row>
    <row>
      <c>
        <is>
          <t>1594742</t>
        </is>
      </c>
      <c>
        <v>1</v>
      </c>
      <c>
        <is>
          <t>İZMİR</t>
        </is>
      </c>
      <c>
        <v>MENEMEN</v>
      </c>
      <c>
        <is>
          <t>KESİKKÖY DM 35-28-M00309_ M09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22.11.2020 10:54:27</t>
        </is>
      </c>
      <c>
        <is>
          <t>22.11.2020 11:55:23</t>
        </is>
      </c>
      <c>
        <v>1.015555555</v>
      </c>
      <c>
        <v>0</v>
      </c>
      <c>
        <v>0</v>
      </c>
      <c>
        <v>21</v>
      </c>
      <c>
        <v>549</v>
      </c>
      <c>
        <v>0</v>
      </c>
      <c>
        <v>0</v>
      </c>
      <c>
        <v>21.326667</v>
      </c>
      <c>
        <v>557.54</v>
      </c>
    </row>
    <row>
      <c>
        <is>
          <t>1578681</t>
        </is>
      </c>
      <c>
        <v>1</v>
      </c>
      <c>
        <is>
          <t>İZMİR</t>
        </is>
      </c>
      <c>
        <v>MENEMEN</v>
      </c>
      <c>
        <is>
          <t>KOYUNDERE DM 35-28-M00165_KOYUNDERE TR-5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10.11.2020 16:53:01</t>
        </is>
      </c>
      <c>
        <is>
          <t>10.11.2020 17:23:28</t>
        </is>
      </c>
      <c>
        <v>0.5075</v>
      </c>
      <c>
        <v>31</v>
      </c>
      <c>
        <v>1997</v>
      </c>
      <c>
        <v>1</v>
      </c>
      <c>
        <v>27</v>
      </c>
      <c>
        <v>15.7325</v>
      </c>
      <c>
        <v>1013.4775</v>
      </c>
      <c>
        <v>0.5075</v>
      </c>
      <c>
        <v>13.7025</v>
      </c>
    </row>
    <row>
      <c>
        <is>
          <t>1598756</t>
        </is>
      </c>
      <c>
        <v>1</v>
      </c>
      <c>
        <is>
          <t>İZMİR</t>
        </is>
      </c>
      <c>
        <v>MENEMEN</v>
      </c>
      <c>
        <is>
          <t>KOYUNDERE TR-10 35-28-M00156_95000562066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30.11.2020 15:53:12</t>
        </is>
      </c>
      <c>
        <is>
          <t>30.11.2020 17:07:08</t>
        </is>
      </c>
      <c>
        <v>1.232222222</v>
      </c>
      <c>
        <v>0</v>
      </c>
      <c>
        <v>1</v>
      </c>
      <c>
        <v>0</v>
      </c>
      <c>
        <v>0</v>
      </c>
      <c>
        <v>0</v>
      </c>
      <c>
        <v>1.232222</v>
      </c>
      <c>
        <v>0</v>
      </c>
      <c>
        <v>0</v>
      </c>
    </row>
    <row>
      <c>
        <is>
          <t>1581836</t>
        </is>
      </c>
      <c>
        <v>1</v>
      </c>
      <c>
        <is>
          <t>İZMİR</t>
        </is>
      </c>
      <c>
        <v>MENEMEN</v>
      </c>
      <c>
        <is>
          <t>KOYUNDERE TR-10 35-28-M00156_953372324</t>
        </is>
      </c>
      <c>
        <v>AG Direkten Kesme Açma</v>
      </c>
      <c>
        <is>
          <t>Dağıtım-AG</t>
        </is>
      </c>
      <c>
        <v>Uzun</v>
      </c>
      <c>
        <v>Güvenlik</v>
      </c>
      <c>
        <v>Bildirimsiz</v>
      </c>
      <c>
        <is>
          <t>17.11.2020 09:43:00</t>
        </is>
      </c>
      <c>
        <is>
          <t>17.11.2020 10:38:00</t>
        </is>
      </c>
      <c>
        <v>0.916666666</v>
      </c>
      <c>
        <v>0</v>
      </c>
      <c>
        <v>3</v>
      </c>
      <c>
        <v>0</v>
      </c>
      <c>
        <v>0</v>
      </c>
      <c>
        <v>0</v>
      </c>
      <c>
        <v>2.75</v>
      </c>
      <c>
        <v>0</v>
      </c>
      <c>
        <v>0</v>
      </c>
    </row>
    <row>
      <c>
        <is>
          <t>1598336</t>
        </is>
      </c>
      <c>
        <v>1</v>
      </c>
      <c>
        <is>
          <t>İZMİR</t>
        </is>
      </c>
      <c>
        <v>MENEMEN</v>
      </c>
      <c>
        <is>
          <t>YANIKKÖY TR-2 35-28-M00214_Ayırıcı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29.11.2020 20:21:00</t>
        </is>
      </c>
      <c>
        <is>
          <t>29.11.2020 21:04:02</t>
        </is>
      </c>
      <c>
        <v>0.717222222</v>
      </c>
      <c>
        <v>0</v>
      </c>
      <c>
        <v>0</v>
      </c>
      <c>
        <v>1</v>
      </c>
      <c>
        <v>116</v>
      </c>
      <c>
        <v>0</v>
      </c>
      <c>
        <v>0</v>
      </c>
      <c>
        <v>0.717222</v>
      </c>
      <c>
        <v>83.197778</v>
      </c>
    </row>
    <row>
      <c>
        <is>
          <t>1595887</t>
        </is>
      </c>
      <c>
        <v>1</v>
      </c>
      <c>
        <is>
          <t>İZMİR</t>
        </is>
      </c>
      <c>
        <v>BERGAMA</v>
      </c>
      <c>
        <is>
          <t>ZEYTİNDAĞ TR-2 35-16-M00004_953328633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24.11.2020 16:52:01</t>
        </is>
      </c>
      <c>
        <is>
          <t>24.11.2020 19:05:39</t>
        </is>
      </c>
      <c>
        <v>2.227222222</v>
      </c>
      <c>
        <v>0</v>
      </c>
      <c>
        <v>1</v>
      </c>
      <c>
        <v>0</v>
      </c>
      <c>
        <v>0</v>
      </c>
      <c>
        <v>0</v>
      </c>
      <c>
        <v>2.227222</v>
      </c>
      <c>
        <v>0</v>
      </c>
      <c>
        <v>0</v>
      </c>
    </row>
    <row>
      <c>
        <is>
          <t>1577571</t>
        </is>
      </c>
      <c>
        <v>1</v>
      </c>
      <c>
        <is>
          <t>İZMİR</t>
        </is>
      </c>
      <c>
        <v>MENEMEN</v>
      </c>
      <c>
        <is>
          <t>TÜRKELLİ DM (TR-4) 35-28-M00368_TÜRKELLİ TR-1803 ÇIKIŞ M013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08.11.2020 11:03:05</t>
        </is>
      </c>
      <c>
        <is>
          <t>08.11.2020 11:43:00</t>
        </is>
      </c>
      <c>
        <v>0.665277777</v>
      </c>
      <c>
        <v>0</v>
      </c>
      <c>
        <v>0</v>
      </c>
      <c>
        <v>9</v>
      </c>
      <c>
        <v>26</v>
      </c>
      <c>
        <v>0</v>
      </c>
      <c>
        <v>0</v>
      </c>
      <c>
        <v>5.9875</v>
      </c>
      <c>
        <v>17.297222</v>
      </c>
    </row>
    <row>
      <c>
        <is>
          <t>1597039</t>
        </is>
      </c>
      <c>
        <v>1</v>
      </c>
      <c>
        <is>
          <t>İZMİR</t>
        </is>
      </c>
      <c>
        <v>KARABURUN</v>
      </c>
      <c>
        <is>
          <t>MORDOĞAN TR-23 35-21-L00152_E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26.11.2020 22:33:52</t>
        </is>
      </c>
      <c>
        <is>
          <t>27.11.2020 00:35:21</t>
        </is>
      </c>
      <c>
        <v>2.024722222</v>
      </c>
      <c>
        <v>0</v>
      </c>
      <c>
        <v>98</v>
      </c>
      <c>
        <v>0</v>
      </c>
      <c>
        <v>0</v>
      </c>
      <c>
        <v>0</v>
      </c>
      <c>
        <v>198.422778</v>
      </c>
      <c>
        <v>0</v>
      </c>
      <c>
        <v>0</v>
      </c>
    </row>
    <row>
      <c>
        <is>
          <t>1576266</t>
        </is>
      </c>
      <c>
        <v>1</v>
      </c>
      <c>
        <is>
          <t>İZMİR</t>
        </is>
      </c>
      <c>
        <v>KARABURUN</v>
      </c>
      <c>
        <is>
          <t>MORDOĞAN TR-26 35-21-L00209_953368672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06.11.2020 10:08:06</t>
        </is>
      </c>
      <c>
        <is>
          <t>06.11.2020 20:01:24</t>
        </is>
      </c>
      <c>
        <v>9.888333333</v>
      </c>
      <c>
        <v>0</v>
      </c>
      <c>
        <v>3</v>
      </c>
      <c>
        <v>0</v>
      </c>
      <c>
        <v>0</v>
      </c>
      <c>
        <v>0</v>
      </c>
      <c>
        <v>29.665</v>
      </c>
      <c>
        <v>0</v>
      </c>
      <c>
        <v>0</v>
      </c>
    </row>
    <row>
      <c>
        <is>
          <t>1577793</t>
        </is>
      </c>
      <c>
        <v>1</v>
      </c>
      <c>
        <is>
          <t>İZMİR</t>
        </is>
      </c>
      <c>
        <v>KARABURUN</v>
      </c>
      <c>
        <is>
          <t>MORDOĞAN TR-27 35-21-L00154_953365200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08.11.2020 21:44:58</t>
        </is>
      </c>
      <c>
        <is>
          <t>08.11.2020 23:50:02</t>
        </is>
      </c>
      <c>
        <v>2.084444444</v>
      </c>
      <c>
        <v>0</v>
      </c>
      <c>
        <v>1</v>
      </c>
      <c>
        <v>0</v>
      </c>
      <c>
        <v>0</v>
      </c>
      <c>
        <v>0</v>
      </c>
      <c>
        <v>2.084444</v>
      </c>
      <c>
        <v>0</v>
      </c>
      <c>
        <v>0</v>
      </c>
    </row>
    <row>
      <c>
        <is>
          <t>1597731</t>
        </is>
      </c>
      <c>
        <v>1</v>
      </c>
      <c>
        <is>
          <t>İZMİR</t>
        </is>
      </c>
      <c>
        <v>MENEMEN</v>
      </c>
      <c>
        <is>
          <t>HAYKIRAN TR-2 35-28-M00201_B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28.11.2020 11:36:00</t>
        </is>
      </c>
      <c>
        <is>
          <t>28.11.2020 13:30:36</t>
        </is>
      </c>
      <c>
        <v>1.91</v>
      </c>
      <c>
        <v>0</v>
      </c>
      <c>
        <v>0</v>
      </c>
      <c>
        <v>0</v>
      </c>
      <c>
        <v>35</v>
      </c>
      <c>
        <v>0</v>
      </c>
      <c>
        <v>0</v>
      </c>
      <c>
        <v>0</v>
      </c>
      <c>
        <v>66.85</v>
      </c>
    </row>
    <row>
      <c>
        <is>
          <t>1596957</t>
        </is>
      </c>
      <c>
        <v>1</v>
      </c>
      <c>
        <is>
          <t>İZMİR</t>
        </is>
      </c>
      <c>
        <v>MENEMEN</v>
      </c>
      <c>
        <is>
          <t>HAYKIRAN TR-2 35-28-M00201_35-28-M00201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26.11.2020 17:26:05</t>
        </is>
      </c>
      <c>
        <is>
          <t>26.11.2020 20:02:36</t>
        </is>
      </c>
      <c>
        <v>2.608611111</v>
      </c>
      <c>
        <v>0</v>
      </c>
      <c>
        <v>0</v>
      </c>
      <c>
        <v>1</v>
      </c>
      <c>
        <v>224</v>
      </c>
      <c>
        <v>0</v>
      </c>
      <c>
        <v>0</v>
      </c>
      <c>
        <v>2.608611</v>
      </c>
      <c>
        <v>584.328889</v>
      </c>
    </row>
    <row>
      <c>
        <is>
          <t>1583305</t>
        </is>
      </c>
      <c>
        <v>1</v>
      </c>
      <c>
        <is>
          <t>MANİSA</t>
        </is>
      </c>
      <c>
        <v>ŞEHZADELER</v>
      </c>
      <c>
        <is>
          <t>SANCAKLI UZUNÇINAR KÖYÜ 45-71-M00566_953229239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19.11.2020 15:48:02</t>
        </is>
      </c>
      <c>
        <is>
          <t>19.11.2020 17:44:11</t>
        </is>
      </c>
      <c>
        <v>1.935833333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1.935833</v>
      </c>
    </row>
    <row>
      <c>
        <is>
          <t>1574449</t>
        </is>
      </c>
      <c>
        <v>1</v>
      </c>
      <c>
        <is>
          <t>MANİSA</t>
        </is>
      </c>
      <c>
        <v>ŞEHZADELER</v>
      </c>
      <c>
        <is>
          <t>SANCAKLI UZUNÇINAR KÖYÜ 45-71-M00566_Ayırıcı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02.11.2020 23:39:23</t>
        </is>
      </c>
      <c>
        <is>
          <t>03.11.2020 01:44:59</t>
        </is>
      </c>
      <c>
        <v>2.093333333</v>
      </c>
      <c>
        <v>0</v>
      </c>
      <c>
        <v>0</v>
      </c>
      <c>
        <v>2</v>
      </c>
      <c>
        <v>116</v>
      </c>
      <c>
        <v>0</v>
      </c>
      <c>
        <v>0</v>
      </c>
      <c>
        <v>4.186667</v>
      </c>
      <c>
        <v>242.826667</v>
      </c>
    </row>
    <row>
      <c>
        <is>
          <t>1578207</t>
        </is>
      </c>
      <c>
        <v>1</v>
      </c>
      <c>
        <is>
          <t>İZMİR</t>
        </is>
      </c>
      <c>
        <v>MENEMEN</v>
      </c>
      <c>
        <is>
          <t>MENEMEN TR-48 35-28-L00048_B</t>
        </is>
      </c>
      <c>
        <v>AG Klemens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09.11.2020 18:46:00</t>
        </is>
      </c>
      <c>
        <is>
          <t>09.11.2020 20:04:06</t>
        </is>
      </c>
      <c>
        <v>1.301666666</v>
      </c>
      <c>
        <v>0</v>
      </c>
      <c>
        <v>0</v>
      </c>
      <c>
        <v>0</v>
      </c>
      <c>
        <v>52</v>
      </c>
      <c>
        <v>0</v>
      </c>
      <c>
        <v>0</v>
      </c>
      <c>
        <v>0</v>
      </c>
      <c>
        <v>67.686667</v>
      </c>
    </row>
    <row>
      <c>
        <is>
          <t>1576726</t>
        </is>
      </c>
      <c>
        <v>1</v>
      </c>
      <c>
        <is>
          <t>İZMİR</t>
        </is>
      </c>
      <c>
        <v>MENEMEN</v>
      </c>
      <c>
        <is>
          <t>MENEMEN TR-48 35-28-L00048_955994802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06.11.2020 15:46:10</t>
        </is>
      </c>
      <c>
        <is>
          <t>07.11.2020 19:36:29</t>
        </is>
      </c>
      <c>
        <v>27.838611111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27.838611</v>
      </c>
    </row>
    <row>
      <c>
        <is>
          <t>1574151</t>
        </is>
      </c>
      <c>
        <v>1</v>
      </c>
      <c>
        <is>
          <t>MANİSA</t>
        </is>
      </c>
      <c>
        <v>SALİHLİ</v>
      </c>
      <c>
        <is>
          <t>TAYTAN OFİS KÖK 45-78-M00314_HatBaşıAyırıcı_53139710 M06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02.11.2020 13:02:03</t>
        </is>
      </c>
      <c>
        <is>
          <t>02.11.2020 13:45:20</t>
        </is>
      </c>
      <c>
        <v>0.721388888</v>
      </c>
      <c>
        <v>0</v>
      </c>
      <c>
        <v>0</v>
      </c>
      <c>
        <v>12</v>
      </c>
      <c>
        <v>0</v>
      </c>
      <c>
        <v>0</v>
      </c>
      <c>
        <v>0</v>
      </c>
      <c>
        <v>8.656667</v>
      </c>
      <c>
        <v>0</v>
      </c>
    </row>
    <row>
      <c>
        <is>
          <t>1598255</t>
        </is>
      </c>
      <c>
        <v>1</v>
      </c>
      <c>
        <is>
          <t>MANİSA</t>
        </is>
      </c>
      <c>
        <v>SALİHLİ</v>
      </c>
      <c>
        <is>
          <t>DURASILLI TR-1 KÖK 45-78-M01114_TR-2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29.11.2020 17:29:33</t>
        </is>
      </c>
      <c>
        <is>
          <t>29.11.2020 17:38:00</t>
        </is>
      </c>
      <c>
        <v>0.140833333</v>
      </c>
      <c>
        <v>24</v>
      </c>
      <c>
        <v>708</v>
      </c>
      <c>
        <v>16</v>
      </c>
      <c>
        <v>0</v>
      </c>
      <c>
        <v>3.38</v>
      </c>
      <c>
        <v>99.71</v>
      </c>
      <c>
        <v>2.253333</v>
      </c>
      <c>
        <v>0</v>
      </c>
    </row>
    <row>
      <c>
        <is>
          <t>1574471</t>
        </is>
      </c>
      <c>
        <v>1</v>
      </c>
      <c>
        <is>
          <t>MANİSA</t>
        </is>
      </c>
      <c>
        <v>SALİHLİ</v>
      </c>
      <c>
        <is>
          <t>TAYTAN OFİS KÖK 45-78-M00314_ÜLKÜ FABRİKALAR M014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03.11.2020 04:19:36</t>
        </is>
      </c>
      <c>
        <is>
          <t>03.11.2020 04:42:58</t>
        </is>
      </c>
      <c>
        <v>0.389444444</v>
      </c>
      <c>
        <v>7</v>
      </c>
      <c>
        <v>0</v>
      </c>
      <c>
        <v>38</v>
      </c>
      <c>
        <v>9</v>
      </c>
      <c>
        <v>2.726111</v>
      </c>
      <c>
        <v>0</v>
      </c>
      <c>
        <v>14.798889</v>
      </c>
      <c>
        <v>3.505</v>
      </c>
    </row>
    <row>
      <c>
        <is>
          <t>1574464</t>
        </is>
      </c>
      <c>
        <v>1</v>
      </c>
      <c>
        <is>
          <t>MANİSA</t>
        </is>
      </c>
      <c>
        <v>SALİHLİ</v>
      </c>
      <c>
        <is>
          <t>TAYTAN OFİS KÖK 45-78-M00314_HatBaşıAyırıcı_53140274 M014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03.11.2020 01:40:20</t>
        </is>
      </c>
      <c>
        <is>
          <t>03.11.2020 03:49:21</t>
        </is>
      </c>
      <c>
        <v>2.150277777</v>
      </c>
      <c>
        <v>0</v>
      </c>
      <c>
        <v>0</v>
      </c>
      <c>
        <v>28</v>
      </c>
      <c>
        <v>0</v>
      </c>
      <c>
        <v>0</v>
      </c>
      <c>
        <v>0</v>
      </c>
      <c>
        <v>60.207778</v>
      </c>
      <c>
        <v>0</v>
      </c>
    </row>
    <row>
      <c>
        <is>
          <t>1577455</t>
        </is>
      </c>
      <c>
        <v>1</v>
      </c>
      <c>
        <is>
          <t>MANİSA</t>
        </is>
      </c>
      <c>
        <v>SALİHLİ</v>
      </c>
      <c>
        <is>
          <t>DURASILLI TR-1 KÖK 45-78-M01114_TR-2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08.11.2020 08:05:05</t>
        </is>
      </c>
      <c>
        <is>
          <t>08.11.2020 08:26:00</t>
        </is>
      </c>
      <c>
        <v>0.348611111</v>
      </c>
      <c>
        <v>24</v>
      </c>
      <c>
        <v>708</v>
      </c>
      <c>
        <v>16</v>
      </c>
      <c>
        <v>0</v>
      </c>
      <c>
        <v>8.366667</v>
      </c>
      <c>
        <v>246.816667</v>
      </c>
      <c>
        <v>5.577778</v>
      </c>
      <c>
        <v>0</v>
      </c>
    </row>
    <row>
      <c>
        <is>
          <t>1579549</t>
        </is>
      </c>
      <c>
        <v>1</v>
      </c>
      <c>
        <is>
          <t>MANİSA</t>
        </is>
      </c>
      <c>
        <v>ŞEHZADELER</v>
      </c>
      <c>
        <is>
          <t>AŞAĞIÇOBANİSA KÖK 45-71-M00096_İSTASYON KABİN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12.11.2020 10:48:36</t>
        </is>
      </c>
      <c>
        <is>
          <t>12.11.2020 11:20:25</t>
        </is>
      </c>
      <c>
        <v>0.530277777</v>
      </c>
      <c>
        <v>9</v>
      </c>
      <c>
        <v>994</v>
      </c>
      <c>
        <v>0</v>
      </c>
      <c>
        <v>5</v>
      </c>
      <c>
        <v>4.7725</v>
      </c>
      <c>
        <v>527.09611</v>
      </c>
      <c>
        <v>0</v>
      </c>
      <c>
        <v>2.651389</v>
      </c>
    </row>
    <row>
      <c>
        <is>
          <t>1575534</t>
        </is>
      </c>
      <c>
        <v>1</v>
      </c>
      <c>
        <is>
          <t>MANİSA</t>
        </is>
      </c>
      <c>
        <v>ŞEHZADELER</v>
      </c>
      <c>
        <is>
          <t>AŞAĞIÇOBANİSA SANAYİ 45-71-M00108_-M01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05.11.2020 07:36:42</t>
        </is>
      </c>
      <c>
        <is>
          <t>05.11.2020 08:02:51</t>
        </is>
      </c>
      <c>
        <v>0.435833333</v>
      </c>
      <c>
        <v>20</v>
      </c>
      <c>
        <v>491</v>
      </c>
      <c>
        <v>1</v>
      </c>
      <c>
        <v>30</v>
      </c>
      <c>
        <v>8.716667</v>
      </c>
      <c>
        <v>213.994167</v>
      </c>
      <c>
        <v>0.435833</v>
      </c>
      <c>
        <v>13.075</v>
      </c>
    </row>
    <row>
      <c>
        <is>
          <t>1574747</t>
        </is>
      </c>
      <c>
        <v>1</v>
      </c>
      <c>
        <is>
          <t>MANİSA</t>
        </is>
      </c>
      <c>
        <v>YUNUSEMRE</v>
      </c>
      <c>
        <is>
          <t>MURADİYE TR-3 45-71-M02147_953243090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03.11.2020 14:26:45</t>
        </is>
      </c>
      <c>
        <is>
          <t>03.11.2020 17:35:21</t>
        </is>
      </c>
      <c>
        <v>3.143333333</v>
      </c>
      <c>
        <v>0</v>
      </c>
      <c>
        <v>9</v>
      </c>
      <c>
        <v>0</v>
      </c>
      <c>
        <v>0</v>
      </c>
      <c>
        <v>0</v>
      </c>
      <c>
        <v>28.29</v>
      </c>
      <c>
        <v>0</v>
      </c>
      <c>
        <v>0</v>
      </c>
    </row>
    <row>
      <c>
        <is>
          <t>1583793</t>
        </is>
      </c>
      <c>
        <v>1</v>
      </c>
      <c>
        <is>
          <t>MANİSA</t>
        </is>
      </c>
      <c>
        <v>YUNUSEMRE</v>
      </c>
      <c>
        <is>
          <t>MURADİYE DM-9/2 KÖK 45-71-M00676_VESTON HAVAİ HAT-M02 M02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20.11.2020 11:05:50</t>
        </is>
      </c>
      <c>
        <is>
          <t>20.11.2020 13:02:00</t>
        </is>
      </c>
      <c>
        <v>1.936111111</v>
      </c>
      <c>
        <v>6</v>
      </c>
      <c>
        <v>0</v>
      </c>
      <c>
        <v>0</v>
      </c>
      <c>
        <v>0</v>
      </c>
      <c>
        <v>11.616667</v>
      </c>
      <c>
        <v>0</v>
      </c>
      <c>
        <v>0</v>
      </c>
      <c>
        <v>0</v>
      </c>
    </row>
    <row>
      <c>
        <is>
          <t>1583701</t>
        </is>
      </c>
      <c>
        <v>1</v>
      </c>
      <c>
        <is>
          <t>MANİSA</t>
        </is>
      </c>
      <c>
        <v>YUNUSEMRE</v>
      </c>
      <c>
        <is>
          <t>MURADİYE TR-1 İSTASYON KABİN 45-71-M00192_953176798</t>
        </is>
      </c>
      <c>
        <v>AG Box / Sdk Abone Çıkış Faz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20.11.2020 09:58:56</t>
        </is>
      </c>
      <c>
        <is>
          <t>20.11.2020 10:46:01</t>
        </is>
      </c>
      <c>
        <v>0.784722222</v>
      </c>
      <c>
        <v>0</v>
      </c>
      <c>
        <v>7</v>
      </c>
      <c>
        <v>0</v>
      </c>
      <c>
        <v>0</v>
      </c>
      <c>
        <v>0</v>
      </c>
      <c>
        <v>5.493056</v>
      </c>
      <c>
        <v>0</v>
      </c>
      <c>
        <v>0</v>
      </c>
    </row>
    <row>
      <c>
        <is>
          <t>1579837</t>
        </is>
      </c>
      <c>
        <v>1</v>
      </c>
      <c>
        <is>
          <t>İZMİR</t>
        </is>
      </c>
      <c>
        <v>BERGAMA</v>
      </c>
      <c>
        <is>
          <t>ZEYTİNDAĞ TR-5 35-16-M00007_47507018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12.11.2020 19:37:14</t>
        </is>
      </c>
      <c>
        <is>
          <t>12.11.2020 21:42:39</t>
        </is>
      </c>
      <c>
        <v>2.090277777</v>
      </c>
      <c>
        <v>0</v>
      </c>
      <c>
        <v>40</v>
      </c>
      <c>
        <v>0</v>
      </c>
      <c>
        <v>0</v>
      </c>
      <c>
        <v>0</v>
      </c>
      <c>
        <v>83.611111</v>
      </c>
      <c>
        <v>0</v>
      </c>
      <c>
        <v>0</v>
      </c>
    </row>
    <row>
      <c>
        <is>
          <t>1577594</t>
        </is>
      </c>
      <c>
        <v>1</v>
      </c>
      <c>
        <is>
          <t>İZMİR</t>
        </is>
      </c>
      <c>
        <v>BERGAMA</v>
      </c>
      <c>
        <is>
          <t>ZEYTİNDAĞ TR-1 35-16-M00003_35-16-M00003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08.11.2020 12:19:02</t>
        </is>
      </c>
      <c>
        <is>
          <t>08.11.2020 17:53:11</t>
        </is>
      </c>
      <c>
        <v>5.569166666</v>
      </c>
      <c>
        <v>1</v>
      </c>
      <c>
        <v>464</v>
      </c>
      <c>
        <v>0</v>
      </c>
      <c>
        <v>0</v>
      </c>
      <c>
        <v>5.569167</v>
      </c>
      <c>
        <v>2584.093333</v>
      </c>
      <c>
        <v>0</v>
      </c>
      <c>
        <v>0</v>
      </c>
    </row>
    <row>
      <c>
        <is>
          <t>1583497</t>
        </is>
      </c>
      <c>
        <v>1</v>
      </c>
      <c>
        <is>
          <t>İZMİR</t>
        </is>
      </c>
      <c>
        <v>BERGAMA</v>
      </c>
      <c>
        <is>
          <t>DURMUŞLAR TR-1 35-16-M00156_47451019</t>
        </is>
      </c>
      <c>
        <v>AG Atlama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19.11.2020 19:29:44</t>
        </is>
      </c>
      <c>
        <is>
          <t>19.11.2020 22:45:19</t>
        </is>
      </c>
      <c>
        <v>3.259722222</v>
      </c>
      <c>
        <v>0</v>
      </c>
      <c>
        <v>0</v>
      </c>
      <c>
        <v>0</v>
      </c>
      <c>
        <v>66</v>
      </c>
      <c>
        <v>0</v>
      </c>
      <c>
        <v>0</v>
      </c>
      <c>
        <v>0</v>
      </c>
      <c>
        <v>215.141667</v>
      </c>
    </row>
    <row>
      <c>
        <is>
          <t>1596507</t>
        </is>
      </c>
      <c>
        <v>1</v>
      </c>
      <c>
        <is>
          <t>İZMİR</t>
        </is>
      </c>
      <c>
        <v>BERGAMA</v>
      </c>
      <c>
        <is>
          <t>DURMUŞLAR TR-1 35-16-M00156_953336090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25.11.2020 20:16:47</t>
        </is>
      </c>
      <c>
        <is>
          <t>25.11.2020 22:21:50</t>
        </is>
      </c>
      <c>
        <v>2.084166666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2.084167</v>
      </c>
    </row>
    <row>
      <c>
        <is>
          <t>1595666</t>
        </is>
      </c>
      <c>
        <v>1</v>
      </c>
      <c>
        <is>
          <t>İZMİR</t>
        </is>
      </c>
      <c>
        <v>MENEMEN</v>
      </c>
      <c>
        <is>
          <t>VİLLAKENT TR-9 35-28-M00384_953371982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24.11.2020 10:59:34</t>
        </is>
      </c>
      <c>
        <is>
          <t>24.11.2020 12:42:18</t>
        </is>
      </c>
      <c>
        <v>1.712222222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1.712222</v>
      </c>
    </row>
    <row>
      <c>
        <is>
          <t>1580769</t>
        </is>
      </c>
      <c>
        <v>1</v>
      </c>
      <c>
        <is>
          <t>İZMİR</t>
        </is>
      </c>
      <c>
        <v>MENEMEN</v>
      </c>
      <c>
        <is>
          <t>VİLLAKENT TR-5 35-28-M00382_953394139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14.11.2020 16:20:24</t>
        </is>
      </c>
      <c>
        <is>
          <t>14.11.2020 17:26:03</t>
        </is>
      </c>
      <c>
        <v>1.094166666</v>
      </c>
      <c>
        <v>0</v>
      </c>
      <c>
        <v>0</v>
      </c>
      <c>
        <v>0</v>
      </c>
      <c>
        <v>10</v>
      </c>
      <c>
        <v>0</v>
      </c>
      <c>
        <v>0</v>
      </c>
      <c>
        <v>0</v>
      </c>
      <c>
        <v>10.941667</v>
      </c>
    </row>
    <row>
      <c>
        <is>
          <t>1579945</t>
        </is>
      </c>
      <c>
        <v>1</v>
      </c>
      <c>
        <is>
          <t>MANİSA</t>
        </is>
      </c>
      <c>
        <v>ŞEHZADELER</v>
      </c>
      <c>
        <is>
          <t>KARGIN KÖK 45-71-M00095_ŞİRVAN-M05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13.11.2020 08:15:00</t>
        </is>
      </c>
      <c>
        <is>
          <t>13.11.2020 09:18:50</t>
        </is>
      </c>
      <c>
        <v>1.063888888</v>
      </c>
      <c>
        <v>0</v>
      </c>
      <c>
        <v>0</v>
      </c>
      <c>
        <v>47</v>
      </c>
      <c>
        <v>39</v>
      </c>
      <c>
        <v>0</v>
      </c>
      <c>
        <v>0</v>
      </c>
      <c>
        <v>50.002778</v>
      </c>
      <c>
        <v>41.491667</v>
      </c>
    </row>
    <row>
      <c>
        <is>
          <t>1580073</t>
        </is>
      </c>
      <c>
        <v>1</v>
      </c>
      <c>
        <is>
          <t>MANİSA</t>
        </is>
      </c>
      <c>
        <v>ŞEHZADELER</v>
      </c>
      <c>
        <is>
          <t>KARGIN KÖK 45-71-M00095_HatBaşıAyırıcı_53134343 M04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13.11.2020 10:20:01</t>
        </is>
      </c>
      <c>
        <is>
          <t>13.11.2020 20:28:12</t>
        </is>
      </c>
      <c>
        <v>10.136388888</v>
      </c>
      <c>
        <v>0</v>
      </c>
      <c>
        <v>0</v>
      </c>
      <c>
        <v>1</v>
      </c>
      <c>
        <v>0</v>
      </c>
      <c>
        <v>0</v>
      </c>
      <c>
        <v>0</v>
      </c>
      <c>
        <v>10.136389</v>
      </c>
      <c>
        <v>0</v>
      </c>
    </row>
    <row>
      <c>
        <is>
          <t>1579619</t>
        </is>
      </c>
      <c>
        <v>1</v>
      </c>
      <c>
        <is>
          <t>MANİSA</t>
        </is>
      </c>
      <c>
        <v>ŞEHZADELER</v>
      </c>
      <c>
        <is>
          <t>KARAOĞLANLI TR-1 KÖK 45-71-M00091_ŞEHİR İÇİ ÇIKIŞ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12.11.2020 12:44:03</t>
        </is>
      </c>
      <c>
        <is>
          <t>12.11.2020 13:28:49</t>
        </is>
      </c>
      <c>
        <v>0.746111111</v>
      </c>
      <c>
        <v>7</v>
      </c>
      <c>
        <v>863</v>
      </c>
      <c>
        <v>22</v>
      </c>
      <c>
        <v>113</v>
      </c>
      <c>
        <v>5.222778</v>
      </c>
      <c>
        <v>643.893889</v>
      </c>
      <c>
        <v>16.414444</v>
      </c>
      <c>
        <v>84.310556</v>
      </c>
    </row>
    <row>
      <c>
        <is>
          <t>1579483</t>
        </is>
      </c>
      <c>
        <v>1</v>
      </c>
      <c>
        <is>
          <t>MANİSA</t>
        </is>
      </c>
      <c>
        <v>ŞEHZADELER</v>
      </c>
      <c>
        <is>
          <t>KARGIN KÖK 45-71-M00095_HatBaşıAyırıcı_53134727 M07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12.11.2020 09:31:36</t>
        </is>
      </c>
      <c>
        <is>
          <t>12.11.2020 09:32:03</t>
        </is>
      </c>
      <c>
        <v>0.0075</v>
      </c>
      <c>
        <v>0</v>
      </c>
      <c>
        <v>0</v>
      </c>
      <c>
        <v>27</v>
      </c>
      <c>
        <v>494</v>
      </c>
      <c>
        <v>0</v>
      </c>
      <c>
        <v>0</v>
      </c>
      <c>
        <v>0.2025</v>
      </c>
      <c>
        <v>3.705</v>
      </c>
    </row>
    <row>
      <c>
        <is>
          <t>1581142</t>
        </is>
      </c>
      <c>
        <v>1</v>
      </c>
      <c>
        <is>
          <t>MANİSA</t>
        </is>
      </c>
      <c>
        <v>ŞEHZADELER</v>
      </c>
      <c>
        <is>
          <t>KARGIN KÖK 45-71-M00095_ŞİRVAN-M05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15.11.2020 17:08:00</t>
        </is>
      </c>
      <c>
        <is>
          <t>15.11.2020 17:47:07</t>
        </is>
      </c>
      <c>
        <v>0.651944444</v>
      </c>
      <c>
        <v>0</v>
      </c>
      <c>
        <v>0</v>
      </c>
      <c>
        <v>47</v>
      </c>
      <c>
        <v>39</v>
      </c>
      <c>
        <v>0</v>
      </c>
      <c>
        <v>0</v>
      </c>
      <c>
        <v>30.641389</v>
      </c>
      <c>
        <v>25.425833</v>
      </c>
    </row>
    <row>
      <c>
        <is>
          <t>1580580</t>
        </is>
      </c>
      <c>
        <v>1</v>
      </c>
      <c>
        <is>
          <t>İZMİR</t>
        </is>
      </c>
      <c>
        <v>BERGAMA</v>
      </c>
      <c>
        <is>
          <t>BERGAMA TM 35-16-A00004_HatBaşıAyırıcı_53140637 M08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14.11.2020 10:02:37</t>
        </is>
      </c>
      <c>
        <is>
          <t>14.11.2020 12:21:22</t>
        </is>
      </c>
      <c>
        <v>2.3125</v>
      </c>
      <c>
        <v>0</v>
      </c>
      <c>
        <v>0</v>
      </c>
      <c>
        <v>0</v>
      </c>
      <c>
        <v>9</v>
      </c>
      <c>
        <v>0</v>
      </c>
      <c>
        <v>0</v>
      </c>
      <c>
        <v>0</v>
      </c>
      <c>
        <v>20.8125</v>
      </c>
    </row>
    <row>
      <c>
        <is>
          <t>1595455</t>
        </is>
      </c>
      <c>
        <v>1</v>
      </c>
      <c>
        <is>
          <t>İZMİR</t>
        </is>
      </c>
      <c>
        <v>BERGAMA</v>
      </c>
      <c>
        <is>
          <t>TR-82 35-16-L00082_953333379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23.11.2020 19:46:32</t>
        </is>
      </c>
      <c>
        <is>
          <t>23.11.2020 23:07:27</t>
        </is>
      </c>
      <c>
        <v>3.348611111</v>
      </c>
      <c>
        <v>0</v>
      </c>
      <c>
        <v>4</v>
      </c>
      <c>
        <v>0</v>
      </c>
      <c>
        <v>0</v>
      </c>
      <c>
        <v>0</v>
      </c>
      <c>
        <v>13.394444</v>
      </c>
      <c>
        <v>0</v>
      </c>
      <c>
        <v>0</v>
      </c>
    </row>
    <row>
      <c>
        <is>
          <t>1580401</t>
        </is>
      </c>
      <c>
        <v>1</v>
      </c>
      <c>
        <is>
          <t>İZMİR</t>
        </is>
      </c>
      <c>
        <v>BERGAMA</v>
      </c>
      <c>
        <is>
          <t>TEPEKÖY TR-1 35-16-L00257_953330438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13.11.2020 18:34:38</t>
        </is>
      </c>
      <c>
        <is>
          <t>13.11.2020 20:28:49</t>
        </is>
      </c>
      <c>
        <v>1.903055555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1.903056</v>
      </c>
    </row>
    <row>
      <c>
        <is>
          <t>1580393</t>
        </is>
      </c>
      <c>
        <v>1</v>
      </c>
      <c>
        <is>
          <t>İZMİR</t>
        </is>
      </c>
      <c>
        <v>BERGAMA</v>
      </c>
      <c>
        <is>
          <t>TR-49 35-16-L00049_47569309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13.11.2020 18:28:00</t>
        </is>
      </c>
      <c>
        <is>
          <t>13.11.2020 19:40:29</t>
        </is>
      </c>
      <c>
        <v>1.208055555</v>
      </c>
      <c>
        <v>0</v>
      </c>
      <c>
        <v>98</v>
      </c>
      <c>
        <v>0</v>
      </c>
      <c>
        <v>0</v>
      </c>
      <c>
        <v>0</v>
      </c>
      <c>
        <v>118.389444</v>
      </c>
      <c>
        <v>0</v>
      </c>
      <c>
        <v>0</v>
      </c>
    </row>
    <row>
      <c>
        <is>
          <t>1595669</t>
        </is>
      </c>
      <c>
        <v>1</v>
      </c>
      <c>
        <is>
          <t>İZMİR</t>
        </is>
      </c>
      <c>
        <v>BERGAMA</v>
      </c>
      <c>
        <is>
          <t>TR-114 35-16-L00114_953335756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24.11.2020 11:23:38</t>
        </is>
      </c>
      <c>
        <is>
          <t>24.11.2020 12:38:27</t>
        </is>
      </c>
      <c>
        <v>1.246944444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1.246944</v>
      </c>
    </row>
    <row>
      <c>
        <is>
          <t>1595995</t>
        </is>
      </c>
      <c>
        <v>1</v>
      </c>
      <c>
        <is>
          <t>İZMİR</t>
        </is>
      </c>
      <c>
        <v>BERGAMA</v>
      </c>
      <c>
        <is>
          <t>TR-114 35-16-L00114_B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24.11.2020 20:50:14</t>
        </is>
      </c>
      <c>
        <is>
          <t>24.11.2020 22:08:49</t>
        </is>
      </c>
      <c>
        <v>1.309722222</v>
      </c>
      <c>
        <v>0</v>
      </c>
      <c>
        <v>0</v>
      </c>
      <c>
        <v>0</v>
      </c>
      <c>
        <v>18</v>
      </c>
      <c>
        <v>0</v>
      </c>
      <c>
        <v>0</v>
      </c>
      <c>
        <v>0</v>
      </c>
      <c>
        <v>23.575</v>
      </c>
    </row>
    <row>
      <c>
        <is>
          <t>1594955</t>
        </is>
      </c>
      <c>
        <v>1</v>
      </c>
      <c>
        <is>
          <t>İZMİR</t>
        </is>
      </c>
      <c>
        <v>BERGAMA</v>
      </c>
      <c>
        <is>
          <t>TR-112 35-16-L00112_47584359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22.11.2020 21:14:30</t>
        </is>
      </c>
      <c>
        <is>
          <t>22.11.2020 21:55:16</t>
        </is>
      </c>
      <c>
        <v>0.679444444</v>
      </c>
      <c>
        <v>0</v>
      </c>
      <c>
        <v>143</v>
      </c>
      <c>
        <v>0</v>
      </c>
      <c>
        <v>0</v>
      </c>
      <c>
        <v>0</v>
      </c>
      <c>
        <v>97.160555</v>
      </c>
      <c>
        <v>0</v>
      </c>
      <c>
        <v>0</v>
      </c>
    </row>
    <row>
      <c>
        <is>
          <t>1575915</t>
        </is>
      </c>
      <c>
        <v>1</v>
      </c>
      <c>
        <is>
          <t>İZMİR</t>
        </is>
      </c>
      <c>
        <v>BERGAMA</v>
      </c>
      <c>
        <is>
          <t>TR-126 35-16-L00126_953335490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05.11.2020 16:38:49</t>
        </is>
      </c>
      <c>
        <is>
          <t>05.11.2020 19:43:04</t>
        </is>
      </c>
      <c>
        <v>3.070833333</v>
      </c>
      <c>
        <v>0</v>
      </c>
      <c>
        <v>4</v>
      </c>
      <c>
        <v>0</v>
      </c>
      <c>
        <v>0</v>
      </c>
      <c>
        <v>0</v>
      </c>
      <c>
        <v>12.283333</v>
      </c>
      <c>
        <v>0</v>
      </c>
      <c>
        <v>0</v>
      </c>
    </row>
    <row>
      <c>
        <is>
          <t>1582733</t>
        </is>
      </c>
      <c>
        <v>1</v>
      </c>
      <c>
        <is>
          <t>İZMİR</t>
        </is>
      </c>
      <c>
        <v>BERGAMA</v>
      </c>
      <c>
        <is>
          <t>TR-122 35-16-L00122_953319890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18.11.2020 18:25:00</t>
        </is>
      </c>
      <c>
        <is>
          <t>18.11.2020 19:48:31</t>
        </is>
      </c>
      <c>
        <v>1.391944444</v>
      </c>
      <c>
        <v>0</v>
      </c>
      <c>
        <v>6</v>
      </c>
      <c>
        <v>0</v>
      </c>
      <c>
        <v>0</v>
      </c>
      <c>
        <v>0</v>
      </c>
      <c>
        <v>8.351667</v>
      </c>
      <c>
        <v>0</v>
      </c>
      <c>
        <v>0</v>
      </c>
    </row>
    <row>
      <c>
        <is>
          <t>1582705</t>
        </is>
      </c>
      <c>
        <v>1</v>
      </c>
      <c>
        <is>
          <t>İZMİR</t>
        </is>
      </c>
      <c>
        <v>BERGAMA</v>
      </c>
      <c>
        <is>
          <t>TR-122 35-16-L00122_35-16-L00122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18.11.2020 17:13:29</t>
        </is>
      </c>
      <c>
        <is>
          <t>18.11.2020 18:23:09</t>
        </is>
      </c>
      <c>
        <v>1.161111111</v>
      </c>
      <c>
        <v>1</v>
      </c>
      <c>
        <v>707</v>
      </c>
      <c>
        <v>0</v>
      </c>
      <c>
        <v>0</v>
      </c>
      <c>
        <v>1.161111</v>
      </c>
      <c>
        <v>820.905555</v>
      </c>
      <c>
        <v>0</v>
      </c>
      <c>
        <v>0</v>
      </c>
    </row>
    <row>
      <c>
        <is>
          <t>1580214</t>
        </is>
      </c>
      <c>
        <v>1</v>
      </c>
      <c>
        <is>
          <t>İZMİR</t>
        </is>
      </c>
      <c>
        <v>BERGAMA</v>
      </c>
      <c>
        <is>
          <t>TR-122 35-16-L00122_944449350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13.11.2020 13:49:25</t>
        </is>
      </c>
      <c>
        <is>
          <t>13.11.2020 17:16:39</t>
        </is>
      </c>
      <c>
        <v>3.453888888</v>
      </c>
      <c>
        <v>0</v>
      </c>
      <c>
        <v>1</v>
      </c>
      <c>
        <v>0</v>
      </c>
      <c>
        <v>0</v>
      </c>
      <c>
        <v>0</v>
      </c>
      <c>
        <v>3.453889</v>
      </c>
      <c>
        <v>0</v>
      </c>
      <c>
        <v>0</v>
      </c>
    </row>
    <row>
      <c>
        <is>
          <t>1573542</t>
        </is>
      </c>
      <c>
        <v>1</v>
      </c>
      <c>
        <is>
          <t>MANİSA</t>
        </is>
      </c>
      <c>
        <v>SELENDİ</v>
      </c>
      <c>
        <is>
          <t>İNLİCE YAKUPLAR TR-1 45-81-M00156_A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01.11.2020 09:44:00</t>
        </is>
      </c>
      <c>
        <is>
          <t>01.11.2020 11:06:29</t>
        </is>
      </c>
      <c>
        <v>1.374722222</v>
      </c>
      <c>
        <v>0</v>
      </c>
      <c>
        <v>0</v>
      </c>
      <c>
        <v>0</v>
      </c>
      <c>
        <v>14</v>
      </c>
      <c>
        <v>0</v>
      </c>
      <c>
        <v>0</v>
      </c>
      <c>
        <v>0</v>
      </c>
      <c>
        <v>19.246111</v>
      </c>
    </row>
    <row>
      <c>
        <is>
          <t>1573803</t>
        </is>
      </c>
      <c>
        <v>1</v>
      </c>
      <c>
        <is>
          <t>İZMİR</t>
        </is>
      </c>
      <c>
        <v>MENEMEN</v>
      </c>
      <c>
        <is>
          <t>ULUKENT DM-3/13 TR-2 35-28-M00066_ULUKENT DM-3/13-M01 M01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01.11.2020 19:18:01</t>
        </is>
      </c>
      <c>
        <is>
          <t>01.11.2020 19:34:00</t>
        </is>
      </c>
      <c>
        <v>0.266388888</v>
      </c>
      <c>
        <v>2</v>
      </c>
      <c>
        <v>266</v>
      </c>
      <c>
        <v>0</v>
      </c>
      <c>
        <v>0</v>
      </c>
      <c>
        <v>0.532778</v>
      </c>
      <c>
        <v>70.859444</v>
      </c>
      <c>
        <v>0</v>
      </c>
      <c>
        <v>0</v>
      </c>
    </row>
    <row>
      <c>
        <is>
          <t>1573985</t>
        </is>
      </c>
      <c>
        <v>1</v>
      </c>
      <c>
        <is>
          <t>İZMİR</t>
        </is>
      </c>
      <c>
        <v>MENEMEN</v>
      </c>
      <c>
        <is>
          <t>ULUKENT DM-3/3 35-28-M00049_DAĞITIM TRAFO ULUKENT DM-3/3 M04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02.11.2020 09:32:17</t>
        </is>
      </c>
      <c>
        <is>
          <t>02.11.2020 14:25:54</t>
        </is>
      </c>
      <c>
        <v>4.893469444</v>
      </c>
      <c>
        <v>2</v>
      </c>
      <c>
        <v>368</v>
      </c>
      <c>
        <v>0</v>
      </c>
      <c>
        <v>0</v>
      </c>
      <c>
        <v>9.786939</v>
      </c>
      <c>
        <v>1800.796755</v>
      </c>
      <c>
        <v>0</v>
      </c>
      <c>
        <v>0</v>
      </c>
    </row>
    <row>
      <c>
        <is>
          <t>1598485</t>
        </is>
      </c>
      <c>
        <v>1</v>
      </c>
      <c>
        <is>
          <t>MANİSA</t>
        </is>
      </c>
      <c>
        <v>ŞEHZADELER</v>
      </c>
      <c>
        <is>
          <t>DM-5/11 45-71-M00286_45138623</t>
        </is>
      </c>
      <c>
        <v>AG Atlama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30.11.2020 09:29:34</t>
        </is>
      </c>
      <c>
        <is>
          <t>30.11.2020 11:39:46</t>
        </is>
      </c>
      <c>
        <v>2.17</v>
      </c>
      <c>
        <v>0</v>
      </c>
      <c>
        <v>5</v>
      </c>
      <c>
        <v>0</v>
      </c>
      <c>
        <v>0</v>
      </c>
      <c>
        <v>0</v>
      </c>
      <c>
        <v>10.85</v>
      </c>
      <c>
        <v>0</v>
      </c>
      <c>
        <v>0</v>
      </c>
    </row>
    <row>
      <c>
        <is>
          <t>1597977</t>
        </is>
      </c>
      <c>
        <v>1</v>
      </c>
      <c>
        <is>
          <t>MANİSA</t>
        </is>
      </c>
      <c>
        <v>ŞEHZADELER</v>
      </c>
      <c>
        <is>
          <t>DM-1/8 45-71-M00198_953220836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28.11.2020 21:23:40</t>
        </is>
      </c>
      <c>
        <is>
          <t>28.11.2020 21:59:47</t>
        </is>
      </c>
      <c>
        <v>0.601944444</v>
      </c>
      <c>
        <v>0</v>
      </c>
      <c>
        <v>13</v>
      </c>
      <c>
        <v>0</v>
      </c>
      <c>
        <v>0</v>
      </c>
      <c>
        <v>0</v>
      </c>
      <c>
        <v>7.825278</v>
      </c>
      <c>
        <v>0</v>
      </c>
      <c>
        <v>0</v>
      </c>
    </row>
    <row>
      <c>
        <is>
          <t>1583746</t>
        </is>
      </c>
      <c>
        <v>1</v>
      </c>
      <c>
        <is>
          <t>MANİSA</t>
        </is>
      </c>
      <c>
        <v>ŞEHZADELER</v>
      </c>
      <c>
        <is>
          <t>DM-1/04 45-71-M00017_B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20.11.2020 10:59:24</t>
        </is>
      </c>
      <c>
        <is>
          <t>20.11.2020 14:59:42</t>
        </is>
      </c>
      <c>
        <v>4.005</v>
      </c>
      <c>
        <v>0</v>
      </c>
      <c>
        <v>35</v>
      </c>
      <c>
        <v>0</v>
      </c>
      <c>
        <v>0</v>
      </c>
      <c>
        <v>0</v>
      </c>
      <c>
        <v>140.175</v>
      </c>
      <c>
        <v>0</v>
      </c>
      <c>
        <v>0</v>
      </c>
    </row>
    <row>
      <c>
        <is>
          <t>1583401</t>
        </is>
      </c>
      <c>
        <v>1</v>
      </c>
      <c>
        <is>
          <t>İZMİR</t>
        </is>
      </c>
      <c>
        <v>KARABURUN</v>
      </c>
      <c>
        <is>
          <t>BOYABAĞ TR-1 35-21-L00113_B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19.11.2020 17:30:19</t>
        </is>
      </c>
      <c>
        <is>
          <t>19.11.2020 18:19:40</t>
        </is>
      </c>
      <c>
        <v>0.8225</v>
      </c>
      <c>
        <v>0</v>
      </c>
      <c>
        <v>0</v>
      </c>
      <c>
        <v>0</v>
      </c>
      <c>
        <v>41</v>
      </c>
      <c>
        <v>0</v>
      </c>
      <c>
        <v>0</v>
      </c>
      <c>
        <v>0</v>
      </c>
      <c>
        <v>33.7225</v>
      </c>
    </row>
    <row>
      <c>
        <is>
          <t>1584296</t>
        </is>
      </c>
      <c>
        <v>1</v>
      </c>
      <c>
        <is>
          <t>İZMİR</t>
        </is>
      </c>
      <c>
        <v>KARABURUN</v>
      </c>
      <c>
        <is>
          <t>KÖSEDERE TR-1 35-21-L00124_953359132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21.11.2020 10:38:03</t>
        </is>
      </c>
      <c>
        <is>
          <t>21.11.2020 12:32:54</t>
        </is>
      </c>
      <c>
        <v>1.914166666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1.914167</v>
      </c>
    </row>
    <row>
      <c>
        <is>
          <t>1595313</t>
        </is>
      </c>
      <c>
        <v>1</v>
      </c>
      <c>
        <is>
          <t>İZMİR</t>
        </is>
      </c>
      <c>
        <v>KARABURUN</v>
      </c>
      <c>
        <is>
          <t>KÖSEDERE TR-1 35-21-L00124_953359164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23.11.2020 15:06:45</t>
        </is>
      </c>
      <c>
        <is>
          <t>23.11.2020 22:27:18</t>
        </is>
      </c>
      <c>
        <v>7.3425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7.3425</v>
      </c>
    </row>
    <row>
      <c>
        <is>
          <t>1583491</t>
        </is>
      </c>
      <c>
        <v>1</v>
      </c>
      <c>
        <is>
          <t>İZMİR</t>
        </is>
      </c>
      <c>
        <v>MENEMEN</v>
      </c>
      <c>
        <is>
          <t>HATUNDERE TR-1 35-28-M00471_35-28-M00471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19.11.2020 19:20:55</t>
        </is>
      </c>
      <c>
        <is>
          <t>19.11.2020 20:00:24</t>
        </is>
      </c>
      <c>
        <v>0.658055555</v>
      </c>
      <c>
        <v>0</v>
      </c>
      <c>
        <v>0</v>
      </c>
      <c>
        <v>1</v>
      </c>
      <c>
        <v>330</v>
      </c>
      <c>
        <v>0</v>
      </c>
      <c>
        <v>0</v>
      </c>
      <c>
        <v>0.658056</v>
      </c>
      <c>
        <v>217.158333</v>
      </c>
    </row>
    <row>
      <c>
        <is>
          <t>1584074</t>
        </is>
      </c>
      <c>
        <v>1</v>
      </c>
      <c>
        <is>
          <t>İZMİR</t>
        </is>
      </c>
      <c>
        <v>MENEMEN</v>
      </c>
      <c>
        <is>
          <t>HATUNDERE TR-1 35-28-M00471_35-28-M00471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20.11.2020 19:48:38</t>
        </is>
      </c>
      <c>
        <is>
          <t>20.11.2020 20:33:50</t>
        </is>
      </c>
      <c>
        <v>0.753333333</v>
      </c>
      <c>
        <v>0</v>
      </c>
      <c>
        <v>0</v>
      </c>
      <c>
        <v>1</v>
      </c>
      <c>
        <v>330</v>
      </c>
      <c>
        <v>0</v>
      </c>
      <c>
        <v>0</v>
      </c>
      <c>
        <v>0.753333</v>
      </c>
      <c>
        <v>248.6</v>
      </c>
    </row>
    <row>
      <c>
        <is>
          <t>1582835</t>
        </is>
      </c>
      <c>
        <v>1</v>
      </c>
      <c>
        <is>
          <t>İZMİR</t>
        </is>
      </c>
      <c>
        <v>KARABURUN</v>
      </c>
      <c>
        <is>
          <t>MORDOĞAN İM 35-21-A00002_GÜLBAHÇE-L04 L04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19.11.2020 05:38:03</t>
        </is>
      </c>
      <c>
        <is>
          <t>19.11.2020 05:52:00</t>
        </is>
      </c>
      <c>
        <v>0.2325</v>
      </c>
      <c>
        <v>0</v>
      </c>
      <c>
        <v>0</v>
      </c>
      <c>
        <v>5</v>
      </c>
      <c>
        <v>0</v>
      </c>
      <c>
        <v>0</v>
      </c>
      <c>
        <v>0</v>
      </c>
      <c>
        <v>1.1625</v>
      </c>
      <c>
        <v>0</v>
      </c>
    </row>
    <row>
      <c>
        <is>
          <t>1597971</t>
        </is>
      </c>
      <c>
        <v>1</v>
      </c>
      <c>
        <is>
          <t>İZMİR</t>
        </is>
      </c>
      <c>
        <v>KARABURUN</v>
      </c>
      <c>
        <is>
          <t>MORDOĞAN TR-1 35-21-L00201_953366098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28.11.2020 20:07:21</t>
        </is>
      </c>
      <c>
        <is>
          <t>28.11.2020 22:52:32</t>
        </is>
      </c>
      <c>
        <v>2.753055555</v>
      </c>
      <c>
        <v>0</v>
      </c>
      <c>
        <v>1</v>
      </c>
      <c>
        <v>0</v>
      </c>
      <c>
        <v>0</v>
      </c>
      <c>
        <v>0</v>
      </c>
      <c>
        <v>2.753056</v>
      </c>
      <c>
        <v>0</v>
      </c>
      <c>
        <v>0</v>
      </c>
    </row>
    <row>
      <c>
        <is>
          <t>1574560</t>
        </is>
      </c>
      <c>
        <v>1</v>
      </c>
      <c>
        <is>
          <t>İZMİR</t>
        </is>
      </c>
      <c>
        <v>KARABURUN</v>
      </c>
      <c>
        <is>
          <t>TR-20 AYI BALIĞI 35-21-L00207_953366282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03.11.2020 09:54:50</t>
        </is>
      </c>
      <c>
        <is>
          <t>03.11.2020 19:21:35</t>
        </is>
      </c>
      <c>
        <v>9.445833333</v>
      </c>
      <c>
        <v>0</v>
      </c>
      <c>
        <v>2</v>
      </c>
      <c>
        <v>0</v>
      </c>
      <c>
        <v>0</v>
      </c>
      <c>
        <v>0</v>
      </c>
      <c>
        <v>18.891667</v>
      </c>
      <c>
        <v>0</v>
      </c>
      <c>
        <v>0</v>
      </c>
    </row>
    <row>
      <c>
        <is>
          <t>1574641</t>
        </is>
      </c>
      <c>
        <v>1</v>
      </c>
      <c>
        <is>
          <t>İZMİR</t>
        </is>
      </c>
      <c>
        <v>KARABURUN</v>
      </c>
      <c>
        <is>
          <t>MORDOĞAN TR-2 35-21-L00140_953357156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03.11.2020 11:55:53</t>
        </is>
      </c>
      <c>
        <is>
          <t>03.11.2020 14:42:44</t>
        </is>
      </c>
      <c>
        <v>2.780833333</v>
      </c>
      <c>
        <v>0</v>
      </c>
      <c>
        <v>1</v>
      </c>
      <c>
        <v>0</v>
      </c>
      <c>
        <v>0</v>
      </c>
      <c>
        <v>0</v>
      </c>
      <c>
        <v>2.780833</v>
      </c>
      <c>
        <v>0</v>
      </c>
      <c>
        <v>0</v>
      </c>
    </row>
    <row>
      <c>
        <is>
          <t>1574654</t>
        </is>
      </c>
      <c>
        <v>1</v>
      </c>
      <c>
        <is>
          <t>İZMİR</t>
        </is>
      </c>
      <c>
        <v>KARABURUN</v>
      </c>
      <c>
        <is>
          <t>MORDOĞAN TR-27 35-21-L00154_95000151147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03.11.2020 12:14:02</t>
        </is>
      </c>
      <c>
        <is>
          <t>03.11.2020 19:24:07</t>
        </is>
      </c>
      <c>
        <v>7.168055555</v>
      </c>
      <c>
        <v>0</v>
      </c>
      <c>
        <v>2</v>
      </c>
      <c>
        <v>0</v>
      </c>
      <c>
        <v>0</v>
      </c>
      <c>
        <v>0</v>
      </c>
      <c>
        <v>14.336111</v>
      </c>
      <c>
        <v>0</v>
      </c>
      <c>
        <v>0</v>
      </c>
    </row>
    <row>
      <c>
        <is>
          <t>1579843</t>
        </is>
      </c>
      <c>
        <v>1</v>
      </c>
      <c>
        <is>
          <t>İZMİR</t>
        </is>
      </c>
      <c>
        <v>KARABURUN</v>
      </c>
      <c>
        <is>
          <t>MORDOĞAN TR-23 35-21-L00152_MORDOĞAN TR-25 - TR-27 L05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12.11.2020 20:10:00</t>
        </is>
      </c>
      <c>
        <is>
          <t>12.11.2020 20:35:09</t>
        </is>
      </c>
      <c>
        <v>0.419166666</v>
      </c>
      <c>
        <v>4</v>
      </c>
      <c>
        <v>525</v>
      </c>
      <c>
        <v>0</v>
      </c>
      <c>
        <v>0</v>
      </c>
      <c>
        <v>1.676667</v>
      </c>
      <c>
        <v>220.0625</v>
      </c>
      <c>
        <v>0</v>
      </c>
      <c>
        <v>0</v>
      </c>
    </row>
    <row>
      <c>
        <is>
          <t>1579732</t>
        </is>
      </c>
      <c>
        <v>1</v>
      </c>
      <c>
        <is>
          <t>İZMİR</t>
        </is>
      </c>
      <c>
        <v>KARABURUN</v>
      </c>
      <c>
        <is>
          <t>ÇATALKAYA KÖYÜ TR-1 35-21-L00171_A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12.11.2020 16:19:42</t>
        </is>
      </c>
      <c>
        <is>
          <t>12.11.2020 16:30:59</t>
        </is>
      </c>
      <c>
        <v>0.188055555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0.376111</v>
      </c>
    </row>
    <row>
      <c>
        <is>
          <t>1578275</t>
        </is>
      </c>
      <c>
        <v>1</v>
      </c>
      <c>
        <is>
          <t>İZMİR</t>
        </is>
      </c>
      <c>
        <v>KARABURUN</v>
      </c>
      <c>
        <is>
          <t>ÇATALKAYA KÖYÜ TR-1 35-21-L00171_35-21-L00171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10.11.2020 05:51:03</t>
        </is>
      </c>
      <c>
        <is>
          <t>10.11.2020 08:58:23</t>
        </is>
      </c>
      <c>
        <v>3.122222222</v>
      </c>
      <c>
        <v>0</v>
      </c>
      <c>
        <v>0</v>
      </c>
      <c>
        <v>1</v>
      </c>
      <c>
        <v>63</v>
      </c>
      <c>
        <v>0</v>
      </c>
      <c>
        <v>0</v>
      </c>
      <c>
        <v>3.122222</v>
      </c>
      <c>
        <v>196.7</v>
      </c>
    </row>
    <row>
      <c>
        <is>
          <t>1578254</t>
        </is>
      </c>
      <c>
        <v>1</v>
      </c>
      <c>
        <is>
          <t>İZMİR</t>
        </is>
      </c>
      <c>
        <v>KARABURUN</v>
      </c>
      <c>
        <is>
          <t>ÇATALKAYA KÖYÜ TR-1 35-21-L00171_35-21-L00171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09.11.2020 21:31:16</t>
        </is>
      </c>
      <c>
        <is>
          <t>09.11.2020 22:42:00</t>
        </is>
      </c>
      <c>
        <v>1.178888888</v>
      </c>
      <c>
        <v>0</v>
      </c>
      <c>
        <v>0</v>
      </c>
      <c>
        <v>1</v>
      </c>
      <c>
        <v>63</v>
      </c>
      <c>
        <v>0</v>
      </c>
      <c>
        <v>0</v>
      </c>
      <c>
        <v>1.178889</v>
      </c>
      <c>
        <v>74.27</v>
      </c>
    </row>
    <row>
      <c>
        <is>
          <t>1579817</t>
        </is>
      </c>
      <c>
        <v>1</v>
      </c>
      <c>
        <is>
          <t>İZMİR</t>
        </is>
      </c>
      <c>
        <v>KARABURUN</v>
      </c>
      <c>
        <is>
          <t>MORDOĞAN TR-27 35-21-L00154_35-21-L00154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12.11.2020 18:24:43</t>
        </is>
      </c>
      <c>
        <is>
          <t>12.11.2020 20:31:20</t>
        </is>
      </c>
      <c>
        <v>2.110277777</v>
      </c>
      <c>
        <v>2</v>
      </c>
      <c>
        <v>274</v>
      </c>
      <c>
        <v>0</v>
      </c>
      <c>
        <v>0</v>
      </c>
      <c>
        <v>4.220556</v>
      </c>
      <c>
        <v>578.216111</v>
      </c>
      <c>
        <v>0</v>
      </c>
      <c>
        <v>0</v>
      </c>
    </row>
    <row>
      <c>
        <is>
          <t>1574673</t>
        </is>
      </c>
      <c>
        <v>1</v>
      </c>
      <c>
        <is>
          <t>İZMİR</t>
        </is>
      </c>
      <c>
        <v>KARABURUN</v>
      </c>
      <c>
        <is>
          <t>ARDIÇ MAHALLESİ TR-12 35-21-L00134_950297269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03.11.2020 12:46:59</t>
        </is>
      </c>
      <c>
        <is>
          <t>03.11.2020 19:19:09</t>
        </is>
      </c>
      <c>
        <v>6.536111111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6.536111</v>
      </c>
    </row>
    <row>
      <c>
        <is>
          <t>1583985</t>
        </is>
      </c>
      <c>
        <v>1</v>
      </c>
      <c>
        <is>
          <t>İZMİR</t>
        </is>
      </c>
      <c>
        <v>KARABURUN</v>
      </c>
      <c>
        <is>
          <t>ARDIÇ MAHALLESİ TR-9 35-21-L00130_953362723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20.11.2020 16:55:16</t>
        </is>
      </c>
      <c>
        <is>
          <t>20.11.2020 21:34:14</t>
        </is>
      </c>
      <c>
        <v>4.649444444</v>
      </c>
      <c>
        <v>0</v>
      </c>
      <c>
        <v>1</v>
      </c>
      <c>
        <v>0</v>
      </c>
      <c>
        <v>0</v>
      </c>
      <c>
        <v>0</v>
      </c>
      <c>
        <v>4.649444</v>
      </c>
      <c>
        <v>0</v>
      </c>
      <c>
        <v>0</v>
      </c>
    </row>
    <row>
      <c>
        <is>
          <t>1594806</t>
        </is>
      </c>
      <c>
        <v>1</v>
      </c>
      <c>
        <is>
          <t>İZMİR</t>
        </is>
      </c>
      <c>
        <v>KARABURUN</v>
      </c>
      <c>
        <is>
          <t>MORDOĞAN TR-3 35-21-L00141_953365930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22.11.2020 13:34:00</t>
        </is>
      </c>
      <c>
        <is>
          <t>22.11.2020 14:59:32</t>
        </is>
      </c>
      <c>
        <v>1.425555555</v>
      </c>
      <c>
        <v>0</v>
      </c>
      <c>
        <v>3</v>
      </c>
      <c>
        <v>0</v>
      </c>
      <c>
        <v>0</v>
      </c>
      <c>
        <v>0</v>
      </c>
      <c>
        <v>4.276667</v>
      </c>
      <c>
        <v>0</v>
      </c>
      <c>
        <v>0</v>
      </c>
    </row>
    <row>
      <c>
        <is>
          <t>1594747</t>
        </is>
      </c>
      <c>
        <v>1</v>
      </c>
      <c>
        <is>
          <t>İZMİR</t>
        </is>
      </c>
      <c>
        <v>KARABURUN</v>
      </c>
      <c>
        <is>
          <t>MORDOĞAN TR-3 35-21-L00141_953365450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22.11.2020 11:15:25</t>
        </is>
      </c>
      <c>
        <is>
          <t>22.11.2020 13:24:14</t>
        </is>
      </c>
      <c>
        <v>2.146944444</v>
      </c>
      <c>
        <v>0</v>
      </c>
      <c>
        <v>1</v>
      </c>
      <c>
        <v>0</v>
      </c>
      <c>
        <v>0</v>
      </c>
      <c>
        <v>0</v>
      </c>
      <c>
        <v>2.146944</v>
      </c>
      <c>
        <v>0</v>
      </c>
      <c>
        <v>0</v>
      </c>
    </row>
    <row>
      <c>
        <is>
          <t>1579324</t>
        </is>
      </c>
      <c>
        <v>1</v>
      </c>
      <c>
        <is>
          <t>İZMİR</t>
        </is>
      </c>
      <c>
        <v>KARABURUN</v>
      </c>
      <c>
        <is>
          <t>ÇATALKAYA KÖYÜ TR-1 35-21-L00171_35-21-L00171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11.11.2020 20:22:22</t>
        </is>
      </c>
      <c>
        <is>
          <t>11.11.2020 21:06:39</t>
        </is>
      </c>
      <c>
        <v>0.738055555</v>
      </c>
      <c>
        <v>0</v>
      </c>
      <c>
        <v>0</v>
      </c>
      <c>
        <v>1</v>
      </c>
      <c>
        <v>63</v>
      </c>
      <c>
        <v>0</v>
      </c>
      <c>
        <v>0</v>
      </c>
      <c>
        <v>0.738056</v>
      </c>
      <c>
        <v>46.4975</v>
      </c>
    </row>
    <row>
      <c>
        <is>
          <t>1596741</t>
        </is>
      </c>
      <c>
        <v>1</v>
      </c>
      <c>
        <is>
          <t>İZMİR</t>
        </is>
      </c>
      <c>
        <v>MENEMEN</v>
      </c>
      <c>
        <is>
          <t>MENEMEN DM-3/13 35-28-M00722_953391757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26.11.2020 11:38:00</t>
        </is>
      </c>
      <c>
        <is>
          <t>26.11.2020 12:23:14</t>
        </is>
      </c>
      <c>
        <v>0.753888888</v>
      </c>
      <c>
        <v>0</v>
      </c>
      <c>
        <v>3</v>
      </c>
      <c>
        <v>0</v>
      </c>
      <c>
        <v>0</v>
      </c>
      <c>
        <v>0</v>
      </c>
      <c>
        <v>2.261667</v>
      </c>
      <c>
        <v>0</v>
      </c>
      <c>
        <v>0</v>
      </c>
    </row>
    <row>
      <c>
        <is>
          <t>1595714</t>
        </is>
      </c>
      <c>
        <v>1</v>
      </c>
      <c>
        <is>
          <t>İZMİR</t>
        </is>
      </c>
      <c>
        <v>MENEMEN</v>
      </c>
      <c>
        <is>
          <t>ULUKENT DM-3/18 35-28-M00058_C</t>
        </is>
      </c>
      <c>
        <v>AG Hatta Ağaç Kesimi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24.11.2020 12:42:00</t>
        </is>
      </c>
      <c>
        <is>
          <t>24.11.2020 14:34:34</t>
        </is>
      </c>
      <c>
        <v>1.876111111</v>
      </c>
      <c>
        <v>0</v>
      </c>
      <c>
        <v>92</v>
      </c>
      <c>
        <v>0</v>
      </c>
      <c>
        <v>0</v>
      </c>
      <c>
        <v>0</v>
      </c>
      <c>
        <v>172.602222</v>
      </c>
      <c>
        <v>0</v>
      </c>
      <c>
        <v>0</v>
      </c>
    </row>
    <row>
      <c>
        <is>
          <t>1584511</t>
        </is>
      </c>
      <c>
        <v>1</v>
      </c>
      <c>
        <is>
          <t>İZMİR</t>
        </is>
      </c>
      <c>
        <v>MENEMEN</v>
      </c>
      <c>
        <is>
          <t>HASAN ATİZ ÖZEL TR 35-28-M00770Ö_-M01 M01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21.11.2020 16:58:57</t>
        </is>
      </c>
      <c>
        <is>
          <t>21.11.2020 19:10:44</t>
        </is>
      </c>
      <c>
        <v>2.196388888</v>
      </c>
      <c>
        <v>0</v>
      </c>
      <c>
        <v>0</v>
      </c>
      <c>
        <v>8</v>
      </c>
      <c>
        <v>0</v>
      </c>
      <c>
        <v>0</v>
      </c>
      <c>
        <v>0</v>
      </c>
      <c>
        <v>17.571111</v>
      </c>
      <c>
        <v>0</v>
      </c>
    </row>
    <row>
      <c>
        <is>
          <t>1584246</t>
        </is>
      </c>
      <c>
        <v>1</v>
      </c>
      <c>
        <is>
          <t>İZMİR</t>
        </is>
      </c>
      <c>
        <v>MENEMEN</v>
      </c>
      <c>
        <is>
          <t>HAYKIRAN TR-2 35-28-M00201_953385590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21.11.2020 09:44:23</t>
        </is>
      </c>
      <c>
        <is>
          <t>21.11.2020 11:11:04</t>
        </is>
      </c>
      <c>
        <v>1.444722222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1.444722</v>
      </c>
    </row>
    <row>
      <c>
        <is>
          <t>1597553</t>
        </is>
      </c>
      <c>
        <v>1</v>
      </c>
      <c>
        <is>
          <t>İZMİR</t>
        </is>
      </c>
      <c>
        <v>MENEMEN</v>
      </c>
      <c>
        <is>
          <t>ASARLIK DM-3/8 35-28-M00175_953378451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27.11.2020 22:58:32</t>
        </is>
      </c>
      <c>
        <is>
          <t>28.11.2020 00:15:05</t>
        </is>
      </c>
      <c>
        <v>1.275833333</v>
      </c>
      <c>
        <v>0</v>
      </c>
      <c>
        <v>3</v>
      </c>
      <c>
        <v>0</v>
      </c>
      <c>
        <v>0</v>
      </c>
      <c>
        <v>0</v>
      </c>
      <c>
        <v>3.8275</v>
      </c>
      <c>
        <v>0</v>
      </c>
      <c>
        <v>0</v>
      </c>
    </row>
    <row>
      <c>
        <is>
          <t>1597010</t>
        </is>
      </c>
      <c>
        <v>1</v>
      </c>
      <c>
        <is>
          <t>İZMİR</t>
        </is>
      </c>
      <c>
        <v>MENEMEN</v>
      </c>
      <c>
        <is>
          <t>MENEMEN DM-7/16 35-28-L00089_B A02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26.11.2020 19:06:14</t>
        </is>
      </c>
      <c>
        <is>
          <t>26.11.2020 20:13:57</t>
        </is>
      </c>
      <c>
        <v>1.128611111</v>
      </c>
      <c>
        <v>0</v>
      </c>
      <c>
        <v>20</v>
      </c>
      <c>
        <v>0</v>
      </c>
      <c>
        <v>0</v>
      </c>
      <c>
        <v>0</v>
      </c>
      <c>
        <v>22.572222</v>
      </c>
      <c>
        <v>0</v>
      </c>
      <c>
        <v>0</v>
      </c>
    </row>
    <row>
      <c>
        <is>
          <t>1582691</t>
        </is>
      </c>
      <c>
        <v>1</v>
      </c>
      <c>
        <is>
          <t>İZMİR</t>
        </is>
      </c>
      <c>
        <v>BERGAMA</v>
      </c>
      <c>
        <is>
          <t>AYASKENT-4 TR 35-16-M00015_953321925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18.11.2020 16:31:54</t>
        </is>
      </c>
      <c>
        <is>
          <t>18.11.2020 17:56:09</t>
        </is>
      </c>
      <c>
        <v>1.404166666</v>
      </c>
      <c>
        <v>0</v>
      </c>
      <c>
        <v>1</v>
      </c>
      <c>
        <v>0</v>
      </c>
      <c>
        <v>0</v>
      </c>
      <c>
        <v>0</v>
      </c>
      <c>
        <v>1.404167</v>
      </c>
      <c>
        <v>0</v>
      </c>
      <c>
        <v>0</v>
      </c>
    </row>
    <row>
      <c>
        <is>
          <t>1598195</t>
        </is>
      </c>
      <c>
        <v>1</v>
      </c>
      <c>
        <is>
          <t>İZMİR</t>
        </is>
      </c>
      <c>
        <v>BERGAMA</v>
      </c>
      <c>
        <is>
          <t>AYASKENT-2 TR 35-16-M00013_953322059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29.11.2020 15:01:00</t>
        </is>
      </c>
      <c>
        <is>
          <t>29.11.2020 15:39:40</t>
        </is>
      </c>
      <c>
        <v>0.644444444</v>
      </c>
      <c>
        <v>0</v>
      </c>
      <c>
        <v>1</v>
      </c>
      <c>
        <v>0</v>
      </c>
      <c>
        <v>0</v>
      </c>
      <c>
        <v>0</v>
      </c>
      <c>
        <v>0.644444</v>
      </c>
      <c>
        <v>0</v>
      </c>
      <c>
        <v>0</v>
      </c>
    </row>
    <row>
      <c>
        <is>
          <t>1577234</t>
        </is>
      </c>
      <c>
        <v>1</v>
      </c>
      <c>
        <is>
          <t>İZMİR</t>
        </is>
      </c>
      <c>
        <v>BERGAMA</v>
      </c>
      <c>
        <is>
          <t>AYASKENT DM-2 (TR-1) 35-16-M00011_HatBaşıAyırıcı_53140300 M05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07.11.2020 16:17:04</t>
        </is>
      </c>
      <c>
        <is>
          <t>07.11.2020 16:49:42</t>
        </is>
      </c>
      <c>
        <v>0.543888888</v>
      </c>
      <c>
        <v>0</v>
      </c>
      <c>
        <v>0</v>
      </c>
      <c>
        <v>4</v>
      </c>
      <c>
        <v>0</v>
      </c>
      <c>
        <v>0</v>
      </c>
      <c>
        <v>0</v>
      </c>
      <c>
        <v>2.175556</v>
      </c>
      <c>
        <v>0</v>
      </c>
    </row>
    <row>
      <c>
        <is>
          <t>1597078</t>
        </is>
      </c>
      <c>
        <v>1</v>
      </c>
      <c>
        <is>
          <t>İZMİR</t>
        </is>
      </c>
      <c>
        <v>MENEMEN</v>
      </c>
      <c>
        <is>
          <t>KESİKKÖY DM 35-28-M00309_ M09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27.11.2020 08:38:09</t>
        </is>
      </c>
      <c>
        <is>
          <t>27.11.2020 09:08:07</t>
        </is>
      </c>
      <c>
        <v>0.499407222</v>
      </c>
      <c>
        <v>0</v>
      </c>
      <c>
        <v>0</v>
      </c>
      <c>
        <v>21</v>
      </c>
      <c>
        <v>496</v>
      </c>
      <c>
        <v>0</v>
      </c>
      <c>
        <v>0</v>
      </c>
      <c>
        <v>10.487552</v>
      </c>
      <c>
        <v>247.705982</v>
      </c>
    </row>
    <row>
      <c>
        <is>
          <t>1580390</t>
        </is>
      </c>
      <c>
        <v>1</v>
      </c>
      <c>
        <is>
          <t>İZMİR</t>
        </is>
      </c>
      <c>
        <v>MENEMEN</v>
      </c>
      <c>
        <is>
          <t>KESİKKÖY TR-2 35-28-M00334_D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13.11.2020 18:07:58</t>
        </is>
      </c>
      <c>
        <is>
          <t>13.11.2020 20:13:33</t>
        </is>
      </c>
      <c>
        <v>2.093055555</v>
      </c>
      <c>
        <v>0</v>
      </c>
      <c>
        <v>0</v>
      </c>
      <c>
        <v>0</v>
      </c>
      <c>
        <v>64</v>
      </c>
      <c>
        <v>0</v>
      </c>
      <c>
        <v>0</v>
      </c>
      <c>
        <v>0</v>
      </c>
      <c>
        <v>133.955556</v>
      </c>
    </row>
    <row>
      <c>
        <is>
          <t>1580640</t>
        </is>
      </c>
      <c>
        <v>1</v>
      </c>
      <c>
        <is>
          <t>İZMİR</t>
        </is>
      </c>
      <c>
        <v>MENEMEN</v>
      </c>
      <c>
        <is>
          <t>VİLLAKENT DM 35-28-M00381_RECEP ÖNEL-M02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14.11.2020 11:27:00</t>
        </is>
      </c>
      <c>
        <is>
          <t>14.11.2020 11:58:22</t>
        </is>
      </c>
      <c>
        <v>0.522777777</v>
      </c>
      <c>
        <v>0</v>
      </c>
      <c>
        <v>0</v>
      </c>
      <c>
        <v>2</v>
      </c>
      <c>
        <v>0</v>
      </c>
      <c>
        <v>0</v>
      </c>
      <c>
        <v>0</v>
      </c>
      <c>
        <v>1.045556</v>
      </c>
      <c>
        <v>0</v>
      </c>
    </row>
    <row>
      <c>
        <is>
          <t>1580373</t>
        </is>
      </c>
      <c>
        <v>1</v>
      </c>
      <c>
        <is>
          <t>İZMİR</t>
        </is>
      </c>
      <c>
        <v>MENEMEN</v>
      </c>
      <c>
        <is>
          <t>ULUKENT DM-4/13 35-28-M00031_A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13.11.2020 17:47:50</t>
        </is>
      </c>
      <c>
        <is>
          <t>13.11.2020 23:10:59</t>
        </is>
      </c>
      <c>
        <v>5.385833333</v>
      </c>
      <c>
        <v>0</v>
      </c>
      <c>
        <v>49</v>
      </c>
      <c>
        <v>0</v>
      </c>
      <c>
        <v>0</v>
      </c>
      <c>
        <v>0</v>
      </c>
      <c>
        <v>263.905833</v>
      </c>
      <c>
        <v>0</v>
      </c>
      <c>
        <v>0</v>
      </c>
    </row>
    <row>
      <c>
        <is>
          <t>1573749</t>
        </is>
      </c>
      <c>
        <v>1</v>
      </c>
      <c>
        <is>
          <t>İZMİR</t>
        </is>
      </c>
      <c>
        <v>MENEMEN</v>
      </c>
      <c>
        <is>
          <t>ULUKENT DM-4/19 35-28-M00042_35-28-M00042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01.11.2020 17:20:23</t>
        </is>
      </c>
      <c>
        <is>
          <t>01.11.2020 18:18:44</t>
        </is>
      </c>
      <c>
        <v>0.9725</v>
      </c>
      <c>
        <v>2</v>
      </c>
      <c>
        <v>179</v>
      </c>
      <c>
        <v>0</v>
      </c>
      <c>
        <v>0</v>
      </c>
      <c>
        <v>1.945</v>
      </c>
      <c>
        <v>174.0775</v>
      </c>
      <c>
        <v>0</v>
      </c>
      <c>
        <v>0</v>
      </c>
    </row>
    <row>
      <c>
        <is>
          <t>1579023</t>
        </is>
      </c>
      <c>
        <v>1</v>
      </c>
      <c>
        <is>
          <t>İZMİR</t>
        </is>
      </c>
      <c>
        <v>MENEMEN</v>
      </c>
      <c>
        <is>
          <t>ULUKENT DM-4/13 35-28-M00031_A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11.11.2020 11:05:09</t>
        </is>
      </c>
      <c>
        <is>
          <t>11.11.2020 12:10:12</t>
        </is>
      </c>
      <c>
        <v>1.084166666</v>
      </c>
      <c>
        <v>0</v>
      </c>
      <c>
        <v>49</v>
      </c>
      <c>
        <v>0</v>
      </c>
      <c>
        <v>0</v>
      </c>
      <c>
        <v>0</v>
      </c>
      <c>
        <v>53.124167</v>
      </c>
      <c>
        <v>0</v>
      </c>
      <c>
        <v>0</v>
      </c>
    </row>
    <row>
      <c>
        <is>
          <t>1581236</t>
        </is>
      </c>
      <c>
        <v>1</v>
      </c>
      <c>
        <is>
          <t>İZMİR</t>
        </is>
      </c>
      <c>
        <v>MENEMEN</v>
      </c>
      <c>
        <is>
          <t>TÜRKELLİ DM (TR-4) 35-28-M00368_HatBaşıAyırıcı_53133529 M013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15.11.2020 22:53:44</t>
        </is>
      </c>
      <c>
        <is>
          <t>16.11.2020 00:56:19</t>
        </is>
      </c>
      <c>
        <v>2.043055555</v>
      </c>
      <c>
        <v>0</v>
      </c>
      <c>
        <v>0</v>
      </c>
      <c>
        <v>1</v>
      </c>
      <c>
        <v>0</v>
      </c>
      <c>
        <v>0</v>
      </c>
      <c>
        <v>0</v>
      </c>
      <c>
        <v>2.043056</v>
      </c>
      <c>
        <v>0</v>
      </c>
    </row>
    <row>
      <c>
        <is>
          <t>1576557</t>
        </is>
      </c>
      <c>
        <v>1</v>
      </c>
      <c>
        <is>
          <t>İZMİR</t>
        </is>
      </c>
      <c>
        <v>MENEMEN</v>
      </c>
      <c>
        <is>
          <t>KOYUNDERE TOKİ DM-5/9 35-28-M00145_35-28-M00145</t>
        </is>
      </c>
      <c>
        <v>AG Direkten Kesme Açma</v>
      </c>
      <c>
        <is>
          <t>Dağıtım-AG</t>
        </is>
      </c>
      <c>
        <v>Uzun</v>
      </c>
      <c>
        <v>Güvenlik</v>
      </c>
      <c>
        <v>Bildirimsiz</v>
      </c>
      <c>
        <is>
          <t>06.11.2020 15:01:00</t>
        </is>
      </c>
      <c>
        <is>
          <t>06.11.2020 15:38:45</t>
        </is>
      </c>
      <c>
        <v>0.629166666</v>
      </c>
      <c>
        <v>2</v>
      </c>
      <c>
        <v>253</v>
      </c>
      <c>
        <v>0</v>
      </c>
      <c>
        <v>0</v>
      </c>
      <c>
        <v>1.258333</v>
      </c>
      <c>
        <v>159.179166</v>
      </c>
      <c>
        <v>0</v>
      </c>
      <c>
        <v>0</v>
      </c>
    </row>
    <row>
      <c>
        <is>
          <t>1595226</t>
        </is>
      </c>
      <c>
        <v>1</v>
      </c>
      <c>
        <is>
          <t>İZMİR</t>
        </is>
      </c>
      <c>
        <v>MENEMEN</v>
      </c>
      <c>
        <is>
          <t>KOYUNDERE TR-1 35-28-M00154_953374404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23.11.2020 13:11:05</t>
        </is>
      </c>
      <c>
        <is>
          <t>23.11.2020 14:15:55</t>
        </is>
      </c>
      <c>
        <v>1.080555555</v>
      </c>
      <c>
        <v>0</v>
      </c>
      <c>
        <v>3</v>
      </c>
      <c>
        <v>0</v>
      </c>
      <c>
        <v>0</v>
      </c>
      <c>
        <v>0</v>
      </c>
      <c>
        <v>3.241667</v>
      </c>
      <c>
        <v>0</v>
      </c>
      <c>
        <v>0</v>
      </c>
    </row>
    <row>
      <c>
        <is>
          <t>1577786</t>
        </is>
      </c>
      <c>
        <v>1</v>
      </c>
      <c>
        <is>
          <t>İZMİR</t>
        </is>
      </c>
      <c>
        <v>KARABURUN</v>
      </c>
      <c>
        <is>
          <t>MORDOĞAN TR-29 35-21-L00157_953364735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08.11.2020 20:46:31</t>
        </is>
      </c>
      <c>
        <is>
          <t>08.11.2020 22:32:01</t>
        </is>
      </c>
      <c>
        <v>1.758333333</v>
      </c>
      <c>
        <v>0</v>
      </c>
      <c>
        <v>4</v>
      </c>
      <c>
        <v>0</v>
      </c>
      <c>
        <v>0</v>
      </c>
      <c>
        <v>0</v>
      </c>
      <c>
        <v>7.033333</v>
      </c>
      <c>
        <v>0</v>
      </c>
      <c>
        <v>0</v>
      </c>
    </row>
    <row>
      <c>
        <is>
          <t>1597934</t>
        </is>
      </c>
      <c>
        <v>1</v>
      </c>
      <c>
        <is>
          <t>İZMİR</t>
        </is>
      </c>
      <c>
        <v>KARABURUN</v>
      </c>
      <c>
        <is>
          <t>MORDOĞAN MANAL TR-49 35-21-L00176_953367200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28.11.2020 18:41:03</t>
        </is>
      </c>
      <c>
        <is>
          <t>28.11.2020 21:15:26</t>
        </is>
      </c>
      <c>
        <v>2.573055555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2.573056</v>
      </c>
    </row>
    <row>
      <c>
        <is>
          <t>1577746</t>
        </is>
      </c>
      <c>
        <v>1</v>
      </c>
      <c>
        <is>
          <t>MANİSA</t>
        </is>
      </c>
      <c>
        <v>SALİHLİ</v>
      </c>
      <c>
        <is>
          <t>YILMAZ TR-28 45-78-L00228_B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08.11.2020 18:31:17</t>
        </is>
      </c>
      <c>
        <is>
          <t>08.11.2020 19:22:53</t>
        </is>
      </c>
      <c>
        <v>0.86</v>
      </c>
      <c>
        <v>0</v>
      </c>
      <c>
        <v>63</v>
      </c>
      <c>
        <v>0</v>
      </c>
      <c>
        <v>0</v>
      </c>
      <c>
        <v>0</v>
      </c>
      <c>
        <v>54.18</v>
      </c>
      <c>
        <v>0</v>
      </c>
      <c>
        <v>0</v>
      </c>
    </row>
    <row>
      <c>
        <is>
          <t>1574895</t>
        </is>
      </c>
      <c>
        <v>1</v>
      </c>
      <c>
        <is>
          <t>İZMİR</t>
        </is>
      </c>
      <c>
        <v>MENEMEN</v>
      </c>
      <c>
        <is>
          <t>TÜRKELLİ TR-1803 35-28-M00456_953370481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03.11.2020 18:04:59</t>
        </is>
      </c>
      <c>
        <is>
          <t>03.11.2020 19:01:20</t>
        </is>
      </c>
      <c>
        <v>0.939166666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2.8175</v>
      </c>
    </row>
    <row>
      <c>
        <is>
          <t>1575294</t>
        </is>
      </c>
      <c>
        <v>1</v>
      </c>
      <c>
        <is>
          <t>MANİSA</t>
        </is>
      </c>
      <c>
        <v>YUNUSEMRE</v>
      </c>
      <c>
        <is>
          <t>GÖKBEL TR-1 45-71-M01659_953191116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04.11.2020 15:04:39</t>
        </is>
      </c>
      <c>
        <is>
          <t>04.11.2020 17:01:12</t>
        </is>
      </c>
      <c>
        <v>1.9425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1.9425</v>
      </c>
    </row>
    <row>
      <c>
        <is>
          <t>1576703</t>
        </is>
      </c>
      <c>
        <v>1</v>
      </c>
      <c>
        <is>
          <t>MANİSA</t>
        </is>
      </c>
      <c>
        <v>ŞEHZADELER</v>
      </c>
      <c>
        <is>
          <t>HAMZABEYLİ TR-4 45-71-M01774_B</t>
        </is>
      </c>
      <c>
        <v>AG Atlama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06.11.2020 17:41:08</t>
        </is>
      </c>
      <c>
        <is>
          <t>06.11.2020 22:43:29</t>
        </is>
      </c>
      <c>
        <v>5.039166666</v>
      </c>
      <c>
        <v>0</v>
      </c>
      <c>
        <v>0</v>
      </c>
      <c>
        <v>0</v>
      </c>
      <c>
        <v>12</v>
      </c>
      <c>
        <v>0</v>
      </c>
      <c>
        <v>0</v>
      </c>
      <c>
        <v>0</v>
      </c>
      <c>
        <v>60.47</v>
      </c>
    </row>
    <row>
      <c>
        <is>
          <t>1578846</t>
        </is>
      </c>
      <c>
        <v>1</v>
      </c>
      <c>
        <is>
          <t>MANİSA</t>
        </is>
      </c>
      <c>
        <v>ŞEHZADELER</v>
      </c>
      <c>
        <is>
          <t>HAMZABEYLİ KÖK 45-71-M00071_GİRİŞ-M05 M05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11.11.2020 08:28:12</t>
        </is>
      </c>
      <c>
        <is>
          <t>11.11.2020 09:14:52</t>
        </is>
      </c>
      <c>
        <v>0.777777777</v>
      </c>
      <c>
        <v>15</v>
      </c>
      <c>
        <v>316</v>
      </c>
      <c>
        <v>1</v>
      </c>
      <c>
        <v>15</v>
      </c>
      <c>
        <v>11.666667</v>
      </c>
      <c>
        <v>245.777778</v>
      </c>
      <c>
        <v>0.777778</v>
      </c>
      <c>
        <v>11.666667</v>
      </c>
    </row>
    <row>
      <c>
        <is>
          <t>1582070</t>
        </is>
      </c>
      <c>
        <v>1</v>
      </c>
      <c>
        <is>
          <t>MANİSA</t>
        </is>
      </c>
      <c>
        <v>ŞEHZADELER</v>
      </c>
      <c>
        <is>
          <t>HAMZABEYLİ KÖK 45-71-M00071_TR1-TR2-TR3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17.11.2020 14:35:14</t>
        </is>
      </c>
      <c>
        <is>
          <t>17.11.2020 16:40:56</t>
        </is>
      </c>
      <c>
        <v>2.095</v>
      </c>
      <c>
        <v>6</v>
      </c>
      <c>
        <v>226</v>
      </c>
      <c>
        <v>0</v>
      </c>
      <c>
        <v>0</v>
      </c>
      <c>
        <v>12.57</v>
      </c>
      <c>
        <v>473.47</v>
      </c>
      <c>
        <v>0</v>
      </c>
      <c>
        <v>0</v>
      </c>
    </row>
    <row>
      <c>
        <is>
          <t>1580949</t>
        </is>
      </c>
      <c>
        <v>1</v>
      </c>
      <c>
        <is>
          <t>İZMİR</t>
        </is>
      </c>
      <c>
        <v>MENEMEN</v>
      </c>
      <c>
        <is>
          <t>MENEMEN TR-50 35-28-L00050_ C1b</t>
        </is>
      </c>
      <c>
        <v>AG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15.11.2020 07:25:15</t>
        </is>
      </c>
      <c>
        <is>
          <t>15.11.2020 18:36:37</t>
        </is>
      </c>
      <c>
        <v>11.189444444</v>
      </c>
      <c>
        <v>0</v>
      </c>
      <c>
        <v>178</v>
      </c>
      <c>
        <v>0</v>
      </c>
      <c>
        <v>0</v>
      </c>
      <c>
        <v>0</v>
      </c>
      <c>
        <v>1991.721111</v>
      </c>
      <c>
        <v>0</v>
      </c>
      <c>
        <v>0</v>
      </c>
    </row>
    <row>
      <c>
        <is>
          <t>1576408</t>
        </is>
      </c>
      <c>
        <v>1</v>
      </c>
      <c>
        <is>
          <t>İZMİR</t>
        </is>
      </c>
      <c>
        <v>MENEMEN</v>
      </c>
      <c>
        <is>
          <t>MENEMEN TR-50 35-28-L00050_ C1b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06.11.2020 11:59:23</t>
        </is>
      </c>
      <c>
        <is>
          <t>06.11.2020 15:39:08</t>
        </is>
      </c>
      <c>
        <v>3.6625</v>
      </c>
      <c>
        <v>0</v>
      </c>
      <c>
        <v>178</v>
      </c>
      <c>
        <v>0</v>
      </c>
      <c>
        <v>0</v>
      </c>
      <c>
        <v>0</v>
      </c>
      <c>
        <v>651.925</v>
      </c>
      <c>
        <v>0</v>
      </c>
      <c>
        <v>0</v>
      </c>
    </row>
    <row>
      <c>
        <is>
          <t>1581218</t>
        </is>
      </c>
      <c>
        <v>1</v>
      </c>
      <c>
        <is>
          <t>İZMİR</t>
        </is>
      </c>
      <c>
        <v>MENEMEN</v>
      </c>
      <c>
        <is>
          <t>MENEMEN TR-50 35-28-L00050_953375029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15.11.2020 20:28:24</t>
        </is>
      </c>
      <c>
        <is>
          <t>15.11.2020 21:21:05</t>
        </is>
      </c>
      <c>
        <v>0.878055555</v>
      </c>
      <c>
        <v>0</v>
      </c>
      <c>
        <v>7</v>
      </c>
      <c>
        <v>0</v>
      </c>
      <c>
        <v>0</v>
      </c>
      <c>
        <v>0</v>
      </c>
      <c>
        <v>6.146389</v>
      </c>
      <c>
        <v>0</v>
      </c>
      <c>
        <v>0</v>
      </c>
    </row>
    <row>
      <c>
        <is>
          <t>1583520</t>
        </is>
      </c>
      <c>
        <v>1</v>
      </c>
      <c>
        <is>
          <t>MANİSA</t>
        </is>
      </c>
      <c>
        <v>ŞEHZADELER</v>
      </c>
      <c>
        <is>
          <t>AŞAĞI ÇOBAN İSA TR-24 45-71-M00572_45-71-M00572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19.11.2020 20:34:24</t>
        </is>
      </c>
      <c>
        <is>
          <t>19.11.2020 22:08:55</t>
        </is>
      </c>
      <c>
        <v>1.575277777</v>
      </c>
      <c>
        <v>1</v>
      </c>
      <c>
        <v>5</v>
      </c>
      <c>
        <v>0</v>
      </c>
      <c>
        <v>0</v>
      </c>
      <c>
        <v>1.575278</v>
      </c>
      <c>
        <v>7.876389</v>
      </c>
      <c>
        <v>0</v>
      </c>
      <c>
        <v>0</v>
      </c>
    </row>
    <row>
      <c>
        <is>
          <t>1594913</t>
        </is>
      </c>
      <c>
        <v>1</v>
      </c>
      <c>
        <is>
          <t>MANİSA</t>
        </is>
      </c>
      <c>
        <v>ŞEHZADELER</v>
      </c>
      <c>
        <is>
          <t>HACIHALİLLER TR-1 KÖK 45-71-M00066_TARIMSAL SULAMA-M03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22.11.2020 18:26:14</t>
        </is>
      </c>
      <c>
        <is>
          <t>22.11.2020 19:52:36</t>
        </is>
      </c>
      <c>
        <v>1.439444444</v>
      </c>
      <c>
        <v>0</v>
      </c>
      <c>
        <v>0</v>
      </c>
      <c>
        <v>1</v>
      </c>
      <c>
        <v>11</v>
      </c>
      <c>
        <v>0</v>
      </c>
      <c>
        <v>0</v>
      </c>
      <c>
        <v>1.439444</v>
      </c>
      <c>
        <v>15.833889</v>
      </c>
    </row>
    <row>
      <c>
        <is>
          <t>1598259</t>
        </is>
      </c>
      <c>
        <v>1</v>
      </c>
      <c>
        <is>
          <t>MANİSA</t>
        </is>
      </c>
      <c>
        <v>ŞEHZADELER</v>
      </c>
      <c>
        <is>
          <t>HACIHALİLLER TR-1 KÖK 45-71-M00066_SULAMA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29.11.2020 17:30:21</t>
        </is>
      </c>
      <c>
        <is>
          <t>29.11.2020 21:36:36</t>
        </is>
      </c>
      <c>
        <v>4.104166666</v>
      </c>
      <c>
        <v>0</v>
      </c>
      <c>
        <v>0</v>
      </c>
      <c>
        <v>35</v>
      </c>
      <c>
        <v>6</v>
      </c>
      <c>
        <v>0</v>
      </c>
      <c>
        <v>0</v>
      </c>
      <c>
        <v>143.645833</v>
      </c>
      <c>
        <v>24.625</v>
      </c>
    </row>
    <row>
      <c>
        <is>
          <t>1596779</t>
        </is>
      </c>
      <c>
        <v>1</v>
      </c>
      <c>
        <is>
          <t>MANİSA</t>
        </is>
      </c>
      <c>
        <v>ŞEHZADELER</v>
      </c>
      <c>
        <is>
          <t>HACI HALİLLER DM 45-71-M00065_MANİSA-1 DERBENT TM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26.11.2020 11:08:09</t>
        </is>
      </c>
      <c>
        <is>
          <t>26.11.2020 14:19:59</t>
        </is>
      </c>
      <c>
        <v>3.197222222</v>
      </c>
      <c>
        <v>0</v>
      </c>
      <c>
        <v>0</v>
      </c>
      <c>
        <v>1</v>
      </c>
      <c>
        <v>0</v>
      </c>
      <c>
        <v>0</v>
      </c>
      <c>
        <v>0</v>
      </c>
      <c>
        <v>3.197222</v>
      </c>
      <c>
        <v>0</v>
      </c>
    </row>
    <row>
      <c>
        <is>
          <t>1581124</t>
        </is>
      </c>
      <c>
        <v>1</v>
      </c>
      <c>
        <is>
          <t>MANİSA</t>
        </is>
      </c>
      <c>
        <v>ŞEHZADELER</v>
      </c>
      <c>
        <is>
          <t>HACI HALİLLER DM 45-71-M00065_HACIHALİLLER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15.11.2020 16:14:26</t>
        </is>
      </c>
      <c>
        <is>
          <t>15.11.2020 17:02:42</t>
        </is>
      </c>
      <c>
        <v>0.804444444</v>
      </c>
      <c>
        <v>7</v>
      </c>
      <c>
        <v>455</v>
      </c>
      <c>
        <v>38</v>
      </c>
      <c>
        <v>49</v>
      </c>
      <c>
        <v>5.631111</v>
      </c>
      <c>
        <v>366.022222</v>
      </c>
      <c>
        <v>30.568889</v>
      </c>
      <c>
        <v>39.417778</v>
      </c>
    </row>
    <row>
      <c>
        <is>
          <t>1574458</t>
        </is>
      </c>
      <c>
        <v>1</v>
      </c>
      <c>
        <is>
          <t>MANİSA</t>
        </is>
      </c>
      <c>
        <v>ŞEHZADELER</v>
      </c>
      <c>
        <is>
          <t>SANCAKLI BOZKÖY TR-5 45-71-M00088_İĞDECİK-M01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03.11.2020 01:17:43</t>
        </is>
      </c>
      <c>
        <is>
          <t>03.11.2020 01:39:00</t>
        </is>
      </c>
      <c>
        <v>0.354722222</v>
      </c>
      <c>
        <v>2</v>
      </c>
      <c>
        <v>230</v>
      </c>
      <c>
        <v>4</v>
      </c>
      <c>
        <v>45</v>
      </c>
      <c>
        <v>0.709444</v>
      </c>
      <c>
        <v>81.586111</v>
      </c>
      <c>
        <v>1.418889</v>
      </c>
      <c>
        <v>15.9625</v>
      </c>
    </row>
    <row>
      <c>
        <is>
          <t>1573939</t>
        </is>
      </c>
      <c>
        <v>1</v>
      </c>
      <c>
        <is>
          <t>MANİSA</t>
        </is>
      </c>
      <c>
        <v>ŞEHZADELER</v>
      </c>
      <c>
        <is>
          <t>SANCAKLI BOZKÖY TR-5 45-71-M00088_İĞDECİK-M01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02.11.2020 07:51:02</t>
        </is>
      </c>
      <c>
        <is>
          <t>02.11.2020 08:42:01</t>
        </is>
      </c>
      <c>
        <v>0.849722222</v>
      </c>
      <c>
        <v>2</v>
      </c>
      <c>
        <v>230</v>
      </c>
      <c>
        <v>4</v>
      </c>
      <c>
        <v>45</v>
      </c>
      <c>
        <v>1.699444</v>
      </c>
      <c>
        <v>195.436111</v>
      </c>
      <c>
        <v>3.398889</v>
      </c>
      <c>
        <v>38.2375</v>
      </c>
    </row>
    <row>
      <c>
        <is>
          <t>1575226</t>
        </is>
      </c>
      <c>
        <v>1</v>
      </c>
      <c>
        <is>
          <t>MANİSA</t>
        </is>
      </c>
      <c>
        <v>ŞEHZADELER</v>
      </c>
      <c>
        <is>
          <t>SANCAKLI BOZKÖY TR-2 45-71-M00530_953204213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04.11.2020 13:33:00</t>
        </is>
      </c>
      <c>
        <is>
          <t>04.11.2020 14:38:45</t>
        </is>
      </c>
      <c>
        <v>1.095833333</v>
      </c>
      <c>
        <v>0</v>
      </c>
      <c>
        <v>1</v>
      </c>
      <c>
        <v>0</v>
      </c>
      <c>
        <v>0</v>
      </c>
      <c>
        <v>0</v>
      </c>
      <c>
        <v>1.095833</v>
      </c>
      <c>
        <v>0</v>
      </c>
      <c>
        <v>0</v>
      </c>
    </row>
    <row>
      <c>
        <is>
          <t>1577351</t>
        </is>
      </c>
      <c>
        <v>1</v>
      </c>
      <c>
        <is>
          <t>MANİSA</t>
        </is>
      </c>
      <c>
        <v>ŞEHZADELER</v>
      </c>
      <c>
        <is>
          <t>SANCAKLI BOZKÖY TR-8 45-71-M00501_43130585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07.11.2020 19:20:06</t>
        </is>
      </c>
      <c>
        <is>
          <t>07.11.2020 22:44:49</t>
        </is>
      </c>
      <c>
        <v>3.411944444</v>
      </c>
      <c>
        <v>0</v>
      </c>
      <c>
        <v>6</v>
      </c>
      <c>
        <v>0</v>
      </c>
      <c>
        <v>31</v>
      </c>
      <c>
        <v>0</v>
      </c>
      <c>
        <v>20.471667</v>
      </c>
      <c>
        <v>0</v>
      </c>
      <c>
        <v>105.770278</v>
      </c>
    </row>
    <row>
      <c>
        <is>
          <t>1578824</t>
        </is>
      </c>
      <c>
        <v>1</v>
      </c>
      <c>
        <is>
          <t>MANİSA</t>
        </is>
      </c>
      <c>
        <v>ŞEHZADELER</v>
      </c>
      <c>
        <is>
          <t>SANCAKLI BOZKÖY KÖK 45-71-M00087_KÖY İÇİ RİNG-2-M04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11.11.2020 07:54:02</t>
        </is>
      </c>
      <c>
        <is>
          <t>11.11.2020 08:40:05</t>
        </is>
      </c>
      <c>
        <v>0.7675</v>
      </c>
      <c>
        <v>9</v>
      </c>
      <c>
        <v>378</v>
      </c>
      <c>
        <v>29</v>
      </c>
      <c>
        <v>116</v>
      </c>
      <c>
        <v>6.9075</v>
      </c>
      <c>
        <v>290.115</v>
      </c>
      <c>
        <v>22.2575</v>
      </c>
      <c>
        <v>89.03</v>
      </c>
    </row>
    <row>
      <c>
        <is>
          <t>1576160</t>
        </is>
      </c>
      <c>
        <v>1</v>
      </c>
      <c>
        <is>
          <t>MANİSA</t>
        </is>
      </c>
      <c>
        <v>ŞEHZADELER</v>
      </c>
      <c>
        <is>
          <t>SANCAKLI BOZKÖY TR-2 45-71-M00530_95000576592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06.11.2020 08:30:27</t>
        </is>
      </c>
      <c>
        <is>
          <t>06.11.2020 14:34:45</t>
        </is>
      </c>
      <c>
        <v>6.071666666</v>
      </c>
      <c>
        <v>0</v>
      </c>
      <c>
        <v>1</v>
      </c>
      <c>
        <v>0</v>
      </c>
      <c>
        <v>0</v>
      </c>
      <c>
        <v>0</v>
      </c>
      <c>
        <v>6.071667</v>
      </c>
      <c>
        <v>0</v>
      </c>
      <c>
        <v>0</v>
      </c>
    </row>
    <row>
      <c>
        <is>
          <t>1596490</t>
        </is>
      </c>
      <c>
        <v>1</v>
      </c>
      <c>
        <is>
          <t>İZMİR</t>
        </is>
      </c>
      <c>
        <v>BERGAMA</v>
      </c>
      <c>
        <is>
          <t>KOVALIK SULAMA TR-4 35-16-M00259_47429751</t>
        </is>
      </c>
      <c>
        <v>AG Klemens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25.11.2020 19:17:15</t>
        </is>
      </c>
      <c>
        <is>
          <t>25.11.2020 20:43:02</t>
        </is>
      </c>
      <c>
        <v>1.429722222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1.429722</v>
      </c>
    </row>
    <row>
      <c>
        <is>
          <t>1597320</t>
        </is>
      </c>
      <c>
        <v>1</v>
      </c>
      <c>
        <is>
          <t>İZMİR</t>
        </is>
      </c>
      <c>
        <v>BERGAMA</v>
      </c>
      <c>
        <is>
          <t>GÖÇBEYLİ TR-6 35-16-M00021_47430308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27.11.2020 13:56:00</t>
        </is>
      </c>
      <c>
        <is>
          <t>27.11.2020 16:16:41</t>
        </is>
      </c>
      <c>
        <v>2.344722222</v>
      </c>
      <c>
        <v>0</v>
      </c>
      <c>
        <v>0</v>
      </c>
      <c>
        <v>0</v>
      </c>
      <c>
        <v>16</v>
      </c>
      <c>
        <v>0</v>
      </c>
      <c>
        <v>0</v>
      </c>
      <c>
        <v>0</v>
      </c>
      <c>
        <v>37.515556</v>
      </c>
    </row>
    <row>
      <c>
        <is>
          <t>1595918</t>
        </is>
      </c>
      <c>
        <v>1</v>
      </c>
      <c>
        <is>
          <t>İZMİR</t>
        </is>
      </c>
      <c>
        <v>BERGAMA</v>
      </c>
      <c>
        <is>
          <t>AŞAĞI ILGINDERE TR-1 35-16-M00151_35-16-M00151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24.11.2020 17:34:57</t>
        </is>
      </c>
      <c>
        <is>
          <t>24.11.2020 19:43:25</t>
        </is>
      </c>
      <c>
        <v>2.141111111</v>
      </c>
      <c>
        <v>0</v>
      </c>
      <c>
        <v>0</v>
      </c>
      <c>
        <v>2</v>
      </c>
      <c>
        <v>60</v>
      </c>
      <c>
        <v>0</v>
      </c>
      <c>
        <v>0</v>
      </c>
      <c>
        <v>4.282222</v>
      </c>
      <c>
        <v>128.466667</v>
      </c>
    </row>
    <row>
      <c>
        <is>
          <t>1574368</t>
        </is>
      </c>
      <c>
        <v>1</v>
      </c>
      <c>
        <is>
          <t>İZMİR</t>
        </is>
      </c>
      <c>
        <v>BERGAMA</v>
      </c>
      <c>
        <is>
          <t>GÖÇBEYLİ TR-4 35-16-M00019_953326896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02.11.2020 18:57:34</t>
        </is>
      </c>
      <c>
        <is>
          <t>02.11.2020 20:26:26</t>
        </is>
      </c>
      <c>
        <v>1.481111111</v>
      </c>
      <c>
        <v>0</v>
      </c>
      <c>
        <v>2</v>
      </c>
      <c>
        <v>0</v>
      </c>
      <c>
        <v>0</v>
      </c>
      <c>
        <v>0</v>
      </c>
      <c>
        <v>2.962222</v>
      </c>
      <c>
        <v>0</v>
      </c>
      <c>
        <v>0</v>
      </c>
    </row>
    <row>
      <c>
        <is>
          <t>1579761</t>
        </is>
      </c>
      <c>
        <v>1</v>
      </c>
      <c>
        <is>
          <t>İZMİR</t>
        </is>
      </c>
      <c>
        <v>BERGAMA</v>
      </c>
      <c>
        <is>
          <t>GÖÇBEYLİ DM 35-16-M00139_GÖÇBEYLİ TARIMSAL SULAMA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12.11.2020 16:47:50</t>
        </is>
      </c>
      <c>
        <is>
          <t>12.11.2020 17:57:28</t>
        </is>
      </c>
      <c>
        <v>1.160555555</v>
      </c>
      <c>
        <v>0</v>
      </c>
      <c>
        <v>0</v>
      </c>
      <c>
        <v>13</v>
      </c>
      <c>
        <v>134</v>
      </c>
      <c>
        <v>0</v>
      </c>
      <c>
        <v>0</v>
      </c>
      <c>
        <v>15.087222</v>
      </c>
      <c>
        <v>155.514444</v>
      </c>
    </row>
    <row>
      <c>
        <is>
          <t>1583972</t>
        </is>
      </c>
      <c>
        <v>1</v>
      </c>
      <c>
        <is>
          <t>İZMİR</t>
        </is>
      </c>
      <c>
        <v>BERGAMA</v>
      </c>
      <c>
        <is>
          <t>GÖÇBEYLİ TR-5 35-16-M00020_953327382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20.11.2020 16:39:58</t>
        </is>
      </c>
      <c>
        <is>
          <t>20.11.2020 18:15:29</t>
        </is>
      </c>
      <c>
        <v>1.591944444</v>
      </c>
      <c>
        <v>0</v>
      </c>
      <c>
        <v>1</v>
      </c>
      <c>
        <v>0</v>
      </c>
      <c>
        <v>0</v>
      </c>
      <c>
        <v>0</v>
      </c>
      <c>
        <v>1.591944</v>
      </c>
      <c>
        <v>0</v>
      </c>
      <c>
        <v>0</v>
      </c>
    </row>
    <row>
      <c>
        <is>
          <t>1577067</t>
        </is>
      </c>
      <c>
        <v>1</v>
      </c>
      <c>
        <is>
          <t>İZMİR</t>
        </is>
      </c>
      <c>
        <v>BERGAMA</v>
      </c>
      <c>
        <is>
          <t>GÖÇBEYLİ TR-4 35-16-M00019_953327048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07.11.2020 11:13:37</t>
        </is>
      </c>
      <c>
        <is>
          <t>07.11.2020 12:56:51</t>
        </is>
      </c>
      <c>
        <v>1.720555555</v>
      </c>
      <c>
        <v>0</v>
      </c>
      <c>
        <v>1</v>
      </c>
      <c>
        <v>0</v>
      </c>
      <c>
        <v>0</v>
      </c>
      <c>
        <v>0</v>
      </c>
      <c>
        <v>1.720556</v>
      </c>
      <c>
        <v>0</v>
      </c>
      <c>
        <v>0</v>
      </c>
    </row>
    <row>
      <c>
        <is>
          <t>1576345</t>
        </is>
      </c>
      <c>
        <v>1</v>
      </c>
      <c>
        <is>
          <t>İZMİR</t>
        </is>
      </c>
      <c>
        <v>BERGAMA</v>
      </c>
      <c>
        <is>
          <t>HALİLAĞALAR TR-1 35-16-M00088_47460368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06.11.2020 11:30:51</t>
        </is>
      </c>
      <c>
        <is>
          <t>06.11.2020 13:16:51</t>
        </is>
      </c>
      <c>
        <v>1.766666666</v>
      </c>
      <c>
        <v>0</v>
      </c>
      <c>
        <v>0</v>
      </c>
      <c>
        <v>0</v>
      </c>
      <c>
        <v>12</v>
      </c>
      <c>
        <v>0</v>
      </c>
      <c>
        <v>0</v>
      </c>
      <c>
        <v>0</v>
      </c>
      <c>
        <v>21.2</v>
      </c>
    </row>
    <row>
      <c>
        <is>
          <t>1579822</t>
        </is>
      </c>
      <c>
        <v>1</v>
      </c>
      <c>
        <is>
          <t>İZMİR</t>
        </is>
      </c>
      <c>
        <v>BERGAMA</v>
      </c>
      <c>
        <is>
          <t>YUKARI İNEŞİR TR-1 35-16-M00098_47455143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12.11.2020 18:19:45</t>
        </is>
      </c>
      <c>
        <is>
          <t>12.11.2020 19:24:16</t>
        </is>
      </c>
      <c>
        <v>1.075277777</v>
      </c>
      <c>
        <v>0</v>
      </c>
      <c>
        <v>0</v>
      </c>
      <c>
        <v>0</v>
      </c>
      <c>
        <v>21</v>
      </c>
      <c>
        <v>0</v>
      </c>
      <c>
        <v>0</v>
      </c>
      <c>
        <v>0</v>
      </c>
      <c>
        <v>22.580833</v>
      </c>
    </row>
    <row>
      <c>
        <is>
          <t>1581110</t>
        </is>
      </c>
      <c>
        <v>1</v>
      </c>
      <c>
        <is>
          <t>İZMİR</t>
        </is>
      </c>
      <c>
        <v>BERGAMA</v>
      </c>
      <c>
        <is>
          <t>KIRCALAR DM 35-16-M00261_SARICAOĞLU ENH GRUBU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15.11.2020 15:34:03</t>
        </is>
      </c>
      <c>
        <is>
          <t>15.11.2020 17:52:31</t>
        </is>
      </c>
      <c>
        <v>2.307777777</v>
      </c>
      <c>
        <v>0</v>
      </c>
      <c>
        <v>0</v>
      </c>
      <c>
        <v>7</v>
      </c>
      <c>
        <v>115</v>
      </c>
      <c>
        <v>0</v>
      </c>
      <c>
        <v>0</v>
      </c>
      <c>
        <v>16.154444</v>
      </c>
      <c>
        <v>265.394444</v>
      </c>
    </row>
    <row>
      <c>
        <is>
          <t>1579092</t>
        </is>
      </c>
      <c>
        <v>1</v>
      </c>
      <c>
        <is>
          <t>İZMİR</t>
        </is>
      </c>
      <c>
        <v>BERGAMA</v>
      </c>
      <c>
        <is>
          <t>KIRCALAR DM 35-16-M00261_SARICAOĞLU ENH GRUBU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11.11.2020 13:08:22</t>
        </is>
      </c>
      <c>
        <is>
          <t>11.11.2020 13:33:27</t>
        </is>
      </c>
      <c>
        <v>0.418055555</v>
      </c>
      <c>
        <v>0</v>
      </c>
      <c>
        <v>0</v>
      </c>
      <c>
        <v>7</v>
      </c>
      <c>
        <v>149</v>
      </c>
      <c>
        <v>0</v>
      </c>
      <c>
        <v>0</v>
      </c>
      <c>
        <v>2.926389</v>
      </c>
      <c>
        <v>62.290278</v>
      </c>
    </row>
    <row>
      <c>
        <is>
          <t>1576680</t>
        </is>
      </c>
      <c>
        <v>1</v>
      </c>
      <c>
        <is>
          <t>İZMİR</t>
        </is>
      </c>
      <c>
        <v>BERGAMA</v>
      </c>
      <c>
        <is>
          <t>KIRCALAR DM 35-16-M00261_SARICAOĞLU ENH GRUBU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06.11.2020 17:37:00</t>
        </is>
      </c>
      <c>
        <is>
          <t>06.11.2020 18:14:52</t>
        </is>
      </c>
      <c>
        <v>0.631111111</v>
      </c>
      <c>
        <v>0</v>
      </c>
      <c>
        <v>0</v>
      </c>
      <c>
        <v>7</v>
      </c>
      <c>
        <v>149</v>
      </c>
      <c>
        <v>0</v>
      </c>
      <c>
        <v>0</v>
      </c>
      <c>
        <v>4.417778</v>
      </c>
      <c>
        <v>94.035556</v>
      </c>
    </row>
    <row>
      <c>
        <is>
          <t>1584551</t>
        </is>
      </c>
      <c>
        <v>1</v>
      </c>
      <c>
        <is>
          <t>İZMİR</t>
        </is>
      </c>
      <c>
        <v>BERGAMA</v>
      </c>
      <c>
        <is>
          <t>KIRCALAR TR-1 35-16-M00096_953325994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21.11.2020 19:29:18</t>
        </is>
      </c>
      <c>
        <is>
          <t>21.11.2020 22:45:24</t>
        </is>
      </c>
      <c>
        <v>3.268333333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3.268333</v>
      </c>
    </row>
    <row>
      <c>
        <is>
          <t>1584351</t>
        </is>
      </c>
      <c>
        <v>1</v>
      </c>
      <c>
        <is>
          <t>İZMİR</t>
        </is>
      </c>
      <c>
        <v>BERGAMA</v>
      </c>
      <c>
        <is>
          <t>KIRCALAR TR-1 35-16-M00096_953326055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21.11.2020 12:02:55</t>
        </is>
      </c>
      <c>
        <is>
          <t>21.11.2020 14:57:17</t>
        </is>
      </c>
      <c>
        <v>2.906111111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2.906111</v>
      </c>
    </row>
    <row>
      <c>
        <is>
          <t>1576612</t>
        </is>
      </c>
      <c>
        <v>1</v>
      </c>
      <c>
        <is>
          <t>İZMİR</t>
        </is>
      </c>
      <c>
        <v>BERGAMA</v>
      </c>
      <c>
        <is>
          <t>ORUÇLAR TR-1 35-16-M00093_953354380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06.11.2020 16:02:13</t>
        </is>
      </c>
      <c>
        <is>
          <t>06.11.2020 17:50:03</t>
        </is>
      </c>
      <c>
        <v>1.797222222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1.797222</v>
      </c>
    </row>
    <row>
      <c>
        <is>
          <t>1577347</t>
        </is>
      </c>
      <c>
        <v>1</v>
      </c>
      <c>
        <is>
          <t>İZMİR</t>
        </is>
      </c>
      <c>
        <v>BERGAMA</v>
      </c>
      <c>
        <is>
          <t>TIRMANLAR TR-1 35-16-M00083_35-16-M00083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07.11.2020 19:30:28</t>
        </is>
      </c>
      <c>
        <is>
          <t>07.11.2020 20:00:30</t>
        </is>
      </c>
      <c>
        <v>0.500555555</v>
      </c>
      <c>
        <v>0</v>
      </c>
      <c>
        <v>0</v>
      </c>
      <c>
        <v>1</v>
      </c>
      <c>
        <v>283</v>
      </c>
      <c>
        <v>0</v>
      </c>
      <c>
        <v>0</v>
      </c>
      <c>
        <v>0.500556</v>
      </c>
      <c>
        <v>141.657222</v>
      </c>
    </row>
    <row>
      <c>
        <is>
          <t>1577848</t>
        </is>
      </c>
      <c>
        <v>1</v>
      </c>
      <c>
        <is>
          <t>İZMİR</t>
        </is>
      </c>
      <c>
        <v>BERGAMA</v>
      </c>
      <c>
        <is>
          <t>ÜRKÜTLER TR-1 35-16-M00091_953308659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09.11.2020 09:01:10</t>
        </is>
      </c>
      <c>
        <is>
          <t>09.11.2020 11:27:45</t>
        </is>
      </c>
      <c>
        <v>2.443055555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2.443056</v>
      </c>
    </row>
    <row>
      <c>
        <is>
          <t>1575976</t>
        </is>
      </c>
      <c>
        <v>1</v>
      </c>
      <c>
        <is>
          <t>İZMİR</t>
        </is>
      </c>
      <c>
        <v>BERGAMA</v>
      </c>
      <c>
        <is>
          <t>SINIRADA TR-1 35-16-M00095_47457575</t>
        </is>
      </c>
      <c>
        <v>AG Nötr İletken Kopması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05.11.2020 18:17:20</t>
        </is>
      </c>
      <c>
        <is>
          <t>05.11.2020 20:51:02</t>
        </is>
      </c>
      <c>
        <v>2.561666666</v>
      </c>
      <c>
        <v>0</v>
      </c>
      <c>
        <v>0</v>
      </c>
      <c>
        <v>0</v>
      </c>
      <c>
        <v>28</v>
      </c>
      <c>
        <v>0</v>
      </c>
      <c>
        <v>0</v>
      </c>
      <c>
        <v>0</v>
      </c>
      <c>
        <v>71.726667</v>
      </c>
    </row>
    <row>
      <c>
        <is>
          <t>1577148</t>
        </is>
      </c>
      <c>
        <v>1</v>
      </c>
      <c>
        <is>
          <t>İZMİR</t>
        </is>
      </c>
      <c>
        <v>BERGAMA</v>
      </c>
      <c>
        <is>
          <t>ALİBEYLİ TR-1 35-16-M00148_953322637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07.11.2020 13:44:34</t>
        </is>
      </c>
      <c>
        <is>
          <t>07.11.2020 15:33:17</t>
        </is>
      </c>
      <c>
        <v>1.811944444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3.623889</v>
      </c>
    </row>
    <row>
      <c>
        <is>
          <t>1580320</t>
        </is>
      </c>
      <c>
        <v>1</v>
      </c>
      <c>
        <is>
          <t>İZMİR</t>
        </is>
      </c>
      <c>
        <v>BERGAMA</v>
      </c>
      <c>
        <is>
          <t>GÖÇBEYLİ DM 35-16-M00139_ALİBEYLİ-M05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13.11.2020 16:26:04</t>
        </is>
      </c>
      <c>
        <is>
          <t>13.11.2020 18:11:00</t>
        </is>
      </c>
      <c>
        <v>1.748888888</v>
      </c>
      <c>
        <v>0</v>
      </c>
      <c>
        <v>0</v>
      </c>
      <c>
        <v>10</v>
      </c>
      <c>
        <v>382</v>
      </c>
      <c>
        <v>0</v>
      </c>
      <c>
        <v>0</v>
      </c>
      <c>
        <v>17.488889</v>
      </c>
      <c>
        <v>668.075555</v>
      </c>
    </row>
    <row>
      <c>
        <is>
          <t>1595828</t>
        </is>
      </c>
      <c>
        <v>1</v>
      </c>
      <c>
        <is>
          <t>İZMİR</t>
        </is>
      </c>
      <c>
        <v>BERGAMA</v>
      </c>
      <c>
        <is>
          <t>KOZLUCA TR1 35-16-M00149_93548463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24.11.2020 15:14:09</t>
        </is>
      </c>
      <c>
        <is>
          <t>24.11.2020 18:34:50</t>
        </is>
      </c>
      <c>
        <v>3.344722222</v>
      </c>
      <c>
        <v>0</v>
      </c>
      <c>
        <v>0</v>
      </c>
      <c>
        <v>1</v>
      </c>
      <c>
        <v>0</v>
      </c>
      <c>
        <v>0</v>
      </c>
      <c>
        <v>0</v>
      </c>
      <c>
        <v>3.344722</v>
      </c>
      <c>
        <v>0</v>
      </c>
    </row>
    <row>
      <c>
        <is>
          <t>1595246</t>
        </is>
      </c>
      <c>
        <v>1</v>
      </c>
      <c>
        <is>
          <t>İZMİR</t>
        </is>
      </c>
      <c>
        <v>BERGAMA</v>
      </c>
      <c>
        <is>
          <t>KOZLUCA TR1 35-16-M00149_953325679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23.11.2020 13:40:13</t>
        </is>
      </c>
      <c>
        <is>
          <t>23.11.2020 21:01:34</t>
        </is>
      </c>
      <c>
        <v>7.355833333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7.355833</v>
      </c>
    </row>
    <row>
      <c>
        <is>
          <t>1575624</t>
        </is>
      </c>
      <c>
        <v>1</v>
      </c>
      <c>
        <is>
          <t>İZMİR</t>
        </is>
      </c>
      <c>
        <v>BERGAMA</v>
      </c>
      <c>
        <is>
          <t>RAMAZAN HEKİM ÖZEL TR 35-16-M00511Ö_Ayırıcı H01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05.11.2020 09:13:55</t>
        </is>
      </c>
      <c>
        <is>
          <t>05.11.2020 11:08:13</t>
        </is>
      </c>
      <c>
        <v>1.905</v>
      </c>
      <c>
        <v>0</v>
      </c>
      <c>
        <v>0</v>
      </c>
      <c>
        <v>2</v>
      </c>
      <c>
        <v>0</v>
      </c>
      <c>
        <v>0</v>
      </c>
      <c>
        <v>0</v>
      </c>
      <c>
        <v>3.81</v>
      </c>
      <c>
        <v>0</v>
      </c>
    </row>
    <row>
      <c>
        <is>
          <t>1583593</t>
        </is>
      </c>
      <c>
        <v>1</v>
      </c>
      <c>
        <is>
          <t>İZMİR</t>
        </is>
      </c>
      <c>
        <v>BERGAMA</v>
      </c>
      <c>
        <is>
          <t>YALNIZDAM TR-1 35-16-M00152_35-16-M00152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20.11.2020 06:53:42</t>
        </is>
      </c>
      <c>
        <is>
          <t>20.11.2020 10:01:02</t>
        </is>
      </c>
      <c>
        <v>3.122222222</v>
      </c>
      <c>
        <v>0</v>
      </c>
      <c>
        <v>0</v>
      </c>
      <c>
        <v>1</v>
      </c>
      <c>
        <v>49</v>
      </c>
      <c>
        <v>0</v>
      </c>
      <c>
        <v>0</v>
      </c>
      <c>
        <v>3.122222</v>
      </c>
      <c>
        <v>152.988889</v>
      </c>
    </row>
    <row>
      <c>
        <is>
          <t>1594956</t>
        </is>
      </c>
      <c>
        <v>1</v>
      </c>
      <c>
        <is>
          <t>İZMİR</t>
        </is>
      </c>
      <c>
        <v>BERGAMA</v>
      </c>
      <c>
        <is>
          <t>TR-92 35-16-L00092_C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22.11.2020 21:22:07</t>
        </is>
      </c>
      <c>
        <is>
          <t>22.11.2020 22:25:01</t>
        </is>
      </c>
      <c>
        <v>1.048333333</v>
      </c>
      <c>
        <v>0</v>
      </c>
      <c>
        <v>58</v>
      </c>
      <c>
        <v>0</v>
      </c>
      <c>
        <v>0</v>
      </c>
      <c>
        <v>0</v>
      </c>
      <c>
        <v>60.803333</v>
      </c>
      <c>
        <v>0</v>
      </c>
      <c>
        <v>0</v>
      </c>
    </row>
    <row>
      <c>
        <is>
          <t>1594706</t>
        </is>
      </c>
      <c>
        <v>1</v>
      </c>
      <c>
        <is>
          <t>İZMİR</t>
        </is>
      </c>
      <c>
        <v>BERGAMA</v>
      </c>
      <c>
        <is>
          <t>TR-134 35-16-L00134_C D03</t>
        </is>
      </c>
      <c>
        <v>AG Box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22.11.2020 10:10:00</t>
        </is>
      </c>
      <c>
        <is>
          <t>22.11.2020 12:15:28</t>
        </is>
      </c>
      <c>
        <v>2.091111111</v>
      </c>
      <c>
        <v>0</v>
      </c>
      <c>
        <v>2</v>
      </c>
      <c>
        <v>0</v>
      </c>
      <c>
        <v>0</v>
      </c>
      <c>
        <v>0</v>
      </c>
      <c>
        <v>4.182222</v>
      </c>
      <c>
        <v>0</v>
      </c>
      <c>
        <v>0</v>
      </c>
    </row>
    <row>
      <c>
        <is>
          <t>1584505</t>
        </is>
      </c>
      <c>
        <v>1</v>
      </c>
      <c>
        <is>
          <t>İZMİR</t>
        </is>
      </c>
      <c>
        <v>BERGAMA</v>
      </c>
      <c>
        <is>
          <t>TR-134 35-16-L00134_C C03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21.11.2020 17:21:00</t>
        </is>
      </c>
      <c>
        <is>
          <t>21.11.2020 17:52:16</t>
        </is>
      </c>
      <c>
        <v>0.521111111</v>
      </c>
      <c>
        <v>0</v>
      </c>
      <c>
        <v>27</v>
      </c>
      <c>
        <v>0</v>
      </c>
      <c>
        <v>0</v>
      </c>
      <c>
        <v>0</v>
      </c>
      <c>
        <v>14.07</v>
      </c>
      <c>
        <v>0</v>
      </c>
      <c>
        <v>0</v>
      </c>
    </row>
    <row>
      <c>
        <is>
          <t>1597769</t>
        </is>
      </c>
      <c>
        <v>1</v>
      </c>
      <c>
        <is>
          <t>İZMİR</t>
        </is>
      </c>
      <c>
        <v>BERGAMA</v>
      </c>
      <c>
        <is>
          <t>TR-142 35-16-L00142_35-16-L00142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28.11.2020 12:35:42</t>
        </is>
      </c>
      <c>
        <is>
          <t>28.11.2020 12:59:00</t>
        </is>
      </c>
      <c>
        <v>0.388333333</v>
      </c>
      <c>
        <v>2</v>
      </c>
      <c>
        <v>318</v>
      </c>
      <c>
        <v>0</v>
      </c>
      <c>
        <v>0</v>
      </c>
      <c>
        <v>0.776667</v>
      </c>
      <c>
        <v>123.49</v>
      </c>
      <c>
        <v>0</v>
      </c>
      <c>
        <v>0</v>
      </c>
    </row>
    <row>
      <c>
        <is>
          <t>1578148</t>
        </is>
      </c>
      <c>
        <v>1</v>
      </c>
      <c>
        <is>
          <t>MANİSA</t>
        </is>
      </c>
      <c>
        <v>SALİHLİ</v>
      </c>
      <c>
        <is>
          <t>YILMAZ TR-29 45-78-M00189_953301743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09.11.2020 16:01:49</t>
        </is>
      </c>
      <c>
        <is>
          <t>09.11.2020 18:46:40</t>
        </is>
      </c>
      <c>
        <v>2.7475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2.7475</v>
      </c>
    </row>
    <row>
      <c>
        <is>
          <t>1578110</t>
        </is>
      </c>
      <c>
        <v>1</v>
      </c>
      <c>
        <is>
          <t>MANİSA</t>
        </is>
      </c>
      <c>
        <v>SALİHLİ</v>
      </c>
      <c>
        <is>
          <t>İKİZTEPE KÖK 45-78-M00258_HatBaşıAyırıcı_53140258 M03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09.11.2020 14:53:28</t>
        </is>
      </c>
      <c>
        <is>
          <t>09.11.2020 18:06:55</t>
        </is>
      </c>
      <c>
        <v>3.224166666</v>
      </c>
      <c>
        <v>0</v>
      </c>
      <c>
        <v>0</v>
      </c>
      <c>
        <v>36</v>
      </c>
      <c>
        <v>24</v>
      </c>
      <c>
        <v>0</v>
      </c>
      <c>
        <v>0</v>
      </c>
      <c>
        <v>116.07</v>
      </c>
      <c>
        <v>77.38</v>
      </c>
    </row>
    <row>
      <c>
        <is>
          <t>1578466</t>
        </is>
      </c>
      <c>
        <v>1</v>
      </c>
      <c>
        <is>
          <t>MANİSA</t>
        </is>
      </c>
      <c>
        <v>SALİHLİ</v>
      </c>
      <c>
        <is>
          <t>TAYTAN OFİS KÖK 45-78-M00314_SALİHLİ DM-2 GİRİŞİ (DEMİRKÖPRÜ-2)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10.11.2020 11:30:00</t>
        </is>
      </c>
      <c>
        <is>
          <t>10.11.2020 12:02:14</t>
        </is>
      </c>
      <c>
        <v>0.537222222</v>
      </c>
      <c>
        <v>17</v>
      </c>
      <c>
        <v>113</v>
      </c>
      <c>
        <v>97</v>
      </c>
      <c>
        <v>188</v>
      </c>
      <c>
        <v>9.132778</v>
      </c>
      <c>
        <v>60.706111</v>
      </c>
      <c>
        <v>52.110556</v>
      </c>
      <c>
        <v>100.997778</v>
      </c>
    </row>
    <row>
      <c>
        <is>
          <t>1579134</t>
        </is>
      </c>
      <c>
        <v>1</v>
      </c>
      <c>
        <is>
          <t>MANİSA</t>
        </is>
      </c>
      <c>
        <v>SALİHLİ</v>
      </c>
      <c>
        <is>
          <t>TAYTAN OFİS KÖK 45-78-M00314_DEMİRKÖPRÜ DM-2 ÇIKIŞI (DEMİRKÖPRÜ-2) M06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11.11.2020 14:34:02</t>
        </is>
      </c>
      <c>
        <is>
          <t>11.11.2020 14:35:12</t>
        </is>
      </c>
      <c>
        <v>0.019444444</v>
      </c>
      <c>
        <v>6</v>
      </c>
      <c>
        <v>38</v>
      </c>
      <c>
        <v>141</v>
      </c>
      <c>
        <v>1012</v>
      </c>
      <c>
        <v>0.116667</v>
      </c>
      <c>
        <v>0.738889</v>
      </c>
      <c>
        <v>2.741667</v>
      </c>
      <c>
        <v>19.677777</v>
      </c>
    </row>
    <row>
      <c>
        <is>
          <t>1580402</t>
        </is>
      </c>
      <c>
        <v>1</v>
      </c>
      <c>
        <is>
          <t>MANİSA</t>
        </is>
      </c>
      <c>
        <v>SALİHLİ</v>
      </c>
      <c>
        <is>
          <t>NAZIM KOPARAN TAYTAN TR-6 TARIMSAL SULAMA 45-78-M00377_45-78-M00377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13.11.2020 18:45:00</t>
        </is>
      </c>
      <c>
        <is>
          <t>13.11.2020 20:45:40</t>
        </is>
      </c>
      <c>
        <v>2.011111111</v>
      </c>
      <c>
        <v>0</v>
      </c>
      <c>
        <v>0</v>
      </c>
      <c>
        <v>0</v>
      </c>
      <c>
        <v>9</v>
      </c>
      <c>
        <v>0</v>
      </c>
      <c>
        <v>0</v>
      </c>
      <c>
        <v>0</v>
      </c>
      <c>
        <v>18.1</v>
      </c>
    </row>
    <row>
      <c>
        <is>
          <t>1581784</t>
        </is>
      </c>
      <c>
        <v>1</v>
      </c>
      <c>
        <is>
          <t>MANİSA</t>
        </is>
      </c>
      <c>
        <v>SALİHLİ</v>
      </c>
      <c>
        <is>
          <t>TAYTAN OFİS KÖK 45-78-M00314_ÜLKÜ FABRİKALAR M014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17.11.2020 09:03:09</t>
        </is>
      </c>
      <c>
        <is>
          <t>17.11.2020 16:20:10</t>
        </is>
      </c>
      <c>
        <v>7.283611111</v>
      </c>
      <c>
        <v>7</v>
      </c>
      <c>
        <v>0</v>
      </c>
      <c>
        <v>39</v>
      </c>
      <c>
        <v>9</v>
      </c>
      <c>
        <v>50.985278</v>
      </c>
      <c>
        <v>0</v>
      </c>
      <c>
        <v>284.060833</v>
      </c>
      <c>
        <v>65.5525</v>
      </c>
    </row>
    <row>
      <c>
        <is>
          <t>1575146</t>
        </is>
      </c>
      <c>
        <v>1</v>
      </c>
      <c>
        <is>
          <t>MANİSA</t>
        </is>
      </c>
      <c>
        <v>SALİHLİ</v>
      </c>
      <c>
        <is>
          <t>İKİZTEPE KÖK 45-78-M00258_HatBaşıAyırıcı_53140258 M03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04.11.2020 11:26:27</t>
        </is>
      </c>
      <c>
        <is>
          <t>04.11.2020 12:46:56</t>
        </is>
      </c>
      <c>
        <v>1.341388888</v>
      </c>
      <c>
        <v>0</v>
      </c>
      <c>
        <v>0</v>
      </c>
      <c>
        <v>36</v>
      </c>
      <c>
        <v>24</v>
      </c>
      <c>
        <v>0</v>
      </c>
      <c>
        <v>0</v>
      </c>
      <c>
        <v>48.29</v>
      </c>
      <c>
        <v>32.193333</v>
      </c>
    </row>
    <row>
      <c>
        <is>
          <t>1575020</t>
        </is>
      </c>
      <c>
        <v>1</v>
      </c>
      <c>
        <is>
          <t>MANİSA</t>
        </is>
      </c>
      <c>
        <v>SALİHLİ</v>
      </c>
      <c>
        <is>
          <t>İKİZTEPE KÖK 45-78-M00258_İKİZTEPE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04.11.2020 08:23:31</t>
        </is>
      </c>
      <c>
        <is>
          <t>04.11.2020 09:12:11</t>
        </is>
      </c>
      <c>
        <v>0.811111111</v>
      </c>
      <c>
        <v>0</v>
      </c>
      <c>
        <v>0</v>
      </c>
      <c>
        <v>53</v>
      </c>
      <c>
        <v>184</v>
      </c>
      <c>
        <v>0</v>
      </c>
      <c>
        <v>0</v>
      </c>
      <c>
        <v>42.988889</v>
      </c>
      <c>
        <v>149.244444</v>
      </c>
    </row>
    <row>
      <c>
        <is>
          <t>1574529</t>
        </is>
      </c>
      <c>
        <v>1</v>
      </c>
      <c>
        <is>
          <t>MANİSA</t>
        </is>
      </c>
      <c>
        <v>SALİHLİ</v>
      </c>
      <c>
        <is>
          <t>TAYTAN OFİS KÖK 45-78-M00314_ÜLKÜ FABRİKALAR M014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03.11.2020 09:24:00</t>
        </is>
      </c>
      <c>
        <is>
          <t>03.11.2020 09:38:53</t>
        </is>
      </c>
      <c>
        <v>0.248055555</v>
      </c>
      <c>
        <v>7</v>
      </c>
      <c>
        <v>0</v>
      </c>
      <c>
        <v>39</v>
      </c>
      <c>
        <v>9</v>
      </c>
      <c>
        <v>1.736389</v>
      </c>
      <c>
        <v>0</v>
      </c>
      <c>
        <v>9.674167</v>
      </c>
      <c>
        <v>2.2325</v>
      </c>
    </row>
    <row>
      <c>
        <is>
          <t>1579286</t>
        </is>
      </c>
      <c>
        <v>1</v>
      </c>
      <c>
        <is>
          <t>MANİSA</t>
        </is>
      </c>
      <c>
        <v>SALİHLİ</v>
      </c>
      <c>
        <is>
          <t>TAYTAN OFİS KÖK 45-78-M00314_DEMİRKÖPRÜ DM-2 ÇIKIŞI (DEMİRKÖPRÜ-2)-M06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11.11.2020 18:33:00</t>
        </is>
      </c>
      <c>
        <is>
          <t>11.11.2020 18:57:03</t>
        </is>
      </c>
      <c>
        <v>0.400833333</v>
      </c>
      <c>
        <v>6</v>
      </c>
      <c>
        <v>38</v>
      </c>
      <c>
        <v>141</v>
      </c>
      <c>
        <v>1012</v>
      </c>
      <c>
        <v>2.405</v>
      </c>
      <c>
        <v>15.231667</v>
      </c>
      <c>
        <v>56.5175</v>
      </c>
      <c>
        <v>405.643333</v>
      </c>
    </row>
    <row>
      <c>
        <is>
          <t>1598771</t>
        </is>
      </c>
      <c>
        <v>1</v>
      </c>
      <c>
        <is>
          <t>MANİSA</t>
        </is>
      </c>
      <c>
        <v>SALİHLİ</v>
      </c>
      <c>
        <is>
          <t>TAYTAN TR-1 KÖK 45-78-M00305_953271918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30.11.2020 16:30:07</t>
        </is>
      </c>
      <c>
        <is>
          <t>30.11.2020 18:56:07</t>
        </is>
      </c>
      <c>
        <v>2.433333333</v>
      </c>
      <c>
        <v>0</v>
      </c>
      <c>
        <v>1</v>
      </c>
      <c>
        <v>0</v>
      </c>
      <c>
        <v>0</v>
      </c>
      <c>
        <v>0</v>
      </c>
      <c>
        <v>2.433333</v>
      </c>
      <c>
        <v>0</v>
      </c>
      <c>
        <v>0</v>
      </c>
    </row>
    <row>
      <c>
        <is>
          <t>1584523</t>
        </is>
      </c>
      <c>
        <v>1</v>
      </c>
      <c>
        <is>
          <t>MANİSA</t>
        </is>
      </c>
      <c>
        <v>SALİHLİ</v>
      </c>
      <c>
        <is>
          <t>TAYTAN OFİS KÖK 45-78-M00314_ESKİ KABAZLI M015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21.11.2020 18:06:00</t>
        </is>
      </c>
      <c>
        <is>
          <t>21.11.2020 18:13:16</t>
        </is>
      </c>
      <c>
        <v>0.121111111</v>
      </c>
      <c>
        <v>21</v>
      </c>
      <c>
        <v>58</v>
      </c>
      <c>
        <v>14</v>
      </c>
      <c>
        <v>157</v>
      </c>
      <c>
        <v>2.543333</v>
      </c>
      <c>
        <v>7.024444</v>
      </c>
      <c>
        <v>1.695556</v>
      </c>
      <c>
        <v>19.014444</v>
      </c>
    </row>
    <row>
      <c>
        <is>
          <t>1596138</t>
        </is>
      </c>
      <c>
        <v>1</v>
      </c>
      <c>
        <is>
          <t>MANİSA</t>
        </is>
      </c>
      <c>
        <v>SALİHLİ</v>
      </c>
      <c>
        <is>
          <t>TAYTAN TR-5 45-78-M00308_953297759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25.11.2020 10:15:00</t>
        </is>
      </c>
      <c>
        <is>
          <t>25.11.2020 11:18:09</t>
        </is>
      </c>
      <c>
        <v>1.0525</v>
      </c>
      <c>
        <v>0</v>
      </c>
      <c>
        <v>1</v>
      </c>
      <c>
        <v>0</v>
      </c>
      <c>
        <v>0</v>
      </c>
      <c>
        <v>0</v>
      </c>
      <c>
        <v>1.0525</v>
      </c>
      <c>
        <v>0</v>
      </c>
      <c>
        <v>0</v>
      </c>
    </row>
    <row>
      <c>
        <is>
          <t>1582351</t>
        </is>
      </c>
      <c>
        <v>1</v>
      </c>
      <c>
        <is>
          <t>MANİSA</t>
        </is>
      </c>
      <c>
        <v>SALİHLİ</v>
      </c>
      <c>
        <is>
          <t>TAYTAN TR-1 KÖK 45-78-M00305_56385744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18.11.2020 09:31:00</t>
        </is>
      </c>
      <c>
        <is>
          <t>18.11.2020 11:57:22</t>
        </is>
      </c>
      <c>
        <v>2.439444444</v>
      </c>
      <c>
        <v>0</v>
      </c>
      <c>
        <v>40</v>
      </c>
      <c>
        <v>0</v>
      </c>
      <c>
        <v>1</v>
      </c>
      <c>
        <v>0</v>
      </c>
      <c>
        <v>97.577778</v>
      </c>
      <c>
        <v>0</v>
      </c>
      <c>
        <v>2.439444</v>
      </c>
    </row>
    <row>
      <c>
        <is>
          <t>1576853</t>
        </is>
      </c>
      <c>
        <v>1</v>
      </c>
      <c>
        <is>
          <t>MANİSA</t>
        </is>
      </c>
      <c>
        <v>SALİHLİ</v>
      </c>
      <c>
        <is>
          <t>TAYTAN OFİS KÖK 45-78-M00314_ESKİ KABAZLI M015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07.11.2020 00:42:33</t>
        </is>
      </c>
      <c>
        <is>
          <t>07.11.2020 03:05:38</t>
        </is>
      </c>
      <c>
        <v>2.384722222</v>
      </c>
      <c>
        <v>21</v>
      </c>
      <c>
        <v>58</v>
      </c>
      <c>
        <v>14</v>
      </c>
      <c>
        <v>157</v>
      </c>
      <c>
        <v>50.079167</v>
      </c>
      <c>
        <v>138.313889</v>
      </c>
      <c>
        <v>33.386111</v>
      </c>
      <c>
        <v>374.401389</v>
      </c>
    </row>
    <row>
      <c>
        <is>
          <t>1577465</t>
        </is>
      </c>
      <c>
        <v>1</v>
      </c>
      <c>
        <is>
          <t>MANİSA</t>
        </is>
      </c>
      <c>
        <v>SALİHLİ</v>
      </c>
      <c>
        <is>
          <t>YILMAZ İM 45-78-A00003_TR-2 (34.5) M10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08.11.2020 08:34:25</t>
        </is>
      </c>
      <c>
        <is>
          <t>08.11.2020 08:58:00</t>
        </is>
      </c>
      <c>
        <v>0.393055555</v>
      </c>
      <c>
        <v>86</v>
      </c>
      <c>
        <v>2253</v>
      </c>
      <c>
        <v>93</v>
      </c>
      <c>
        <v>182</v>
      </c>
      <c>
        <v>33.802778</v>
      </c>
      <c>
        <v>885.554165</v>
      </c>
      <c>
        <v>36.554167</v>
      </c>
      <c>
        <v>71.536111</v>
      </c>
    </row>
    <row>
      <c>
        <is>
          <t>1574931</t>
        </is>
      </c>
      <c>
        <v>1</v>
      </c>
      <c>
        <is>
          <t>MANİSA</t>
        </is>
      </c>
      <c>
        <v>SALİHLİ</v>
      </c>
      <c>
        <is>
          <t>YILMAZ TR-30 45-78-M00190_953249076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03.11.2020 19:41:00</t>
        </is>
      </c>
      <c>
        <is>
          <t>03.11.2020 20:01:55</t>
        </is>
      </c>
      <c>
        <v>0.348611111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0.348611</v>
      </c>
    </row>
    <row>
      <c>
        <is>
          <t>1574711</t>
        </is>
      </c>
      <c>
        <v>1</v>
      </c>
      <c>
        <is>
          <t>MANİSA</t>
        </is>
      </c>
      <c>
        <v>SALİHLİ</v>
      </c>
      <c>
        <is>
          <t>YILMAZ TR-30 45-78-M00190_953249076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03.11.2020 13:51:47</t>
        </is>
      </c>
      <c>
        <is>
          <t>03.11.2020 14:32:48</t>
        </is>
      </c>
      <c>
        <v>0.683611111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0.683611</v>
      </c>
    </row>
    <row>
      <c>
        <is>
          <t>1580818</t>
        </is>
      </c>
      <c>
        <v>1</v>
      </c>
      <c>
        <is>
          <t>MANİSA</t>
        </is>
      </c>
      <c>
        <v>SALİHLİ</v>
      </c>
      <c>
        <is>
          <t>YILMAZ TR-28 45-78-L00228_953249113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14.11.2020 17:38:22</t>
        </is>
      </c>
      <c>
        <is>
          <t>14.11.2020 19:40:35</t>
        </is>
      </c>
      <c>
        <v>2.036944444</v>
      </c>
      <c>
        <v>0</v>
      </c>
      <c>
        <v>1</v>
      </c>
      <c>
        <v>0</v>
      </c>
      <c>
        <v>0</v>
      </c>
      <c>
        <v>0</v>
      </c>
      <c>
        <v>2.036944</v>
      </c>
      <c>
        <v>0</v>
      </c>
      <c>
        <v>0</v>
      </c>
    </row>
    <row>
      <c>
        <is>
          <t>1583650</t>
        </is>
      </c>
      <c>
        <v>1</v>
      </c>
      <c>
        <is>
          <t>MANİSA</t>
        </is>
      </c>
      <c>
        <v>SALİHLİ</v>
      </c>
      <c>
        <is>
          <t>YILMAZ İM 45-78-A00003_YILMAZ DM-2-M07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20.11.2020 09:19:06</t>
        </is>
      </c>
      <c>
        <is>
          <t>20.11.2020 09:22:22</t>
        </is>
      </c>
      <c>
        <v>0.054444444</v>
      </c>
      <c>
        <v>111</v>
      </c>
      <c>
        <v>4617</v>
      </c>
      <c>
        <v>106</v>
      </c>
      <c>
        <v>385</v>
      </c>
      <c>
        <v>6.043333</v>
      </c>
      <c>
        <v>251.369998</v>
      </c>
      <c>
        <v>5.771111</v>
      </c>
      <c>
        <v>20.961111</v>
      </c>
    </row>
    <row>
      <c>
        <is>
          <t>1598815</t>
        </is>
      </c>
      <c>
        <v>1</v>
      </c>
      <c>
        <is>
          <t>MANİSA</t>
        </is>
      </c>
      <c>
        <v>SALİHLİ</v>
      </c>
      <c>
        <is>
          <t>YILMAZ TR-13 45-78-L00213_49330353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30.11.2020 18:11:18</t>
        </is>
      </c>
      <c>
        <is>
          <t>30.11.2020 19:12:10</t>
        </is>
      </c>
      <c>
        <v>1.014444444</v>
      </c>
      <c>
        <v>0</v>
      </c>
      <c>
        <v>118</v>
      </c>
      <c>
        <v>0</v>
      </c>
      <c>
        <v>12</v>
      </c>
      <c>
        <v>0</v>
      </c>
      <c>
        <v>119.704444</v>
      </c>
      <c>
        <v>0</v>
      </c>
      <c>
        <v>12.173333</v>
      </c>
    </row>
    <row>
      <c>
        <is>
          <t>1597598</t>
        </is>
      </c>
      <c>
        <v>1</v>
      </c>
      <c>
        <is>
          <t>MANİSA</t>
        </is>
      </c>
      <c>
        <v>SALİHLİ</v>
      </c>
      <c>
        <is>
          <t>YILMAZ İM 45-78-A00003_AHMETLİ DSİ-M09 M09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28.11.2020 08:09:52</t>
        </is>
      </c>
      <c>
        <is>
          <t>28.11.2020 08:40:00</t>
        </is>
      </c>
      <c>
        <v>0.502222222</v>
      </c>
      <c>
        <v>25</v>
      </c>
      <c>
        <v>2364</v>
      </c>
      <c>
        <v>13</v>
      </c>
      <c>
        <v>203</v>
      </c>
      <c>
        <v>12.555556</v>
      </c>
      <c>
        <v>1187.253333</v>
      </c>
      <c>
        <v>6.528889</v>
      </c>
      <c>
        <v>101.951111</v>
      </c>
    </row>
    <row>
      <c>
        <is>
          <t>1594878</t>
        </is>
      </c>
      <c>
        <v>1</v>
      </c>
      <c>
        <is>
          <t>MANİSA</t>
        </is>
      </c>
      <c>
        <v>SALİHLİ</v>
      </c>
      <c>
        <is>
          <t>YILMAZ TR-7 45-78-L00207_60983954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22.11.2020 17:15:17</t>
        </is>
      </c>
      <c>
        <is>
          <t>22.11.2020 19:08:13</t>
        </is>
      </c>
      <c>
        <v>1.882222222</v>
      </c>
      <c>
        <v>0</v>
      </c>
      <c>
        <v>69</v>
      </c>
      <c>
        <v>0</v>
      </c>
      <c>
        <v>0</v>
      </c>
      <c>
        <v>0</v>
      </c>
      <c>
        <v>129.873333</v>
      </c>
      <c>
        <v>0</v>
      </c>
      <c>
        <v>0</v>
      </c>
    </row>
    <row>
      <c>
        <is>
          <t>1577931</t>
        </is>
      </c>
      <c>
        <v>1</v>
      </c>
      <c>
        <is>
          <t>MANİSA</t>
        </is>
      </c>
      <c>
        <v>SALİHLİ</v>
      </c>
      <c>
        <is>
          <t>YILMAZ İM 45-78-A00003_KAPANCI (YARAŞLI) L02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09.11.2020 10:24:36</t>
        </is>
      </c>
      <c>
        <is>
          <t>09.11.2020 10:52:00</t>
        </is>
      </c>
      <c>
        <v>0.456666666</v>
      </c>
      <c>
        <v>3</v>
      </c>
      <c>
        <v>345</v>
      </c>
      <c>
        <v>289</v>
      </c>
      <c>
        <v>1539</v>
      </c>
      <c>
        <v>1.37</v>
      </c>
      <c>
        <v>157.55</v>
      </c>
      <c>
        <v>131.976666</v>
      </c>
      <c>
        <v>702.809999</v>
      </c>
    </row>
    <row>
      <c>
        <is>
          <t>1580884</t>
        </is>
      </c>
      <c>
        <v>1</v>
      </c>
      <c>
        <is>
          <t>MANİSA</t>
        </is>
      </c>
      <c>
        <v>SALİHLİ</v>
      </c>
      <c>
        <is>
          <t>YILMAZ TR-28 45-78-L00228_953249352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14.11.2020 20:55:14</t>
        </is>
      </c>
      <c>
        <is>
          <t>14.11.2020 22:09:18</t>
        </is>
      </c>
      <c>
        <v>1.234444444</v>
      </c>
      <c>
        <v>0</v>
      </c>
      <c>
        <v>1</v>
      </c>
      <c>
        <v>0</v>
      </c>
      <c>
        <v>0</v>
      </c>
      <c>
        <v>0</v>
      </c>
      <c>
        <v>1.234444</v>
      </c>
      <c>
        <v>0</v>
      </c>
      <c>
        <v>0</v>
      </c>
    </row>
    <row>
      <c>
        <is>
          <t>1575269</t>
        </is>
      </c>
      <c>
        <v>1</v>
      </c>
      <c>
        <is>
          <t>MANİSA</t>
        </is>
      </c>
      <c>
        <v>SALİHLİ</v>
      </c>
      <c>
        <is>
          <t>YILMAZ İM 45-78-A00003_CAFERBEY L08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04.11.2020 14:35:15</t>
        </is>
      </c>
      <c>
        <is>
          <t>04.11.2020 14:44:59</t>
        </is>
      </c>
      <c>
        <v>0.162222222</v>
      </c>
      <c>
        <v>72</v>
      </c>
      <c>
        <v>340</v>
      </c>
      <c>
        <v>44</v>
      </c>
      <c>
        <v>99</v>
      </c>
      <c>
        <v>11.68</v>
      </c>
      <c>
        <v>55.155555</v>
      </c>
      <c>
        <v>7.137778</v>
      </c>
      <c>
        <v>16.06</v>
      </c>
    </row>
    <row>
      <c>
        <is>
          <t>1595646</t>
        </is>
      </c>
      <c>
        <v>1</v>
      </c>
      <c>
        <is>
          <t>MANİSA</t>
        </is>
      </c>
      <c>
        <v>SALİHLİ</v>
      </c>
      <c>
        <is>
          <t>YILMAZ İM 45-78-A00003_KAPANCI (YARAŞLI) L02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24.11.2020 10:51:07</t>
        </is>
      </c>
      <c>
        <is>
          <t>24.11.2020 11:05:00</t>
        </is>
      </c>
      <c>
        <v>0.231388888</v>
      </c>
      <c>
        <v>3</v>
      </c>
      <c>
        <v>238</v>
      </c>
      <c>
        <v>288</v>
      </c>
      <c>
        <v>1533</v>
      </c>
      <c>
        <v>0.694167</v>
      </c>
      <c>
        <v>55.070555</v>
      </c>
      <c>
        <v>66.64</v>
      </c>
      <c>
        <v>354.719165</v>
      </c>
    </row>
    <row>
      <c>
        <is>
          <t>1576043</t>
        </is>
      </c>
      <c>
        <v>1</v>
      </c>
      <c>
        <is>
          <t>İZMİR</t>
        </is>
      </c>
      <c>
        <v>BERGAMA</v>
      </c>
      <c>
        <is>
          <t>TR-40 35-16-L00040_E</t>
        </is>
      </c>
      <c>
        <v>AG Yük Ayırıcı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05.11.2020 20:45:08</t>
        </is>
      </c>
      <c>
        <is>
          <t>05.11.2020 21:52:48</t>
        </is>
      </c>
      <c>
        <v>1.127777777</v>
      </c>
      <c>
        <v>0</v>
      </c>
      <c>
        <v>109</v>
      </c>
      <c>
        <v>0</v>
      </c>
      <c>
        <v>0</v>
      </c>
      <c>
        <v>0</v>
      </c>
      <c>
        <v>122.927778</v>
      </c>
      <c>
        <v>0</v>
      </c>
      <c>
        <v>0</v>
      </c>
    </row>
    <row>
      <c>
        <is>
          <t>1581813</t>
        </is>
      </c>
      <c>
        <v>1</v>
      </c>
      <c>
        <is>
          <t>İZMİR</t>
        </is>
      </c>
      <c>
        <v>BERGAMA</v>
      </c>
      <c>
        <is>
          <t>TR-61 35-16-L00061_47588426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17.11.2020 09:40:00</t>
        </is>
      </c>
      <c>
        <is>
          <t>17.11.2020 10:16:07</t>
        </is>
      </c>
      <c>
        <v>0.601944444</v>
      </c>
      <c>
        <v>0</v>
      </c>
      <c>
        <v>229</v>
      </c>
      <c>
        <v>0</v>
      </c>
      <c>
        <v>0</v>
      </c>
      <c>
        <v>0</v>
      </c>
      <c>
        <v>137.845278</v>
      </c>
      <c>
        <v>0</v>
      </c>
      <c>
        <v>0</v>
      </c>
    </row>
    <row>
      <c>
        <is>
          <t>1594978</t>
        </is>
      </c>
      <c>
        <v>1</v>
      </c>
      <c>
        <is>
          <t>İZMİR</t>
        </is>
      </c>
      <c>
        <v>BERGAMA</v>
      </c>
      <c>
        <is>
          <t>TR-35 35-16-L00035_TR-36 L03</t>
        </is>
      </c>
      <c>
        <v>OG İzolatör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22.11.2020 23:39:00</t>
        </is>
      </c>
      <c>
        <is>
          <t>23.11.2020 00:22:00</t>
        </is>
      </c>
      <c>
        <v>0.716666666</v>
      </c>
      <c>
        <v>5</v>
      </c>
      <c>
        <v>1284</v>
      </c>
      <c>
        <v>0</v>
      </c>
      <c>
        <v>0</v>
      </c>
      <c>
        <v>3.583333</v>
      </c>
      <c>
        <v>920.199999</v>
      </c>
      <c>
        <v>0</v>
      </c>
      <c>
        <v>0</v>
      </c>
    </row>
    <row>
      <c>
        <is>
          <t>1578252</t>
        </is>
      </c>
      <c>
        <v>1</v>
      </c>
      <c>
        <is>
          <t>İZMİR</t>
        </is>
      </c>
      <c>
        <v>BERGAMA</v>
      </c>
      <c>
        <is>
          <t>TR-40 35-16-L00040_47581435</t>
        </is>
      </c>
      <c>
        <v>AG Atlama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09.11.2020 21:21:42</t>
        </is>
      </c>
      <c>
        <is>
          <t>09.11.2020 23:48:30</t>
        </is>
      </c>
      <c>
        <v>2.446666666</v>
      </c>
      <c>
        <v>0</v>
      </c>
      <c>
        <v>335</v>
      </c>
      <c>
        <v>0</v>
      </c>
      <c>
        <v>0</v>
      </c>
      <c>
        <v>0</v>
      </c>
      <c>
        <v>819.633333</v>
      </c>
      <c>
        <v>0</v>
      </c>
      <c>
        <v>0</v>
      </c>
    </row>
    <row>
      <c>
        <is>
          <t>1597748</t>
        </is>
      </c>
      <c>
        <v>1</v>
      </c>
      <c>
        <is>
          <t>İZMİR</t>
        </is>
      </c>
      <c>
        <v>BERGAMA</v>
      </c>
      <c>
        <is>
          <t>TR-142 35-16-L00142_47571886</t>
        </is>
      </c>
      <c>
        <v>AG Yük Ayırıcı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28.11.2020 11:58:56</t>
        </is>
      </c>
      <c>
        <is>
          <t>28.11.2020 13:08:22</t>
        </is>
      </c>
      <c>
        <v>1.157222222</v>
      </c>
      <c>
        <v>0</v>
      </c>
      <c>
        <v>37</v>
      </c>
      <c>
        <v>0</v>
      </c>
      <c>
        <v>0</v>
      </c>
      <c>
        <v>0</v>
      </c>
      <c>
        <v>42.817222</v>
      </c>
      <c>
        <v>0</v>
      </c>
      <c>
        <v>0</v>
      </c>
    </row>
    <row>
      <c>
        <is>
          <t>1576750</t>
        </is>
      </c>
      <c>
        <v>1</v>
      </c>
      <c>
        <is>
          <t>İZMİR</t>
        </is>
      </c>
      <c>
        <v>BERGAMA</v>
      </c>
      <c>
        <is>
          <t>TR-140 35-16-L00140_953352636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06.11.2020 18:53:19</t>
        </is>
      </c>
      <c>
        <is>
          <t>06.11.2020 19:42:56</t>
        </is>
      </c>
      <c>
        <v>0.826944444</v>
      </c>
      <c>
        <v>0</v>
      </c>
      <c>
        <v>1</v>
      </c>
      <c>
        <v>0</v>
      </c>
      <c>
        <v>0</v>
      </c>
      <c>
        <v>0</v>
      </c>
      <c>
        <v>0.826944</v>
      </c>
      <c>
        <v>0</v>
      </c>
      <c>
        <v>0</v>
      </c>
    </row>
    <row>
      <c>
        <is>
          <t>1577177</t>
        </is>
      </c>
      <c>
        <v>1</v>
      </c>
      <c>
        <is>
          <t>İZMİR</t>
        </is>
      </c>
      <c>
        <v>BERGAMA</v>
      </c>
      <c>
        <is>
          <t>TR-128 35-16-L00128_47556668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07.11.2020 15:25:04</t>
        </is>
      </c>
      <c>
        <is>
          <t>07.11.2020 15:53:18</t>
        </is>
      </c>
      <c>
        <v>0.470555555</v>
      </c>
      <c>
        <v>0</v>
      </c>
      <c>
        <v>52</v>
      </c>
      <c>
        <v>0</v>
      </c>
      <c>
        <v>0</v>
      </c>
      <c>
        <v>0</v>
      </c>
      <c>
        <v>24.468889</v>
      </c>
      <c>
        <v>0</v>
      </c>
      <c>
        <v>0</v>
      </c>
    </row>
    <row>
      <c>
        <is>
          <t>1578809</t>
        </is>
      </c>
      <c>
        <v>1</v>
      </c>
      <c>
        <is>
          <t>İZMİR</t>
        </is>
      </c>
      <c>
        <v>BERGAMA</v>
      </c>
      <c>
        <is>
          <t>TR-128 35-16-L00128_TR-129 L02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10.11.2020 23:41:11</t>
        </is>
      </c>
      <c>
        <is>
          <t>11.11.2020 00:14:00</t>
        </is>
      </c>
      <c>
        <v>0.546944444</v>
      </c>
      <c>
        <v>1</v>
      </c>
      <c>
        <v>34</v>
      </c>
      <c>
        <v>0</v>
      </c>
      <c>
        <v>0</v>
      </c>
      <c>
        <v>0.546944</v>
      </c>
      <c>
        <v>18.596111</v>
      </c>
      <c>
        <v>0</v>
      </c>
      <c>
        <v>0</v>
      </c>
    </row>
    <row>
      <c>
        <is>
          <t>1579370</t>
        </is>
      </c>
      <c>
        <v>1</v>
      </c>
      <c>
        <is>
          <t>İZMİR</t>
        </is>
      </c>
      <c>
        <v>BERGAMA</v>
      </c>
      <c>
        <is>
          <t>TR-128 35-16-L00128_TR-129 L02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12.11.2020 02:39:16</t>
        </is>
      </c>
      <c>
        <is>
          <t>12.11.2020 03:20:35</t>
        </is>
      </c>
      <c>
        <v>0.688611111</v>
      </c>
      <c>
        <v>1</v>
      </c>
      <c>
        <v>34</v>
      </c>
      <c>
        <v>0</v>
      </c>
      <c>
        <v>0</v>
      </c>
      <c>
        <v>0.688611</v>
      </c>
      <c>
        <v>23.412778</v>
      </c>
      <c>
        <v>0</v>
      </c>
      <c>
        <v>0</v>
      </c>
    </row>
    <row>
      <c>
        <is>
          <t>1574218</t>
        </is>
      </c>
      <c>
        <v>1</v>
      </c>
      <c>
        <is>
          <t>İZMİR</t>
        </is>
      </c>
      <c>
        <v>BERGAMA</v>
      </c>
      <c>
        <is>
          <t>TR-136 35-16-L00136_953316990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02.11.2020 14:46:04</t>
        </is>
      </c>
      <c>
        <is>
          <t>02.11.2020 16:51:43</t>
        </is>
      </c>
      <c>
        <v>2.094166666</v>
      </c>
      <c>
        <v>0</v>
      </c>
      <c>
        <v>22</v>
      </c>
      <c>
        <v>0</v>
      </c>
      <c>
        <v>0</v>
      </c>
      <c>
        <v>0</v>
      </c>
      <c>
        <v>46.071667</v>
      </c>
      <c>
        <v>0</v>
      </c>
      <c>
        <v>0</v>
      </c>
    </row>
    <row>
      <c>
        <is>
          <t>1596331</t>
        </is>
      </c>
      <c>
        <v>1</v>
      </c>
      <c>
        <is>
          <t>İZMİR</t>
        </is>
      </c>
      <c>
        <v>MENEMEN</v>
      </c>
      <c>
        <is>
          <t>MUSABEY TR-1 35-28-M00348_953373968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25.11.2020 13:35:59</t>
        </is>
      </c>
      <c>
        <is>
          <t>25.11.2020 16:16:18</t>
        </is>
      </c>
      <c>
        <v>2.671944444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5.343889</v>
      </c>
    </row>
    <row>
      <c>
        <is>
          <t>1574001</t>
        </is>
      </c>
      <c>
        <v>1</v>
      </c>
      <c>
        <is>
          <t>İZMİR</t>
        </is>
      </c>
      <c>
        <v>MENEMEN</v>
      </c>
      <c>
        <is>
          <t>MUSABEY TR-1 35-28-M00348_953373935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02.11.2020 09:51:42</t>
        </is>
      </c>
      <c>
        <is>
          <t>02.11.2020 16:14:05</t>
        </is>
      </c>
      <c>
        <v>6.373055555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12.746111</v>
      </c>
    </row>
    <row>
      <c>
        <is>
          <t>1577578</t>
        </is>
      </c>
      <c>
        <v>1</v>
      </c>
      <c>
        <is>
          <t>İZMİR</t>
        </is>
      </c>
      <c>
        <v>MENEMEN</v>
      </c>
      <c>
        <is>
          <t>EMİRALEM TR-6 35-28-M00504_A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08.11.2020 11:30:25</t>
        </is>
      </c>
      <c>
        <is>
          <t>08.11.2020 12:33:31</t>
        </is>
      </c>
      <c>
        <v>1.051666666</v>
      </c>
      <c>
        <v>0</v>
      </c>
      <c>
        <v>0</v>
      </c>
      <c>
        <v>0</v>
      </c>
      <c>
        <v>20</v>
      </c>
      <c>
        <v>0</v>
      </c>
      <c>
        <v>0</v>
      </c>
      <c>
        <v>0</v>
      </c>
      <c>
        <v>21.033333</v>
      </c>
    </row>
    <row>
      <c>
        <is>
          <t>1576413</t>
        </is>
      </c>
      <c>
        <v>1</v>
      </c>
      <c>
        <is>
          <t>İZMİR</t>
        </is>
      </c>
      <c>
        <v>MENEMEN</v>
      </c>
      <c>
        <is>
          <t>EMİRALEM TR-6 35-28-M00504_A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06.11.2020 12:07:40</t>
        </is>
      </c>
      <c>
        <is>
          <t>06.11.2020 19:11:14</t>
        </is>
      </c>
      <c>
        <v>7.059444444</v>
      </c>
      <c>
        <v>0</v>
      </c>
      <c>
        <v>0</v>
      </c>
      <c>
        <v>0</v>
      </c>
      <c>
        <v>20</v>
      </c>
      <c>
        <v>0</v>
      </c>
      <c>
        <v>0</v>
      </c>
      <c>
        <v>0</v>
      </c>
      <c>
        <v>141.188889</v>
      </c>
    </row>
    <row>
      <c>
        <is>
          <t>1596632</t>
        </is>
      </c>
      <c>
        <v>1</v>
      </c>
      <c>
        <is>
          <t>İZMİR</t>
        </is>
      </c>
      <c>
        <v>MENEMEN</v>
      </c>
      <c>
        <is>
          <t>EMİRALEM TR-6 35-28-M00504_A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26.11.2020 09:31:31</t>
        </is>
      </c>
      <c>
        <is>
          <t>26.11.2020 10:50:12</t>
        </is>
      </c>
      <c>
        <v>1.311388888</v>
      </c>
      <c>
        <v>0</v>
      </c>
      <c>
        <v>0</v>
      </c>
      <c>
        <v>0</v>
      </c>
      <c>
        <v>20</v>
      </c>
      <c>
        <v>0</v>
      </c>
      <c>
        <v>0</v>
      </c>
      <c>
        <v>0</v>
      </c>
      <c>
        <v>26.227778</v>
      </c>
    </row>
    <row>
      <c>
        <is>
          <t>1578976</t>
        </is>
      </c>
      <c>
        <v>1</v>
      </c>
      <c>
        <is>
          <t>İZMİR</t>
        </is>
      </c>
      <c>
        <v>MENEMEN</v>
      </c>
      <c>
        <is>
          <t>EMİRALEM TR-3 35-28-M00503_Ayırıcı H01</t>
        </is>
      </c>
      <c>
        <v>OG Trafo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11.11.2020 10:19:58</t>
        </is>
      </c>
      <c>
        <is>
          <t>11.11.2020 14:14:25</t>
        </is>
      </c>
      <c>
        <v>3.9075</v>
      </c>
      <c>
        <v>0</v>
      </c>
      <c>
        <v>0</v>
      </c>
      <c>
        <v>2</v>
      </c>
      <c>
        <v>98</v>
      </c>
      <c>
        <v>0</v>
      </c>
      <c>
        <v>0</v>
      </c>
      <c>
        <v>7.815</v>
      </c>
      <c>
        <v>382.935</v>
      </c>
    </row>
    <row>
      <c>
        <is>
          <t>1584355</t>
        </is>
      </c>
      <c>
        <v>1</v>
      </c>
      <c>
        <is>
          <t>İZMİR</t>
        </is>
      </c>
      <c>
        <v>BERGAMA</v>
      </c>
      <c>
        <is>
          <t>TR-97 35-16-L00097_953321257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21.11.2020 12:01:15</t>
        </is>
      </c>
      <c>
        <is>
          <t>21.11.2020 13:29:50</t>
        </is>
      </c>
      <c>
        <v>1.476388888</v>
      </c>
      <c>
        <v>0</v>
      </c>
      <c>
        <v>17</v>
      </c>
      <c>
        <v>0</v>
      </c>
      <c>
        <v>0</v>
      </c>
      <c>
        <v>0</v>
      </c>
      <c>
        <v>25.098611</v>
      </c>
      <c>
        <v>0</v>
      </c>
      <c>
        <v>0</v>
      </c>
    </row>
    <row>
      <c>
        <is>
          <t>1583726</t>
        </is>
      </c>
      <c>
        <v>1</v>
      </c>
      <c>
        <is>
          <t>İZMİR</t>
        </is>
      </c>
      <c>
        <v>BERGAMA</v>
      </c>
      <c>
        <is>
          <t>TR-67 35-16-L00067_953335104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20.11.2020 09:50:51</t>
        </is>
      </c>
      <c>
        <is>
          <t>20.11.2020 11:27:39</t>
        </is>
      </c>
      <c>
        <v>1.613333333</v>
      </c>
      <c>
        <v>0</v>
      </c>
      <c>
        <v>1</v>
      </c>
      <c>
        <v>0</v>
      </c>
      <c>
        <v>0</v>
      </c>
      <c>
        <v>0</v>
      </c>
      <c>
        <v>1.613333</v>
      </c>
      <c>
        <v>0</v>
      </c>
      <c>
        <v>0</v>
      </c>
    </row>
    <row>
      <c>
        <is>
          <t>1582179</t>
        </is>
      </c>
      <c>
        <v>1</v>
      </c>
      <c>
        <is>
          <t>İZMİR</t>
        </is>
      </c>
      <c>
        <v>MENEMEN</v>
      </c>
      <c>
        <is>
          <t>ULUKENT TR-5 35-28-M00085_B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17.11.2020 17:59:00</t>
        </is>
      </c>
      <c>
        <is>
          <t>17.11.2020 18:26:17</t>
        </is>
      </c>
      <c>
        <v>0.454722222</v>
      </c>
      <c>
        <v>0</v>
      </c>
      <c>
        <v>0</v>
      </c>
      <c>
        <v>0</v>
      </c>
      <c>
        <v>9</v>
      </c>
      <c>
        <v>0</v>
      </c>
      <c>
        <v>0</v>
      </c>
      <c>
        <v>0</v>
      </c>
      <c>
        <v>4.0925</v>
      </c>
    </row>
    <row>
      <c>
        <is>
          <t>1596954</t>
        </is>
      </c>
      <c>
        <v>1</v>
      </c>
      <c>
        <is>
          <t>İZMİR</t>
        </is>
      </c>
      <c>
        <v>MENEMEN</v>
      </c>
      <c>
        <is>
          <t>SEYREK TR-7 KÖK 35-28-M00379_SÜZBEYLİ-TUZCULU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26.11.2020 17:20:56</t>
        </is>
      </c>
      <c>
        <is>
          <t>26.11.2020 17:47:33</t>
        </is>
      </c>
      <c>
        <v>0.443611111</v>
      </c>
      <c>
        <v>3</v>
      </c>
      <c>
        <v>0</v>
      </c>
      <c>
        <v>11</v>
      </c>
      <c>
        <v>174</v>
      </c>
      <c>
        <v>1.330833</v>
      </c>
      <c>
        <v>0</v>
      </c>
      <c>
        <v>4.879722</v>
      </c>
      <c>
        <v>77.188333</v>
      </c>
    </row>
    <row>
      <c>
        <is>
          <t>1578319</t>
        </is>
      </c>
      <c>
        <v>1</v>
      </c>
      <c>
        <is>
          <t>İZMİR</t>
        </is>
      </c>
      <c>
        <v>MENEMEN</v>
      </c>
      <c>
        <is>
          <t>SEYREK TR-2 35-28-M00376_B</t>
        </is>
      </c>
      <c>
        <v>AG Box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10.11.2020 08:52:00</t>
        </is>
      </c>
      <c>
        <is>
          <t>10.11.2020 09:58:06</t>
        </is>
      </c>
      <c>
        <v>1.101666666</v>
      </c>
      <c>
        <v>0</v>
      </c>
      <c>
        <v>70</v>
      </c>
      <c>
        <v>0</v>
      </c>
      <c>
        <v>0</v>
      </c>
      <c>
        <v>0</v>
      </c>
      <c>
        <v>77.116667</v>
      </c>
      <c>
        <v>0</v>
      </c>
      <c>
        <v>0</v>
      </c>
    </row>
    <row>
      <c>
        <is>
          <t>1580030</t>
        </is>
      </c>
      <c>
        <v>1</v>
      </c>
      <c>
        <is>
          <t>İZMİR</t>
        </is>
      </c>
      <c>
        <v>MENEMEN</v>
      </c>
      <c>
        <is>
          <t>SEYREK TR-7 KÖK 35-28-M00379_SÜZBEYLİ-TUZCULU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13.11.2020 09:29:07</t>
        </is>
      </c>
      <c>
        <is>
          <t>13.11.2020 09:55:28</t>
        </is>
      </c>
      <c>
        <v>0.439166666</v>
      </c>
      <c>
        <v>3</v>
      </c>
      <c>
        <v>0</v>
      </c>
      <c>
        <v>11</v>
      </c>
      <c>
        <v>174</v>
      </c>
      <c>
        <v>1.3175</v>
      </c>
      <c>
        <v>0</v>
      </c>
      <c>
        <v>4.830833</v>
      </c>
      <c>
        <v>76.415</v>
      </c>
    </row>
    <row>
      <c>
        <is>
          <t>1576177</t>
        </is>
      </c>
      <c>
        <v>1</v>
      </c>
      <c>
        <is>
          <t>İZMİR</t>
        </is>
      </c>
      <c>
        <v>MENEMEN</v>
      </c>
      <c>
        <is>
          <t>SEYREK TR-8 35-28-M00377_E1  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06.11.2020 08:48:00</t>
        </is>
      </c>
      <c>
        <is>
          <t>06.11.2020 12:24:37</t>
        </is>
      </c>
      <c>
        <v>3.610277777</v>
      </c>
      <c>
        <v>0</v>
      </c>
      <c>
        <v>54</v>
      </c>
      <c>
        <v>0</v>
      </c>
      <c>
        <v>0</v>
      </c>
      <c>
        <v>0</v>
      </c>
      <c>
        <v>194.955</v>
      </c>
      <c>
        <v>0</v>
      </c>
      <c>
        <v>0</v>
      </c>
    </row>
    <row>
      <c>
        <is>
          <t>1574709</t>
        </is>
      </c>
      <c>
        <v>1</v>
      </c>
      <c>
        <is>
          <t>İZMİR</t>
        </is>
      </c>
      <c>
        <v>MENEMEN</v>
      </c>
      <c>
        <is>
          <t>SEYREK TR-7 KÖK 35-28-M00379_SÜZBEYLİ-TUZCULU-M04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03.11.2020 13:39:07</t>
        </is>
      </c>
      <c>
        <is>
          <t>03.11.2020 16:06:02</t>
        </is>
      </c>
      <c>
        <v>2.448611111</v>
      </c>
      <c>
        <v>3</v>
      </c>
      <c>
        <v>0</v>
      </c>
      <c>
        <v>11</v>
      </c>
      <c>
        <v>174</v>
      </c>
      <c>
        <v>7.345833</v>
      </c>
      <c>
        <v>0</v>
      </c>
      <c>
        <v>26.934722</v>
      </c>
      <c>
        <v>426.058333</v>
      </c>
    </row>
    <row>
      <c>
        <is>
          <t>1596912</t>
        </is>
      </c>
      <c>
        <v>1</v>
      </c>
      <c>
        <is>
          <t>İZMİR</t>
        </is>
      </c>
      <c>
        <v>MENEMEN</v>
      </c>
      <c>
        <is>
          <t>EMİRALEM TR-10 35-28-M00235_953394867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26.11.2020 16:21:38</t>
        </is>
      </c>
      <c>
        <is>
          <t>26.11.2020 18:36:40</t>
        </is>
      </c>
      <c>
        <v>2.250555555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2.250556</v>
      </c>
    </row>
    <row>
      <c>
        <is>
          <t>1578212</t>
        </is>
      </c>
      <c>
        <v>1</v>
      </c>
      <c>
        <is>
          <t>İZMİR</t>
        </is>
      </c>
      <c>
        <v>MENEMEN</v>
      </c>
      <c>
        <is>
          <t>MENEMEN TR-76 35-28-L00076_953393352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09.11.2020 18:49:20</t>
        </is>
      </c>
      <c>
        <is>
          <t>09.11.2020 21:00:40</t>
        </is>
      </c>
      <c>
        <v>2.188888888</v>
      </c>
      <c>
        <v>0</v>
      </c>
      <c>
        <v>1</v>
      </c>
      <c>
        <v>0</v>
      </c>
      <c>
        <v>0</v>
      </c>
      <c>
        <v>0</v>
      </c>
      <c>
        <v>2.188889</v>
      </c>
      <c>
        <v>0</v>
      </c>
      <c>
        <v>0</v>
      </c>
    </row>
    <row>
      <c>
        <is>
          <t>1578690</t>
        </is>
      </c>
      <c>
        <v>1</v>
      </c>
      <c>
        <is>
          <t>İZMİR</t>
        </is>
      </c>
      <c>
        <v>MENEMEN</v>
      </c>
      <c>
        <is>
          <t>SÜLEYMANLI KÖK 35-28-M00606_HatBaşıAyırıcı_53133924 M04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10.11.2020 17:01:31</t>
        </is>
      </c>
      <c>
        <is>
          <t>10.11.2020 18:13:16</t>
        </is>
      </c>
      <c>
        <v>1.195833333</v>
      </c>
      <c>
        <v>0</v>
      </c>
      <c>
        <v>0</v>
      </c>
      <c>
        <v>4</v>
      </c>
      <c>
        <v>310</v>
      </c>
      <c>
        <v>0</v>
      </c>
      <c>
        <v>0</v>
      </c>
      <c>
        <v>4.783333</v>
      </c>
      <c>
        <v>370.708333</v>
      </c>
    </row>
    <row>
      <c>
        <is>
          <t>1594641</t>
        </is>
      </c>
      <c>
        <v>1</v>
      </c>
      <c>
        <is>
          <t>MANİSA</t>
        </is>
      </c>
      <c>
        <v>YUNUSEMRE</v>
      </c>
      <c>
        <is>
          <t>KEÇİLİKÖY DM-17/2 45-71-M02258_953211329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22.11.2020 03:21:44</t>
        </is>
      </c>
      <c>
        <is>
          <t>22.11.2020 04:48:28</t>
        </is>
      </c>
      <c>
        <v>1.445555555</v>
      </c>
      <c>
        <v>0</v>
      </c>
      <c>
        <v>1</v>
      </c>
      <c>
        <v>0</v>
      </c>
      <c>
        <v>0</v>
      </c>
      <c>
        <v>0</v>
      </c>
      <c>
        <v>1.445556</v>
      </c>
      <c>
        <v>0</v>
      </c>
      <c>
        <v>0</v>
      </c>
    </row>
    <row>
      <c>
        <is>
          <t>1577648</t>
        </is>
      </c>
      <c>
        <v>1</v>
      </c>
      <c>
        <is>
          <t>MANİSA</t>
        </is>
      </c>
      <c>
        <v>YUNUSEMRE</v>
      </c>
      <c>
        <is>
          <t>DM-14/3A 45-71-M02249_953200441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08.11.2020 14:45:00</t>
        </is>
      </c>
      <c>
        <is>
          <t>08.11.2020 17:34:49</t>
        </is>
      </c>
      <c>
        <v>2.830277777</v>
      </c>
      <c>
        <v>0</v>
      </c>
      <c>
        <v>2</v>
      </c>
      <c>
        <v>0</v>
      </c>
      <c>
        <v>0</v>
      </c>
      <c>
        <v>0</v>
      </c>
      <c>
        <v>5.660556</v>
      </c>
      <c>
        <v>0</v>
      </c>
      <c>
        <v>0</v>
      </c>
    </row>
    <row>
      <c>
        <is>
          <t>1596895</t>
        </is>
      </c>
      <c>
        <v>1</v>
      </c>
      <c>
        <is>
          <t>MANİSA</t>
        </is>
      </c>
      <c>
        <v>SALİHLİ</v>
      </c>
      <c>
        <is>
          <t>TR-9 45-78-L00009_953264522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26.11.2020 15:54:00</t>
        </is>
      </c>
      <c>
        <is>
          <t>26.11.2020 16:15:28</t>
        </is>
      </c>
      <c>
        <v>0.357777777</v>
      </c>
      <c>
        <v>0</v>
      </c>
      <c>
        <v>1</v>
      </c>
      <c>
        <v>0</v>
      </c>
      <c>
        <v>0</v>
      </c>
      <c>
        <v>0</v>
      </c>
      <c>
        <v>0.357778</v>
      </c>
      <c>
        <v>0</v>
      </c>
      <c>
        <v>0</v>
      </c>
    </row>
    <row>
      <c>
        <is>
          <t>1578540</t>
        </is>
      </c>
      <c>
        <v>1</v>
      </c>
      <c>
        <is>
          <t>İZMİR</t>
        </is>
      </c>
      <c>
        <v>BERGAMA</v>
      </c>
      <c>
        <is>
          <t>TERZİHALİLLER-1 35-16-M00105_35-16-M00105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10.11.2020 13:28:53</t>
        </is>
      </c>
      <c>
        <is>
          <t>10.11.2020 14:54:20</t>
        </is>
      </c>
      <c>
        <v>1.424166666</v>
      </c>
      <c>
        <v>0</v>
      </c>
      <c>
        <v>0</v>
      </c>
      <c>
        <v>1</v>
      </c>
      <c>
        <v>70</v>
      </c>
      <c>
        <v>0</v>
      </c>
      <c>
        <v>0</v>
      </c>
      <c>
        <v>1.424167</v>
      </c>
      <c>
        <v>99.691667</v>
      </c>
    </row>
    <row>
      <c>
        <is>
          <t>1578305</t>
        </is>
      </c>
      <c>
        <v>1</v>
      </c>
      <c>
        <is>
          <t>İZMİR</t>
        </is>
      </c>
      <c>
        <v>BERGAMA</v>
      </c>
      <c>
        <is>
          <t>TERZİHALİLLER-1 35-16-M00105_35-16-M00105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10.11.2020 08:32:06</t>
        </is>
      </c>
      <c>
        <is>
          <t>10.11.2020 10:32:27</t>
        </is>
      </c>
      <c>
        <v>2.005833333</v>
      </c>
      <c>
        <v>0</v>
      </c>
      <c>
        <v>0</v>
      </c>
      <c>
        <v>1</v>
      </c>
      <c>
        <v>82</v>
      </c>
      <c>
        <v>0</v>
      </c>
      <c>
        <v>0</v>
      </c>
      <c>
        <v>2.005833</v>
      </c>
      <c>
        <v>164.478333</v>
      </c>
    </row>
    <row>
      <c>
        <is>
          <t>1578131</t>
        </is>
      </c>
      <c>
        <v>1</v>
      </c>
      <c>
        <is>
          <t>İZMİR</t>
        </is>
      </c>
      <c>
        <v>BERGAMA</v>
      </c>
      <c>
        <is>
          <t>YUKARIBEY TR-1 35-16-M00120_953323840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09.11.2020 15:25:30</t>
        </is>
      </c>
      <c>
        <is>
          <t>09.11.2020 18:11:13</t>
        </is>
      </c>
      <c>
        <v>2.761944444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2.761944</v>
      </c>
    </row>
    <row>
      <c>
        <is>
          <t>1577641</t>
        </is>
      </c>
      <c>
        <v>1</v>
      </c>
      <c>
        <is>
          <t>İZMİR</t>
        </is>
      </c>
      <c>
        <v>BERGAMA</v>
      </c>
      <c>
        <is>
          <t>YUKARIBEY TR-2 35-16-M00121_47479163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08.11.2020 14:23:23</t>
        </is>
      </c>
      <c>
        <is>
          <t>08.11.2020 15:59:01</t>
        </is>
      </c>
      <c>
        <v>1.593888888</v>
      </c>
      <c>
        <v>0</v>
      </c>
      <c>
        <v>0</v>
      </c>
      <c>
        <v>0</v>
      </c>
      <c>
        <v>80</v>
      </c>
      <c>
        <v>0</v>
      </c>
      <c>
        <v>0</v>
      </c>
      <c>
        <v>0</v>
      </c>
      <c>
        <v>127.511111</v>
      </c>
    </row>
    <row>
      <c>
        <is>
          <t>1575894</t>
        </is>
      </c>
      <c>
        <v>1</v>
      </c>
      <c>
        <is>
          <t>İZMİR</t>
        </is>
      </c>
      <c>
        <v>BERGAMA</v>
      </c>
      <c>
        <is>
          <t>YUKARIBEY DM (TR-3) 35-16-M00122_HatBaşıAyırıcı_60213185 M01</t>
        </is>
      </c>
      <c>
        <v>OG Hatta Yabancı Cisim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05.11.2020 15:41:45</t>
        </is>
      </c>
      <c>
        <is>
          <t>05.11.2020 17:01:00</t>
        </is>
      </c>
      <c>
        <v>1.320833333</v>
      </c>
      <c>
        <v>0</v>
      </c>
      <c>
        <v>0</v>
      </c>
      <c>
        <v>23</v>
      </c>
      <c>
        <v>1026</v>
      </c>
      <c>
        <v>0</v>
      </c>
      <c>
        <v>0</v>
      </c>
      <c>
        <v>30.379167</v>
      </c>
      <c>
        <v>1355.175</v>
      </c>
    </row>
    <row>
      <c>
        <is>
          <t>1575798</t>
        </is>
      </c>
      <c>
        <v>1</v>
      </c>
      <c>
        <is>
          <t>İZMİR</t>
        </is>
      </c>
      <c>
        <v>BERGAMA</v>
      </c>
      <c>
        <is>
          <t>YUKARIBEY DM (TR-3) 35-16-M00122_ÇAMAVLU M01</t>
        </is>
      </c>
      <c>
        <v>OG Hatta Yabancı Cisim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05.11.2020 13:25:02</t>
        </is>
      </c>
      <c>
        <is>
          <t>05.11.2020 15:12:00</t>
        </is>
      </c>
      <c>
        <v>1.782777777</v>
      </c>
      <c>
        <v>0</v>
      </c>
      <c>
        <v>0</v>
      </c>
      <c>
        <v>44</v>
      </c>
      <c>
        <v>1025</v>
      </c>
      <c>
        <v>0</v>
      </c>
      <c>
        <v>0</v>
      </c>
      <c>
        <v>78.442222</v>
      </c>
      <c>
        <v>1827.347221</v>
      </c>
    </row>
    <row>
      <c>
        <is>
          <t>1598323</t>
        </is>
      </c>
      <c>
        <v>1</v>
      </c>
      <c>
        <is>
          <t>İZMİR</t>
        </is>
      </c>
      <c>
        <v>BERGAMA</v>
      </c>
      <c>
        <is>
          <t>YUKARIBEY TR-1 35-16-M00120_953356535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29.11.2020 19:29:55</t>
        </is>
      </c>
      <c>
        <is>
          <t>29.11.2020 21:40:40</t>
        </is>
      </c>
      <c>
        <v>2.179166666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4.358333</v>
      </c>
    </row>
    <row>
      <c>
        <is>
          <t>1598324</t>
        </is>
      </c>
      <c>
        <v>1</v>
      </c>
      <c>
        <is>
          <t>İZMİR</t>
        </is>
      </c>
      <c>
        <v>BERGAMA</v>
      </c>
      <c>
        <is>
          <t>YUKARIBEY TR-1 35-16-M00120_953323663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29.11.2020 19:35:11</t>
        </is>
      </c>
      <c>
        <is>
          <t>29.11.2020 21:50:38</t>
        </is>
      </c>
      <c>
        <v>2.2575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2.2575</v>
      </c>
    </row>
    <row>
      <c>
        <is>
          <t>1575995</t>
        </is>
      </c>
      <c>
        <v>1</v>
      </c>
      <c>
        <is>
          <t>İZMİR</t>
        </is>
      </c>
      <c>
        <v>BERGAMA</v>
      </c>
      <c>
        <is>
          <t>YUKARIBEY TR-1 35-16-M00120_35-16-M00120</t>
        </is>
      </c>
      <c>
        <v>AG Atlama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05.11.2020 18:48:50</t>
        </is>
      </c>
      <c>
        <is>
          <t>05.11.2020 22:12:22</t>
        </is>
      </c>
      <c>
        <v>3.392222222</v>
      </c>
      <c>
        <v>0</v>
      </c>
      <c>
        <v>0</v>
      </c>
      <c>
        <v>1</v>
      </c>
      <c>
        <v>550</v>
      </c>
      <c>
        <v>0</v>
      </c>
      <c>
        <v>0</v>
      </c>
      <c>
        <v>3.392222</v>
      </c>
      <c>
        <v>1865.722222</v>
      </c>
    </row>
    <row>
      <c>
        <is>
          <t>1583858</t>
        </is>
      </c>
      <c>
        <v>1</v>
      </c>
      <c>
        <is>
          <t>İZMİR</t>
        </is>
      </c>
      <c>
        <v>BERGAMA</v>
      </c>
      <c>
        <is>
          <t>YUKARICUMA TR-1 35-16-M00107_953323288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20.11.2020 13:25:38</t>
        </is>
      </c>
      <c>
        <is>
          <t>20.11.2020 16:07:43</t>
        </is>
      </c>
      <c>
        <v>2.701388888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2.701389</v>
      </c>
    </row>
    <row>
      <c>
        <is>
          <t>1583531</t>
        </is>
      </c>
      <c>
        <v>1</v>
      </c>
      <c>
        <is>
          <t>İZMİR</t>
        </is>
      </c>
      <c>
        <v>BERGAMA</v>
      </c>
      <c>
        <is>
          <t>YUKARICUMA TR-1 35-16-M00107_953323274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19.11.2020 20:47:05</t>
        </is>
      </c>
      <c>
        <is>
          <t>19.11.2020 22:42:22</t>
        </is>
      </c>
      <c>
        <v>1.921388888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1.921389</v>
      </c>
    </row>
    <row>
      <c>
        <is>
          <t>1597292</t>
        </is>
      </c>
      <c>
        <v>1</v>
      </c>
      <c>
        <is>
          <t>İZMİR</t>
        </is>
      </c>
      <c>
        <v>BERGAMA</v>
      </c>
      <c>
        <is>
          <t>YUKARICUMA TR-1 35-16-M00107_953323286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27.11.2020 12:34:44</t>
        </is>
      </c>
      <c>
        <is>
          <t>27.11.2020 15:28:20</t>
        </is>
      </c>
      <c>
        <v>2.893333333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2.893333</v>
      </c>
    </row>
    <row>
      <c>
        <is>
          <t>1583303</t>
        </is>
      </c>
      <c>
        <v>1</v>
      </c>
      <c>
        <is>
          <t>İZMİR</t>
        </is>
      </c>
      <c>
        <v>MENEMEN</v>
      </c>
      <c>
        <is>
          <t>GÜNERLİ TR-1 35-28-M00408_B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19.11.2020 15:24:32</t>
        </is>
      </c>
      <c>
        <is>
          <t>19.11.2020 16:47:50</t>
        </is>
      </c>
      <c>
        <v>1.388333333</v>
      </c>
      <c>
        <v>0</v>
      </c>
      <c>
        <v>0</v>
      </c>
      <c>
        <v>0</v>
      </c>
      <c>
        <v>35</v>
      </c>
      <c>
        <v>0</v>
      </c>
      <c>
        <v>0</v>
      </c>
      <c>
        <v>0</v>
      </c>
      <c>
        <v>48.591667</v>
      </c>
    </row>
    <row>
      <c>
        <is>
          <t>1574849</t>
        </is>
      </c>
      <c>
        <v>1</v>
      </c>
      <c>
        <is>
          <t>İZMİR</t>
        </is>
      </c>
      <c>
        <v>MENEMEN</v>
      </c>
      <c>
        <is>
          <t>GÜNERLİ TR-1 35-28-M00408_6638606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03.11.2020 17:12:00</t>
        </is>
      </c>
      <c>
        <is>
          <t>03.11.2020 17:25:44</t>
        </is>
      </c>
      <c>
        <v>0.228888888</v>
      </c>
      <c>
        <v>0</v>
      </c>
      <c>
        <v>0</v>
      </c>
      <c>
        <v>0</v>
      </c>
      <c>
        <v>30</v>
      </c>
      <c>
        <v>0</v>
      </c>
      <c>
        <v>0</v>
      </c>
      <c>
        <v>0</v>
      </c>
      <c>
        <v>6.866667</v>
      </c>
    </row>
    <row>
      <c>
        <is>
          <t>1579649</t>
        </is>
      </c>
      <c>
        <v>1</v>
      </c>
      <c>
        <is>
          <t>İZMİR</t>
        </is>
      </c>
      <c>
        <v>MENEMEN</v>
      </c>
      <c>
        <is>
          <t>GÜNERLİ TR-1 35-28-M00408_961312623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12.11.2020 13:41:14</t>
        </is>
      </c>
      <c>
        <is>
          <t>12.11.2020 14:46:10</t>
        </is>
      </c>
      <c>
        <v>1.082222222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1.082222</v>
      </c>
    </row>
    <row>
      <c>
        <is>
          <t>1583167</t>
        </is>
      </c>
      <c>
        <v>1</v>
      </c>
      <c>
        <is>
          <t>İZMİR</t>
        </is>
      </c>
      <c>
        <v>MENEMEN</v>
      </c>
      <c>
        <is>
          <t>TUZÇULLU TR-1 35-28-M00420_Ayırıcı H01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19.11.2020 13:14:04</t>
        </is>
      </c>
      <c>
        <is>
          <t>19.11.2020 14:25:55</t>
        </is>
      </c>
      <c>
        <v>1.1975</v>
      </c>
      <c>
        <v>0</v>
      </c>
      <c>
        <v>0</v>
      </c>
      <c>
        <v>2</v>
      </c>
      <c>
        <v>148</v>
      </c>
      <c>
        <v>0</v>
      </c>
      <c>
        <v>0</v>
      </c>
      <c>
        <v>2.395</v>
      </c>
      <c>
        <v>177.23</v>
      </c>
    </row>
    <row>
      <c>
        <is>
          <t>1583235</t>
        </is>
      </c>
      <c>
        <v>1</v>
      </c>
      <c>
        <is>
          <t>MANİSA</t>
        </is>
      </c>
      <c>
        <v>SALİHLİ</v>
      </c>
      <c>
        <is>
          <t>KABAZLI TR-2 45-78-M00679_953291579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19.11.2020 14:20:57</t>
        </is>
      </c>
      <c>
        <is>
          <t>19.11.2020 15:47:55</t>
        </is>
      </c>
      <c>
        <v>1.449444444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1.449444</v>
      </c>
    </row>
    <row>
      <c>
        <is>
          <t>1584038</t>
        </is>
      </c>
      <c>
        <v>1</v>
      </c>
      <c>
        <is>
          <t>MANİSA</t>
        </is>
      </c>
      <c>
        <v>SALİHLİ</v>
      </c>
      <c>
        <is>
          <t>KAPANCI TR-3 45-78-L00382_953291165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20.11.2020 18:22:34</t>
        </is>
      </c>
      <c>
        <is>
          <t>20.11.2020 21:54:33</t>
        </is>
      </c>
      <c>
        <v>3.533055555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3.533056</v>
      </c>
    </row>
    <row>
      <c>
        <is>
          <t>1575994</t>
        </is>
      </c>
      <c>
        <v>1</v>
      </c>
      <c>
        <is>
          <t>MANİSA</t>
        </is>
      </c>
      <c>
        <v>SALİHLİ</v>
      </c>
      <c>
        <is>
          <t>KARAAĞAÇ TR-1 45-78-L00503_49307385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05.11.2020 18:54:02</t>
        </is>
      </c>
      <c>
        <is>
          <t>05.11.2020 20:02:23</t>
        </is>
      </c>
      <c>
        <v>1.139166666</v>
      </c>
      <c>
        <v>0</v>
      </c>
      <c>
        <v>0</v>
      </c>
      <c>
        <v>0</v>
      </c>
      <c>
        <v>42</v>
      </c>
      <c>
        <v>0</v>
      </c>
      <c>
        <v>0</v>
      </c>
      <c>
        <v>0</v>
      </c>
      <c>
        <v>47.845</v>
      </c>
    </row>
    <row>
      <c>
        <is>
          <t>1580509</t>
        </is>
      </c>
      <c>
        <v>1</v>
      </c>
      <c>
        <is>
          <t>MANİSA</t>
        </is>
      </c>
      <c>
        <v>SALİHLİ</v>
      </c>
      <c>
        <is>
          <t>KARAOĞLANLI TR-1 45-78-M00350_C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14.11.2020 08:59:55</t>
        </is>
      </c>
      <c>
        <is>
          <t>14.11.2020 11:24:39</t>
        </is>
      </c>
      <c>
        <v>2.412222222</v>
      </c>
      <c>
        <v>0</v>
      </c>
      <c>
        <v>0</v>
      </c>
      <c>
        <v>0</v>
      </c>
      <c>
        <v>90</v>
      </c>
      <c>
        <v>0</v>
      </c>
      <c>
        <v>0</v>
      </c>
      <c>
        <v>0</v>
      </c>
      <c>
        <v>217.1</v>
      </c>
    </row>
    <row>
      <c>
        <is>
          <t>1582151</t>
        </is>
      </c>
      <c>
        <v>1</v>
      </c>
      <c>
        <is>
          <t>MANİSA</t>
        </is>
      </c>
      <c>
        <v>SALİHLİ</v>
      </c>
      <c>
        <is>
          <t>TAYTAN OFİS KÖK 45-78-M00314_HatBaşıAyırıcı_53140197 M014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17.11.2020 16:55:00</t>
        </is>
      </c>
      <c>
        <is>
          <t>17.11.2020 18:15:06</t>
        </is>
      </c>
      <c>
        <v>1.335</v>
      </c>
      <c>
        <v>0</v>
      </c>
      <c>
        <v>0</v>
      </c>
      <c>
        <v>22</v>
      </c>
      <c>
        <v>0</v>
      </c>
      <c>
        <v>0</v>
      </c>
      <c>
        <v>0</v>
      </c>
      <c>
        <v>29.37</v>
      </c>
      <c>
        <v>0</v>
      </c>
    </row>
    <row>
      <c>
        <is>
          <t>1582778</t>
        </is>
      </c>
      <c>
        <v>1</v>
      </c>
      <c>
        <is>
          <t>MANİSA</t>
        </is>
      </c>
      <c>
        <v>SALİHLİ</v>
      </c>
      <c>
        <is>
          <t>BALCIOĞLU MAHALLESİ TR-1 45-78-M00211_49352299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18.11.2020 20:31:00</t>
        </is>
      </c>
      <c>
        <is>
          <t>18.11.2020 20:44:13</t>
        </is>
      </c>
      <c>
        <v>0.220277777</v>
      </c>
      <c>
        <v>0</v>
      </c>
      <c>
        <v>18</v>
      </c>
      <c>
        <v>0</v>
      </c>
      <c>
        <v>0</v>
      </c>
      <c>
        <v>0</v>
      </c>
      <c>
        <v>3.965</v>
      </c>
      <c>
        <v>0</v>
      </c>
      <c>
        <v>0</v>
      </c>
    </row>
    <row>
      <c>
        <is>
          <t>1594700</t>
        </is>
      </c>
      <c>
        <v>1</v>
      </c>
      <c>
        <is>
          <t>MANİSA</t>
        </is>
      </c>
      <c>
        <v>SALİHLİ</v>
      </c>
      <c>
        <is>
          <t>KARAOĞLANLI TR-1 45-78-M00350_45-78-M00350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22.11.2020 09:56:03</t>
        </is>
      </c>
      <c>
        <is>
          <t>22.11.2020 14:58:00</t>
        </is>
      </c>
      <c>
        <v>5.0325</v>
      </c>
      <c>
        <v>0</v>
      </c>
      <c>
        <v>57</v>
      </c>
      <c>
        <v>1</v>
      </c>
      <c>
        <v>143</v>
      </c>
      <c>
        <v>0</v>
      </c>
      <c>
        <v>286.8525</v>
      </c>
      <c>
        <v>5.0325</v>
      </c>
      <c>
        <v>719.6475</v>
      </c>
    </row>
    <row>
      <c>
        <is>
          <t>1574581</t>
        </is>
      </c>
      <c>
        <v>1</v>
      </c>
      <c>
        <is>
          <t>MANİSA</t>
        </is>
      </c>
      <c>
        <v>YUNUSEMRE</v>
      </c>
      <c>
        <is>
          <t>DM-20/08 45-71-M00419_953244761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03.11.2020 10:27:22</t>
        </is>
      </c>
      <c>
        <is>
          <t>03.11.2020 11:09:15</t>
        </is>
      </c>
      <c>
        <v>0.698055555</v>
      </c>
      <c>
        <v>0</v>
      </c>
      <c>
        <v>12</v>
      </c>
      <c>
        <v>0</v>
      </c>
      <c>
        <v>0</v>
      </c>
      <c>
        <v>0</v>
      </c>
      <c>
        <v>8.376667</v>
      </c>
      <c>
        <v>0</v>
      </c>
      <c>
        <v>0</v>
      </c>
    </row>
    <row>
      <c>
        <is>
          <t>1597825</t>
        </is>
      </c>
      <c>
        <v>1</v>
      </c>
      <c>
        <is>
          <t>MANİSA</t>
        </is>
      </c>
      <c>
        <v>YUNUSEMRE</v>
      </c>
      <c>
        <is>
          <t>DM-14/3B 45-71-M02250_953239185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28.11.2020 14:37:55</t>
        </is>
      </c>
      <c>
        <is>
          <t>28.11.2020 19:42:43</t>
        </is>
      </c>
      <c>
        <v>5.08</v>
      </c>
      <c>
        <v>0</v>
      </c>
      <c>
        <v>14</v>
      </c>
      <c>
        <v>0</v>
      </c>
      <c>
        <v>0</v>
      </c>
      <c>
        <v>0</v>
      </c>
      <c>
        <v>71.12</v>
      </c>
      <c>
        <v>0</v>
      </c>
      <c>
        <v>0</v>
      </c>
    </row>
    <row>
      <c>
        <is>
          <t>1578217</t>
        </is>
      </c>
      <c>
        <v>1</v>
      </c>
      <c>
        <is>
          <t>MANİSA</t>
        </is>
      </c>
      <c>
        <v>YUNUSEMRE</v>
      </c>
      <c>
        <is>
          <t>DM-14/3 45-71-M00387_953184419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09.11.2020 18:48:08</t>
        </is>
      </c>
      <c>
        <is>
          <t>09.11.2020 22:42:07</t>
        </is>
      </c>
      <c>
        <v>3.899722222</v>
      </c>
      <c>
        <v>0</v>
      </c>
      <c>
        <v>10</v>
      </c>
      <c>
        <v>0</v>
      </c>
      <c>
        <v>0</v>
      </c>
      <c>
        <v>0</v>
      </c>
      <c>
        <v>38.997222</v>
      </c>
      <c>
        <v>0</v>
      </c>
      <c>
        <v>0</v>
      </c>
    </row>
    <row>
      <c>
        <is>
          <t>1578199</t>
        </is>
      </c>
      <c>
        <v>1</v>
      </c>
      <c>
        <is>
          <t>MANİSA</t>
        </is>
      </c>
      <c>
        <v>YUNUSEMRE</v>
      </c>
      <c>
        <is>
          <t>DM-14/08 45-71-M00385_DM-14/9Ö-M04 M04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09.11.2020 18:12:52</t>
        </is>
      </c>
      <c>
        <is>
          <t>09.11.2020 18:52:50</t>
        </is>
      </c>
      <c>
        <v>0.666111111</v>
      </c>
      <c>
        <v>2</v>
      </c>
      <c>
        <v>0</v>
      </c>
      <c>
        <v>0</v>
      </c>
      <c>
        <v>0</v>
      </c>
      <c>
        <v>1.332222</v>
      </c>
      <c>
        <v>0</v>
      </c>
      <c>
        <v>0</v>
      </c>
      <c>
        <v>0</v>
      </c>
    </row>
    <row>
      <c>
        <is>
          <t>1583677</t>
        </is>
      </c>
      <c>
        <v>1</v>
      </c>
      <c>
        <is>
          <t>MANİSA</t>
        </is>
      </c>
      <c>
        <v>YUNUSEMRE</v>
      </c>
      <c>
        <is>
          <t>DM-14/08 45-71-M00385_ a1b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20.11.2020 09:42:00</t>
        </is>
      </c>
      <c>
        <is>
          <t>20.11.2020 12:31:20</t>
        </is>
      </c>
      <c>
        <v>2.822222222</v>
      </c>
      <c>
        <v>0</v>
      </c>
      <c>
        <v>111</v>
      </c>
      <c>
        <v>0</v>
      </c>
      <c>
        <v>0</v>
      </c>
      <c>
        <v>0</v>
      </c>
      <c>
        <v>313.266667</v>
      </c>
      <c>
        <v>0</v>
      </c>
      <c>
        <v>0</v>
      </c>
    </row>
    <row>
      <c>
        <is>
          <t>1579299</t>
        </is>
      </c>
      <c>
        <v>1</v>
      </c>
      <c>
        <is>
          <t>MANİSA</t>
        </is>
      </c>
      <c>
        <v>YUNUSEMRE</v>
      </c>
      <c>
        <is>
          <t>DM-23 45-71-M00500_ A2</t>
        </is>
      </c>
      <c>
        <v>AG Box / Sdk Giriş Faz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11.11.2020 19:02:37</t>
        </is>
      </c>
      <c>
        <is>
          <t>11.11.2020 19:31:56</t>
        </is>
      </c>
      <c>
        <v>0.488611111</v>
      </c>
      <c>
        <v>0</v>
      </c>
      <c>
        <v>35</v>
      </c>
      <c>
        <v>0</v>
      </c>
      <c>
        <v>0</v>
      </c>
      <c>
        <v>0</v>
      </c>
      <c>
        <v>17.101389</v>
      </c>
      <c>
        <v>0</v>
      </c>
      <c>
        <v>0</v>
      </c>
    </row>
    <row>
      <c>
        <is>
          <t>1581845</t>
        </is>
      </c>
      <c>
        <v>1</v>
      </c>
      <c>
        <is>
          <t>MANİSA</t>
        </is>
      </c>
      <c>
        <v>YUNUSEMRE</v>
      </c>
      <c>
        <is>
          <t>TR-22/15 POLİNAS EML TR 45-71-M01191_953244299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17.11.2020 09:44:47</t>
        </is>
      </c>
      <c>
        <is>
          <t>17.11.2020 10:45:43</t>
        </is>
      </c>
      <c>
        <v>1.015555555</v>
      </c>
      <c>
        <v>0</v>
      </c>
      <c>
        <v>1</v>
      </c>
      <c>
        <v>0</v>
      </c>
      <c>
        <v>0</v>
      </c>
      <c>
        <v>0</v>
      </c>
      <c>
        <v>1.015556</v>
      </c>
      <c>
        <v>0</v>
      </c>
      <c>
        <v>0</v>
      </c>
    </row>
    <row>
      <c>
        <is>
          <t>1577115</t>
        </is>
      </c>
      <c>
        <v>1</v>
      </c>
      <c>
        <is>
          <t>MANİSA</t>
        </is>
      </c>
      <c>
        <v>YUNUSEMRE</v>
      </c>
      <c>
        <is>
          <t>DM-21/13 45-71-M00456_B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07.11.2020 12:41:18</t>
        </is>
      </c>
      <c>
        <is>
          <t>07.11.2020 14:45:06</t>
        </is>
      </c>
      <c>
        <v>2.063333333</v>
      </c>
      <c>
        <v>0</v>
      </c>
      <c>
        <v>79</v>
      </c>
      <c>
        <v>0</v>
      </c>
      <c>
        <v>0</v>
      </c>
      <c>
        <v>0</v>
      </c>
      <c>
        <v>163.003333</v>
      </c>
      <c>
        <v>0</v>
      </c>
      <c>
        <v>0</v>
      </c>
    </row>
    <row>
      <c>
        <is>
          <t>1598783</t>
        </is>
      </c>
      <c>
        <v>1</v>
      </c>
      <c>
        <is>
          <t>MANİSA</t>
        </is>
      </c>
      <c>
        <v>YUNUSEMRE</v>
      </c>
      <c>
        <is>
          <t>DM-22/09 45-71-M00652_45-71-M00652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30.11.2020 17:06:37</t>
        </is>
      </c>
      <c>
        <is>
          <t>30.11.2020 18:30:13</t>
        </is>
      </c>
      <c>
        <v>1.393333333</v>
      </c>
      <c>
        <v>2</v>
      </c>
      <c>
        <v>339</v>
      </c>
      <c>
        <v>0</v>
      </c>
      <c>
        <v>0</v>
      </c>
      <c>
        <v>2.786667</v>
      </c>
      <c>
        <v>472.34</v>
      </c>
      <c>
        <v>0</v>
      </c>
      <c>
        <v>0</v>
      </c>
    </row>
    <row>
      <c>
        <is>
          <t>1594695</t>
        </is>
      </c>
      <c>
        <v>1</v>
      </c>
      <c>
        <is>
          <t>MANİSA</t>
        </is>
      </c>
      <c>
        <v>YUNUSEMRE</v>
      </c>
      <c>
        <is>
          <t>DM-19/02A 45-71-M02184_AMCAOĞLU GIDA HATTI M09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22.11.2020 08:58:56</t>
        </is>
      </c>
      <c>
        <is>
          <t>22.11.2020 13:40:44</t>
        </is>
      </c>
      <c>
        <v>4.696666666</v>
      </c>
      <c>
        <v>16</v>
      </c>
      <c>
        <v>0</v>
      </c>
      <c>
        <v>0</v>
      </c>
      <c>
        <v>0</v>
      </c>
      <c>
        <v>75.146667</v>
      </c>
      <c>
        <v>0</v>
      </c>
      <c>
        <v>0</v>
      </c>
      <c>
        <v>0</v>
      </c>
    </row>
    <row>
      <c>
        <is>
          <t>1575633</t>
        </is>
      </c>
      <c>
        <v>1</v>
      </c>
      <c>
        <is>
          <t>MANİSA</t>
        </is>
      </c>
      <c>
        <v>YUNUSEMRE</v>
      </c>
      <c>
        <is>
          <t>DM-22/07 45-71-M00658_953246969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05.11.2020 09:34:38</t>
        </is>
      </c>
      <c>
        <is>
          <t>05.11.2020 14:36:08</t>
        </is>
      </c>
      <c>
        <v>5.025</v>
      </c>
      <c>
        <v>0</v>
      </c>
      <c>
        <v>2</v>
      </c>
      <c>
        <v>0</v>
      </c>
      <c>
        <v>0</v>
      </c>
      <c>
        <v>0</v>
      </c>
      <c>
        <v>10.05</v>
      </c>
      <c>
        <v>0</v>
      </c>
      <c>
        <v>0</v>
      </c>
    </row>
    <row>
      <c>
        <is>
          <t>1579891</t>
        </is>
      </c>
      <c>
        <v>1</v>
      </c>
      <c>
        <is>
          <t>MANİSA</t>
        </is>
      </c>
      <c>
        <v>SOMA</v>
      </c>
      <c>
        <is>
          <t>KOZLUÖREN TR-1 45-82-M00309_45-82-M00309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12.11.2020 22:30:07</t>
        </is>
      </c>
      <c>
        <is>
          <t>12.11.2020 22:58:55</t>
        </is>
      </c>
      <c>
        <v>0.48</v>
      </c>
      <c>
        <v>0</v>
      </c>
      <c>
        <v>0</v>
      </c>
      <c>
        <v>1</v>
      </c>
      <c>
        <v>117</v>
      </c>
      <c>
        <v>0</v>
      </c>
      <c>
        <v>0</v>
      </c>
      <c>
        <v>0.48</v>
      </c>
      <c>
        <v>56.16</v>
      </c>
    </row>
    <row>
      <c>
        <is>
          <t>1597093</t>
        </is>
      </c>
      <c>
        <v>1</v>
      </c>
      <c>
        <is>
          <t>MANİSA</t>
        </is>
      </c>
      <c>
        <v>ŞEHZADELER</v>
      </c>
      <c>
        <is>
          <t>MANİSA TM-1 45-71-A00001_SARUHANLI M05</t>
        </is>
      </c>
      <c>
        <v>OG Atlama(Jumper)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27.11.2020 08:49:50</t>
        </is>
      </c>
      <c>
        <is>
          <t>27.11.2020 09:35:00</t>
        </is>
      </c>
      <c>
        <v>0.752777777</v>
      </c>
      <c>
        <v>58</v>
      </c>
      <c>
        <v>1658</v>
      </c>
      <c>
        <v>496</v>
      </c>
      <c>
        <v>939</v>
      </c>
      <c>
        <v>43.661111</v>
      </c>
      <c>
        <v>1248.105554</v>
      </c>
      <c>
        <v>373.377777</v>
      </c>
      <c>
        <v>706.858333</v>
      </c>
    </row>
    <row>
      <c>
        <is>
          <t>1594859</t>
        </is>
      </c>
      <c>
        <v>1</v>
      </c>
      <c>
        <is>
          <t>MANİSA</t>
        </is>
      </c>
      <c>
        <v>SALİHLİ</v>
      </c>
      <c>
        <is>
          <t>CAFERBEYLİ TR-1 45-78-L00703_49333529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22.11.2020 16:35:49</t>
        </is>
      </c>
      <c>
        <is>
          <t>22.11.2020 17:17:19</t>
        </is>
      </c>
      <c>
        <v>0.691666666</v>
      </c>
      <c>
        <v>0</v>
      </c>
      <c>
        <v>15</v>
      </c>
      <c>
        <v>0</v>
      </c>
      <c>
        <v>0</v>
      </c>
      <c>
        <v>0</v>
      </c>
      <c>
        <v>10.375</v>
      </c>
      <c>
        <v>0</v>
      </c>
      <c>
        <v>0</v>
      </c>
    </row>
    <row>
      <c>
        <is>
          <t>1597028</t>
        </is>
      </c>
      <c>
        <v>1</v>
      </c>
      <c>
        <is>
          <t>MANİSA</t>
        </is>
      </c>
      <c>
        <v>SALİHLİ</v>
      </c>
      <c>
        <is>
          <t>TR-65 45-78-M00065_B B04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26.11.2020 19:07:14</t>
        </is>
      </c>
      <c>
        <is>
          <t>26.11.2020 21:37:24</t>
        </is>
      </c>
      <c>
        <v>2.502777777</v>
      </c>
      <c>
        <v>0</v>
      </c>
      <c>
        <v>20</v>
      </c>
      <c>
        <v>0</v>
      </c>
      <c>
        <v>0</v>
      </c>
      <c>
        <v>0</v>
      </c>
      <c>
        <v>50.055556</v>
      </c>
      <c>
        <v>0</v>
      </c>
      <c>
        <v>0</v>
      </c>
    </row>
    <row>
      <c>
        <is>
          <t>1596989</t>
        </is>
      </c>
      <c>
        <v>1</v>
      </c>
      <c>
        <is>
          <t>MANİSA</t>
        </is>
      </c>
      <c>
        <v>SALİHLİ</v>
      </c>
      <c>
        <is>
          <t>SALİHLİ TR-74 45-78-M00074_953271050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26.11.2020 18:37:59</t>
        </is>
      </c>
      <c>
        <is>
          <t>26.11.2020 20:25:40</t>
        </is>
      </c>
      <c>
        <v>1.794722222</v>
      </c>
      <c>
        <v>0</v>
      </c>
      <c>
        <v>3</v>
      </c>
      <c>
        <v>0</v>
      </c>
      <c>
        <v>0</v>
      </c>
      <c>
        <v>0</v>
      </c>
      <c>
        <v>5.384167</v>
      </c>
      <c>
        <v>0</v>
      </c>
      <c>
        <v>0</v>
      </c>
    </row>
    <row>
      <c>
        <is>
          <t>1579200</t>
        </is>
      </c>
      <c>
        <v>1</v>
      </c>
      <c>
        <is>
          <t>MANİSA</t>
        </is>
      </c>
      <c>
        <v>SALİHLİ</v>
      </c>
      <c>
        <is>
          <t>TR-115 45-78-L00115_953262752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11.11.2020 16:09:41</t>
        </is>
      </c>
      <c>
        <is>
          <t>11.11.2020 18:04:48</t>
        </is>
      </c>
      <c>
        <v>1.918611111</v>
      </c>
      <c>
        <v>0</v>
      </c>
      <c>
        <v>2</v>
      </c>
      <c>
        <v>0</v>
      </c>
      <c>
        <v>0</v>
      </c>
      <c>
        <v>0</v>
      </c>
      <c>
        <v>3.837222</v>
      </c>
      <c>
        <v>0</v>
      </c>
      <c>
        <v>0</v>
      </c>
    </row>
    <row>
      <c>
        <is>
          <t>1579668</t>
        </is>
      </c>
      <c>
        <v>1</v>
      </c>
      <c>
        <is>
          <t>MANİSA</t>
        </is>
      </c>
      <c>
        <v>SALİHLİ</v>
      </c>
      <c>
        <is>
          <t>TR-112 45-78-L00112_953271353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12.11.2020 13:33:57</t>
        </is>
      </c>
      <c>
        <is>
          <t>12.11.2020 16:49:46</t>
        </is>
      </c>
      <c>
        <v>3.263611111</v>
      </c>
      <c>
        <v>0</v>
      </c>
      <c>
        <v>9</v>
      </c>
      <c>
        <v>0</v>
      </c>
      <c>
        <v>0</v>
      </c>
      <c>
        <v>0</v>
      </c>
      <c>
        <v>29.3725</v>
      </c>
      <c>
        <v>0</v>
      </c>
      <c>
        <v>0</v>
      </c>
    </row>
    <row>
      <c>
        <is>
          <t>1595980</t>
        </is>
      </c>
      <c>
        <v>1</v>
      </c>
      <c>
        <is>
          <t>MANİSA</t>
        </is>
      </c>
      <c>
        <v>SALİHLİ</v>
      </c>
      <c>
        <is>
          <t>TR-99 45-78-L00099_B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24.11.2020 19:58:42</t>
        </is>
      </c>
      <c>
        <is>
          <t>24.11.2020 20:40:34</t>
        </is>
      </c>
      <c>
        <v>0.697777777</v>
      </c>
      <c>
        <v>0</v>
      </c>
      <c>
        <v>115</v>
      </c>
      <c>
        <v>0</v>
      </c>
      <c>
        <v>0</v>
      </c>
      <c>
        <v>0</v>
      </c>
      <c>
        <v>80.244444</v>
      </c>
      <c>
        <v>0</v>
      </c>
      <c>
        <v>0</v>
      </c>
    </row>
    <row>
      <c>
        <is>
          <t>1583873</t>
        </is>
      </c>
      <c>
        <v>1</v>
      </c>
      <c>
        <is>
          <t>MANİSA</t>
        </is>
      </c>
      <c>
        <v>ŞEHZADELER</v>
      </c>
      <c>
        <is>
          <t>DM-1/26 45-71-M00008_953192674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20.11.2020 13:56:24</t>
        </is>
      </c>
      <c>
        <is>
          <t>20.11.2020 18:12:31</t>
        </is>
      </c>
      <c>
        <v>4.268611111</v>
      </c>
      <c>
        <v>0</v>
      </c>
      <c>
        <v>7</v>
      </c>
      <c>
        <v>0</v>
      </c>
      <c>
        <v>0</v>
      </c>
      <c>
        <v>0</v>
      </c>
      <c>
        <v>29.880278</v>
      </c>
      <c>
        <v>0</v>
      </c>
      <c>
        <v>0</v>
      </c>
    </row>
    <row>
      <c>
        <is>
          <t>1581405</t>
        </is>
      </c>
      <c>
        <v>1</v>
      </c>
      <c>
        <is>
          <t>MANİSA</t>
        </is>
      </c>
      <c>
        <v>YUNUSEMRE</v>
      </c>
      <c>
        <is>
          <t>DM-14/3B 45-71-M02250_950185183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16.11.2020 10:54:01</t>
        </is>
      </c>
      <c>
        <is>
          <t>16.11.2020 14:53:46</t>
        </is>
      </c>
      <c>
        <v>3.995833333</v>
      </c>
      <c>
        <v>0</v>
      </c>
      <c>
        <v>1</v>
      </c>
      <c>
        <v>0</v>
      </c>
      <c>
        <v>0</v>
      </c>
      <c>
        <v>0</v>
      </c>
      <c>
        <v>3.995833</v>
      </c>
      <c>
        <v>0</v>
      </c>
      <c>
        <v>0</v>
      </c>
    </row>
    <row>
      <c>
        <is>
          <t>1581590</t>
        </is>
      </c>
      <c>
        <v>1</v>
      </c>
      <c>
        <is>
          <t>MANİSA</t>
        </is>
      </c>
      <c>
        <v>YUNUSEMRE</v>
      </c>
      <c>
        <is>
          <t>DM-14/4b 45-71-M00543_953239109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16.11.2020 16:14:11</t>
        </is>
      </c>
      <c>
        <is>
          <t>17.11.2020 08:23:53</t>
        </is>
      </c>
      <c>
        <v>16.161666666</v>
      </c>
      <c>
        <v>0</v>
      </c>
      <c>
        <v>13</v>
      </c>
      <c>
        <v>0</v>
      </c>
      <c>
        <v>0</v>
      </c>
      <c>
        <v>0</v>
      </c>
      <c>
        <v>210.101667</v>
      </c>
      <c>
        <v>0</v>
      </c>
      <c>
        <v>0</v>
      </c>
    </row>
    <row>
      <c>
        <is>
          <t>1575473</t>
        </is>
      </c>
      <c>
        <v>1</v>
      </c>
      <c>
        <is>
          <t>MANİSA</t>
        </is>
      </c>
      <c>
        <v>YUNUSEMRE</v>
      </c>
      <c>
        <is>
          <t>DM-14/3 45-71-M00387_953197256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04.11.2020 22:02:24</t>
        </is>
      </c>
      <c>
        <is>
          <t>04.11.2020 22:49:35</t>
        </is>
      </c>
      <c>
        <v>0.786388888</v>
      </c>
      <c>
        <v>0</v>
      </c>
      <c>
        <v>1</v>
      </c>
      <c>
        <v>0</v>
      </c>
      <c>
        <v>0</v>
      </c>
      <c>
        <v>0</v>
      </c>
      <c>
        <v>0.786389</v>
      </c>
      <c>
        <v>0</v>
      </c>
      <c>
        <v>0</v>
      </c>
    </row>
    <row>
      <c>
        <is>
          <t>1581752</t>
        </is>
      </c>
      <c>
        <v>1</v>
      </c>
      <c>
        <is>
          <t>MANİSA</t>
        </is>
      </c>
      <c>
        <v>YUNUSEMRE</v>
      </c>
      <c>
        <is>
          <t>DM-14/3B 45-71-M02250_953197277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17.11.2020 08:44:25</t>
        </is>
      </c>
      <c>
        <is>
          <t>17.11.2020 09:30:38</t>
        </is>
      </c>
      <c>
        <v>0.770277777</v>
      </c>
      <c>
        <v>0</v>
      </c>
      <c>
        <v>11</v>
      </c>
      <c>
        <v>0</v>
      </c>
      <c>
        <v>0</v>
      </c>
      <c>
        <v>0</v>
      </c>
      <c>
        <v>8.473056</v>
      </c>
      <c>
        <v>0</v>
      </c>
      <c>
        <v>0</v>
      </c>
    </row>
    <row>
      <c>
        <is>
          <t>1584233</t>
        </is>
      </c>
      <c>
        <v>1</v>
      </c>
      <c>
        <is>
          <t>MANİSA</t>
        </is>
      </c>
      <c>
        <v>YUNUSEMRE</v>
      </c>
      <c>
        <is>
          <t>DM-14/08 45-71-M00385_DM-14/10 FORD PLAZA M03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21.11.2020 09:23:47</t>
        </is>
      </c>
      <c>
        <is>
          <t>21.11.2020 12:39:33</t>
        </is>
      </c>
      <c>
        <v>3.262777777</v>
      </c>
      <c>
        <v>10</v>
      </c>
      <c>
        <v>1914</v>
      </c>
      <c>
        <v>2</v>
      </c>
      <c>
        <v>382</v>
      </c>
      <c>
        <v>32.627778</v>
      </c>
      <c>
        <v>6244.956665</v>
      </c>
      <c>
        <v>6.525556</v>
      </c>
      <c>
        <v>1246.381111</v>
      </c>
    </row>
    <row>
      <c>
        <is>
          <t>1596463</t>
        </is>
      </c>
      <c>
        <v>1</v>
      </c>
      <c>
        <is>
          <t>MANİSA</t>
        </is>
      </c>
      <c>
        <v>YUNUSEMRE</v>
      </c>
      <c>
        <is>
          <t>DM-14/3B 45-71-M02250_953197271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25.11.2020 17:56:49</t>
        </is>
      </c>
      <c>
        <is>
          <t>25.11.2020 19:07:20</t>
        </is>
      </c>
      <c>
        <v>1.175277777</v>
      </c>
      <c>
        <v>0</v>
      </c>
      <c>
        <v>1</v>
      </c>
      <c>
        <v>0</v>
      </c>
      <c>
        <v>0</v>
      </c>
      <c>
        <v>0</v>
      </c>
      <c>
        <v>1.175278</v>
      </c>
      <c>
        <v>0</v>
      </c>
      <c>
        <v>0</v>
      </c>
    </row>
    <row>
      <c>
        <is>
          <t>1597524</t>
        </is>
      </c>
      <c>
        <v>1</v>
      </c>
      <c>
        <is>
          <t>MANİSA</t>
        </is>
      </c>
      <c>
        <v>YUNUSEMRE</v>
      </c>
      <c>
        <is>
          <t>DM-14/24 45-71-M00365_953243718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27.11.2020 19:25:38</t>
        </is>
      </c>
      <c>
        <is>
          <t>27.11.2020 22:02:52</t>
        </is>
      </c>
      <c>
        <v>2.620555555</v>
      </c>
      <c>
        <v>0</v>
      </c>
      <c>
        <v>14</v>
      </c>
      <c>
        <v>0</v>
      </c>
      <c>
        <v>0</v>
      </c>
      <c>
        <v>0</v>
      </c>
      <c>
        <v>36.687778</v>
      </c>
      <c>
        <v>0</v>
      </c>
      <c>
        <v>0</v>
      </c>
    </row>
    <row>
      <c>
        <is>
          <t>1598486</t>
        </is>
      </c>
      <c>
        <v>1</v>
      </c>
      <c>
        <is>
          <t>MANİSA</t>
        </is>
      </c>
      <c>
        <v>YUNUSEMRE</v>
      </c>
      <c>
        <is>
          <t>DM-14/3B 45-71-M02250_953197475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30.11.2020 09:43:19</t>
        </is>
      </c>
      <c>
        <is>
          <t>30.11.2020 14:12:17</t>
        </is>
      </c>
      <c>
        <v>4.482777777</v>
      </c>
      <c>
        <v>0</v>
      </c>
      <c>
        <v>1</v>
      </c>
      <c>
        <v>0</v>
      </c>
      <c>
        <v>0</v>
      </c>
      <c>
        <v>0</v>
      </c>
      <c>
        <v>4.482778</v>
      </c>
      <c>
        <v>0</v>
      </c>
      <c>
        <v>0</v>
      </c>
    </row>
    <row>
      <c>
        <is>
          <t>1596113</t>
        </is>
      </c>
      <c>
        <v>1</v>
      </c>
      <c>
        <is>
          <t>MANİSA</t>
        </is>
      </c>
      <c>
        <v>YUNUSEMRE</v>
      </c>
      <c>
        <is>
          <t>DM-14/2 45-71-M00373_B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25.11.2020 09:52:08</t>
        </is>
      </c>
      <c>
        <is>
          <t>25.11.2020 15:28:36</t>
        </is>
      </c>
      <c>
        <v>5.607571111</v>
      </c>
      <c>
        <v>0</v>
      </c>
      <c>
        <v>86</v>
      </c>
      <c>
        <v>0</v>
      </c>
      <c>
        <v>0</v>
      </c>
      <c>
        <v>0</v>
      </c>
      <c>
        <v>482.251116</v>
      </c>
      <c>
        <v>0</v>
      </c>
      <c>
        <v>0</v>
      </c>
    </row>
    <row>
      <c>
        <is>
          <t>1594719</t>
        </is>
      </c>
      <c>
        <v>1</v>
      </c>
      <c>
        <is>
          <t>MANİSA</t>
        </is>
      </c>
      <c>
        <v>YUNUSEMRE</v>
      </c>
      <c>
        <is>
          <t>DM-14/3B 45-71-M02250_DM-14/4-B-M02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22.11.2020 10:35:45</t>
        </is>
      </c>
      <c>
        <is>
          <t>22.11.2020 11:18:23</t>
        </is>
      </c>
      <c>
        <v>0.710555555</v>
      </c>
      <c>
        <v>3</v>
      </c>
      <c>
        <v>515</v>
      </c>
      <c>
        <v>11</v>
      </c>
      <c>
        <v>160</v>
      </c>
      <c>
        <v>2.131667</v>
      </c>
      <c>
        <v>365.936111</v>
      </c>
      <c>
        <v>7.816111</v>
      </c>
      <c>
        <v>113.688889</v>
      </c>
    </row>
    <row>
      <c>
        <is>
          <t>1582146</t>
        </is>
      </c>
      <c>
        <v>1</v>
      </c>
      <c>
        <is>
          <t>MANİSA</t>
        </is>
      </c>
      <c>
        <v>YUNUSEMRE</v>
      </c>
      <c>
        <is>
          <t>DM-14/2 45-71-M00373_953197374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17.11.2020 16:44:00</t>
        </is>
      </c>
      <c>
        <is>
          <t>17.11.2020 17:49:01</t>
        </is>
      </c>
      <c>
        <v>1.083611111</v>
      </c>
      <c>
        <v>0</v>
      </c>
      <c>
        <v>3</v>
      </c>
      <c>
        <v>0</v>
      </c>
      <c>
        <v>0</v>
      </c>
      <c>
        <v>0</v>
      </c>
      <c>
        <v>3.250833</v>
      </c>
      <c>
        <v>0</v>
      </c>
      <c>
        <v>0</v>
      </c>
    </row>
    <row>
      <c>
        <is>
          <t>1576455</t>
        </is>
      </c>
      <c>
        <v>1</v>
      </c>
      <c>
        <is>
          <t>MANİSA</t>
        </is>
      </c>
      <c>
        <v>YUNUSEMRE</v>
      </c>
      <c>
        <is>
          <t>DM-14 45-71-M00361_953191644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06.11.2020 13:28:00</t>
        </is>
      </c>
      <c>
        <is>
          <t>06.11.2020 13:54:57</t>
        </is>
      </c>
      <c>
        <v>0.449166666</v>
      </c>
      <c>
        <v>0</v>
      </c>
      <c>
        <v>2</v>
      </c>
      <c>
        <v>0</v>
      </c>
      <c>
        <v>0</v>
      </c>
      <c>
        <v>0</v>
      </c>
      <c>
        <v>0.898333</v>
      </c>
      <c>
        <v>0</v>
      </c>
      <c>
        <v>0</v>
      </c>
    </row>
    <row>
      <c>
        <is>
          <t>1595914</t>
        </is>
      </c>
      <c>
        <v>1</v>
      </c>
      <c>
        <is>
          <t>MANİSA</t>
        </is>
      </c>
      <c>
        <v>YUNUSEMRE</v>
      </c>
      <c>
        <is>
          <t>DM-15/03 45-71-M02270_95000555479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24.11.2020 17:42:00</t>
        </is>
      </c>
      <c>
        <is>
          <t>24.11.2020 18:53:22</t>
        </is>
      </c>
      <c>
        <v>1.189444444</v>
      </c>
      <c>
        <v>0</v>
      </c>
      <c>
        <v>7</v>
      </c>
      <c>
        <v>0</v>
      </c>
      <c>
        <v>0</v>
      </c>
      <c>
        <v>0</v>
      </c>
      <c>
        <v>8.326111</v>
      </c>
      <c>
        <v>0</v>
      </c>
      <c>
        <v>0</v>
      </c>
    </row>
    <row>
      <c>
        <is>
          <t>1594778</t>
        </is>
      </c>
      <c>
        <v>1</v>
      </c>
      <c>
        <is>
          <t>İZMİR</t>
        </is>
      </c>
      <c>
        <v>MENEMEN</v>
      </c>
      <c>
        <is>
          <t>MENEMEN TR-53 35-28-L00053_35-28-L00053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22.11.2020 12:37:44</t>
        </is>
      </c>
      <c>
        <is>
          <t>22.11.2020 15:21:58</t>
        </is>
      </c>
      <c>
        <v>2.737088888</v>
      </c>
      <c>
        <v>1</v>
      </c>
      <c>
        <v>110</v>
      </c>
      <c>
        <v>0</v>
      </c>
      <c>
        <v>42</v>
      </c>
      <c>
        <v>2.737089</v>
      </c>
      <c>
        <v>301.079778</v>
      </c>
      <c>
        <v>0</v>
      </c>
      <c>
        <v>114.957733</v>
      </c>
    </row>
    <row>
      <c>
        <is>
          <t>1595036</t>
        </is>
      </c>
      <c>
        <v>1</v>
      </c>
      <c>
        <is>
          <t>İZMİR</t>
        </is>
      </c>
      <c>
        <v>MENEMEN</v>
      </c>
      <c>
        <is>
          <t>MENEMEN TR-56 35-28-L00056_35-28-L00056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23.11.2020 08:59:06</t>
        </is>
      </c>
      <c>
        <is>
          <t>23.11.2020 10:59:42</t>
        </is>
      </c>
      <c>
        <v>2.01</v>
      </c>
      <c>
        <v>2</v>
      </c>
      <c>
        <v>277</v>
      </c>
      <c>
        <v>0</v>
      </c>
      <c>
        <v>0</v>
      </c>
      <c>
        <v>4.02</v>
      </c>
      <c>
        <v>556.77</v>
      </c>
      <c>
        <v>0</v>
      </c>
      <c>
        <v>0</v>
      </c>
    </row>
    <row>
      <c>
        <is>
          <t>1575582</t>
        </is>
      </c>
      <c>
        <v>1</v>
      </c>
      <c>
        <is>
          <t>İZMİR</t>
        </is>
      </c>
      <c>
        <v>MENEMEN</v>
      </c>
      <c>
        <is>
          <t>MENEMEN TR-53 35-28-L00053_12459006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05.11.2020 08:58:41</t>
        </is>
      </c>
      <c>
        <is>
          <t>05.11.2020 12:44:00</t>
        </is>
      </c>
      <c>
        <v>3.755259166</v>
      </c>
      <c>
        <v>0</v>
      </c>
      <c>
        <v>42</v>
      </c>
      <c>
        <v>0</v>
      </c>
      <c>
        <v>0</v>
      </c>
      <c>
        <v>0</v>
      </c>
      <c>
        <v>157.720885</v>
      </c>
      <c>
        <v>0</v>
      </c>
      <c>
        <v>0</v>
      </c>
    </row>
    <row>
      <c>
        <is>
          <t>1584339</t>
        </is>
      </c>
      <c>
        <v>1</v>
      </c>
      <c>
        <is>
          <t>İZMİR</t>
        </is>
      </c>
      <c>
        <v>MENEMEN</v>
      </c>
      <c>
        <is>
          <t>MENEMEN TR-58 35-28-L00058_35-28-L00058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21.11.2020 12:02:51</t>
        </is>
      </c>
      <c>
        <is>
          <t>21.11.2020 15:38:25</t>
        </is>
      </c>
      <c>
        <v>3.592575</v>
      </c>
      <c>
        <v>2</v>
      </c>
      <c>
        <v>219</v>
      </c>
      <c>
        <v>0</v>
      </c>
      <c>
        <v>0</v>
      </c>
      <c>
        <v>7.18515</v>
      </c>
      <c>
        <v>786.773925</v>
      </c>
      <c>
        <v>0</v>
      </c>
      <c>
        <v>0</v>
      </c>
    </row>
    <row>
      <c>
        <is>
          <t>1574575</t>
        </is>
      </c>
      <c>
        <v>1</v>
      </c>
      <c>
        <is>
          <t>MANİSA</t>
        </is>
      </c>
      <c>
        <v>YUNUSEMRE</v>
      </c>
      <c>
        <is>
          <t>DM-3/4-A 45-71-M00118_953217993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03.11.2020 10:12:18</t>
        </is>
      </c>
      <c>
        <is>
          <t>03.11.2020 10:53:24</t>
        </is>
      </c>
      <c>
        <v>0.685</v>
      </c>
      <c>
        <v>0</v>
      </c>
      <c>
        <v>4</v>
      </c>
      <c>
        <v>0</v>
      </c>
      <c>
        <v>0</v>
      </c>
      <c>
        <v>0</v>
      </c>
      <c>
        <v>2.74</v>
      </c>
      <c>
        <v>0</v>
      </c>
      <c>
        <v>0</v>
      </c>
    </row>
    <row>
      <c>
        <is>
          <t>1597679</t>
        </is>
      </c>
      <c>
        <v>1</v>
      </c>
      <c>
        <is>
          <t>MANİSA</t>
        </is>
      </c>
      <c>
        <v>YUNUSEMRE</v>
      </c>
      <c>
        <is>
          <t>DM-03/01 45-71-M00003_953217879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28.11.2020 09:53:32</t>
        </is>
      </c>
      <c>
        <is>
          <t>28.11.2020 10:35:02</t>
        </is>
      </c>
      <c>
        <v>0.691666666</v>
      </c>
      <c>
        <v>0</v>
      </c>
      <c>
        <v>14</v>
      </c>
      <c>
        <v>0</v>
      </c>
      <c>
        <v>0</v>
      </c>
      <c>
        <v>0</v>
      </c>
      <c>
        <v>9.683333</v>
      </c>
      <c>
        <v>0</v>
      </c>
      <c>
        <v>0</v>
      </c>
    </row>
    <row>
      <c>
        <is>
          <t>1576613</t>
        </is>
      </c>
      <c>
        <v>1</v>
      </c>
      <c>
        <is>
          <t>MANİSA</t>
        </is>
      </c>
      <c>
        <v>ŞEHZADELER</v>
      </c>
      <c>
        <is>
          <t>DM-2/23-A (İSTİKLAL OKULU ÖNÜ) 45-71-M00171_953199799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06.11.2020 15:55:21</t>
        </is>
      </c>
      <c>
        <is>
          <t>06.11.2020 17:15:02</t>
        </is>
      </c>
      <c>
        <v>1.328055555</v>
      </c>
      <c>
        <v>0</v>
      </c>
      <c>
        <v>6</v>
      </c>
      <c>
        <v>0</v>
      </c>
      <c>
        <v>0</v>
      </c>
      <c>
        <v>0</v>
      </c>
      <c>
        <v>7.968333</v>
      </c>
      <c>
        <v>0</v>
      </c>
      <c>
        <v>0</v>
      </c>
    </row>
    <row>
      <c>
        <is>
          <t>1574318</t>
        </is>
      </c>
      <c>
        <v>1</v>
      </c>
      <c>
        <is>
          <t>MANİSA</t>
        </is>
      </c>
      <c>
        <v>ŞEHZADELER</v>
      </c>
      <c>
        <is>
          <t>DM-2/23-A (İSTİKLAL OKULU ÖNÜ) 45-71-M00171_953184029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02.11.2020 17:40:00</t>
        </is>
      </c>
      <c>
        <is>
          <t>02.11.2020 19:35:55</t>
        </is>
      </c>
      <c>
        <v>1.931944444</v>
      </c>
      <c>
        <v>0</v>
      </c>
      <c>
        <v>5</v>
      </c>
      <c>
        <v>0</v>
      </c>
      <c>
        <v>0</v>
      </c>
      <c>
        <v>0</v>
      </c>
      <c>
        <v>9.659722</v>
      </c>
      <c>
        <v>0</v>
      </c>
      <c>
        <v>0</v>
      </c>
    </row>
    <row>
      <c>
        <is>
          <t>1595900</t>
        </is>
      </c>
      <c>
        <v>1</v>
      </c>
      <c>
        <is>
          <t>MANİSA</t>
        </is>
      </c>
      <c>
        <v>ŞEHZADELER</v>
      </c>
      <c>
        <is>
          <t>TİLKİKÖY TR-1 45-71-M01271_953218069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24.11.2020 17:08:42</t>
        </is>
      </c>
      <c>
        <is>
          <t>24.11.2020 18:30:47</t>
        </is>
      </c>
      <c>
        <v>1.368055555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2.736111</v>
      </c>
    </row>
    <row>
      <c>
        <is>
          <t>1583356</t>
        </is>
      </c>
      <c>
        <v>1</v>
      </c>
      <c>
        <is>
          <t>MANİSA</t>
        </is>
      </c>
      <c>
        <v>YUNUSEMRE</v>
      </c>
      <c>
        <is>
          <t>DM-2/34 (MEVLANA YOLU) 45-71-M00532_953186591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19.11.2020 16:31:20</t>
        </is>
      </c>
      <c>
        <is>
          <t>19.11.2020 17:31:52</t>
        </is>
      </c>
      <c>
        <v>1.008888888</v>
      </c>
      <c>
        <v>0</v>
      </c>
      <c>
        <v>1</v>
      </c>
      <c>
        <v>0</v>
      </c>
      <c>
        <v>0</v>
      </c>
      <c>
        <v>0</v>
      </c>
      <c>
        <v>1.008889</v>
      </c>
      <c>
        <v>0</v>
      </c>
      <c>
        <v>0</v>
      </c>
    </row>
    <row>
      <c>
        <is>
          <t>1580261</t>
        </is>
      </c>
      <c>
        <v>1</v>
      </c>
      <c>
        <is>
          <t>MANİSA</t>
        </is>
      </c>
      <c>
        <v>YUNUSEMRE</v>
      </c>
      <c>
        <is>
          <t>YUNTDAĞYENİCE KÖYÜ TR-1 45-71-M01699_953214105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13.11.2020 15:01:11</t>
        </is>
      </c>
      <c>
        <is>
          <t>13.11.2020 22:41:35</t>
        </is>
      </c>
      <c>
        <v>7.673333333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23.02</v>
      </c>
    </row>
    <row>
      <c>
        <is>
          <t>1584183</t>
        </is>
      </c>
      <c>
        <v>1</v>
      </c>
      <c>
        <is>
          <t>MANİSA</t>
        </is>
      </c>
      <c>
        <v>SALİHLİ</v>
      </c>
      <c>
        <is>
          <t>ÇAKALDOĞAN TR-1 45-78-M00737_49299608</t>
        </is>
      </c>
      <c>
        <v>Ağaç Kesimi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21.11.2020 08:52:43</t>
        </is>
      </c>
      <c>
        <is>
          <t>21.11.2020 12:16:42</t>
        </is>
      </c>
      <c>
        <v>3.399722222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16.998611</v>
      </c>
    </row>
    <row>
      <c>
        <is>
          <t>1596007</t>
        </is>
      </c>
      <c>
        <v>1</v>
      </c>
      <c>
        <is>
          <t>İZMİR</t>
        </is>
      </c>
      <c>
        <v>MENEMEN</v>
      </c>
      <c>
        <is>
          <t>ULUCAK TM 35-28-A00002_MENEMEN-1-M03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25.11.2020 00:20:28</t>
        </is>
      </c>
      <c>
        <is>
          <t>25.11.2020 00:43:00</t>
        </is>
      </c>
      <c>
        <v>0.375555555</v>
      </c>
      <c>
        <v>153</v>
      </c>
      <c>
        <v>17415</v>
      </c>
      <c>
        <v>31</v>
      </c>
      <c>
        <v>439</v>
      </c>
      <c>
        <v>57.46</v>
      </c>
      <c>
        <v>6540.29999</v>
      </c>
      <c>
        <v>11.642222</v>
      </c>
      <c>
        <v>164.868889</v>
      </c>
    </row>
    <row>
      <c>
        <is>
          <t>1583819</t>
        </is>
      </c>
      <c>
        <v>1</v>
      </c>
      <c>
        <is>
          <t>İZMİR</t>
        </is>
      </c>
      <c>
        <v>KARABURUN</v>
      </c>
      <c>
        <is>
          <t>MORDOĞAN TR-2 35-21-L00140_953358463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20.11.2020 12:15:24</t>
        </is>
      </c>
      <c>
        <is>
          <t>20.11.2020 15:08:50</t>
        </is>
      </c>
      <c>
        <v>2.890555555</v>
      </c>
      <c>
        <v>0</v>
      </c>
      <c>
        <v>1</v>
      </c>
      <c>
        <v>0</v>
      </c>
      <c>
        <v>0</v>
      </c>
      <c>
        <v>0</v>
      </c>
      <c>
        <v>2.890556</v>
      </c>
      <c>
        <v>0</v>
      </c>
      <c>
        <v>0</v>
      </c>
    </row>
    <row>
      <c>
        <is>
          <t>1574850</t>
        </is>
      </c>
      <c>
        <v>1</v>
      </c>
      <c>
        <is>
          <t>İZMİR</t>
        </is>
      </c>
      <c>
        <v>KARABURUN</v>
      </c>
      <c>
        <is>
          <t>ARDIÇ MAHALLESİ TR-8 35-21-L00131_953362867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03.11.2020 17:06:45</t>
        </is>
      </c>
      <c>
        <is>
          <t>03.11.2020 22:04:52</t>
        </is>
      </c>
      <c>
        <v>4.968611111</v>
      </c>
      <c>
        <v>0</v>
      </c>
      <c>
        <v>1</v>
      </c>
      <c>
        <v>0</v>
      </c>
      <c>
        <v>0</v>
      </c>
      <c>
        <v>0</v>
      </c>
      <c>
        <v>4.968611</v>
      </c>
      <c>
        <v>0</v>
      </c>
      <c>
        <v>0</v>
      </c>
    </row>
    <row>
      <c>
        <is>
          <t>1575749</t>
        </is>
      </c>
      <c>
        <v>1</v>
      </c>
      <c>
        <is>
          <t>İZMİR</t>
        </is>
      </c>
      <c>
        <v>KARABURUN</v>
      </c>
      <c>
        <is>
          <t>MORDOĞAN TR-23 35-21-L00152_953362518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05.11.2020 12:25:51</t>
        </is>
      </c>
      <c>
        <is>
          <t>05.11.2020 15:58:43</t>
        </is>
      </c>
      <c>
        <v>3.547777777</v>
      </c>
      <c>
        <v>0</v>
      </c>
      <c>
        <v>3</v>
      </c>
      <c>
        <v>0</v>
      </c>
      <c>
        <v>0</v>
      </c>
      <c>
        <v>0</v>
      </c>
      <c>
        <v>10.643333</v>
      </c>
      <c>
        <v>0</v>
      </c>
      <c>
        <v>0</v>
      </c>
    </row>
    <row>
      <c>
        <is>
          <t>1580074</t>
        </is>
      </c>
      <c>
        <v>1</v>
      </c>
      <c>
        <is>
          <t>İZMİR</t>
        </is>
      </c>
      <c>
        <v>MENEMEN</v>
      </c>
      <c>
        <is>
          <t>YAHŞELLİ KÖK 35-28-M00293_A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13.11.2020 10:18:34</t>
        </is>
      </c>
      <c>
        <is>
          <t>13.11.2020 11:17:52</t>
        </is>
      </c>
      <c>
        <v>0.988333333</v>
      </c>
      <c>
        <v>0</v>
      </c>
      <c>
        <v>0</v>
      </c>
      <c>
        <v>0</v>
      </c>
      <c>
        <v>53</v>
      </c>
      <c>
        <v>0</v>
      </c>
      <c>
        <v>0</v>
      </c>
      <c>
        <v>0</v>
      </c>
      <c>
        <v>52.381667</v>
      </c>
    </row>
    <row>
      <c>
        <is>
          <t>1581771</t>
        </is>
      </c>
      <c>
        <v>1</v>
      </c>
      <c>
        <is>
          <t>İZMİR</t>
        </is>
      </c>
      <c>
        <v>MENEMEN</v>
      </c>
      <c>
        <is>
          <t>MENEMEN TR-24 35-28-L00024_953384635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17.11.2020 08:28:14</t>
        </is>
      </c>
      <c>
        <is>
          <t>17.11.2020 13:35:52</t>
        </is>
      </c>
      <c>
        <v>5.127222222</v>
      </c>
      <c>
        <v>0</v>
      </c>
      <c>
        <v>1</v>
      </c>
      <c>
        <v>0</v>
      </c>
      <c>
        <v>0</v>
      </c>
      <c>
        <v>0</v>
      </c>
      <c>
        <v>5.127222</v>
      </c>
      <c>
        <v>0</v>
      </c>
      <c>
        <v>0</v>
      </c>
    </row>
    <row>
      <c>
        <is>
          <t>1578548</t>
        </is>
      </c>
      <c>
        <v>1</v>
      </c>
      <c>
        <is>
          <t>İZMİR</t>
        </is>
      </c>
      <c>
        <v>MENEMEN</v>
      </c>
      <c>
        <is>
          <t>SEYREK TR-2/1 35-28-M00378_A tr2/1a/1</t>
        </is>
      </c>
      <c>
        <v>AG Box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10.11.2020 13:47:00</t>
        </is>
      </c>
      <c>
        <is>
          <t>10.11.2020 14:42:27</t>
        </is>
      </c>
      <c>
        <v>0.924166666</v>
      </c>
      <c>
        <v>0</v>
      </c>
      <c>
        <v>56</v>
      </c>
      <c>
        <v>0</v>
      </c>
      <c>
        <v>0</v>
      </c>
      <c>
        <v>0</v>
      </c>
      <c>
        <v>51.753333</v>
      </c>
      <c>
        <v>0</v>
      </c>
      <c>
        <v>0</v>
      </c>
    </row>
    <row>
      <c>
        <is>
          <t>1580547</t>
        </is>
      </c>
      <c>
        <v>1</v>
      </c>
      <c>
        <is>
          <t>İZMİR</t>
        </is>
      </c>
      <c>
        <v>MENEMEN</v>
      </c>
      <c>
        <is>
          <t>SEYREK TR-2/1 35-28-M00378_35-28-M00378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14.11.2020 10:31:44</t>
        </is>
      </c>
      <c>
        <is>
          <t>14.11.2020 13:05:44</t>
        </is>
      </c>
      <c>
        <v>2.566666666</v>
      </c>
      <c>
        <v>2</v>
      </c>
      <c>
        <v>748</v>
      </c>
      <c>
        <v>0</v>
      </c>
      <c>
        <v>0</v>
      </c>
      <c>
        <v>5.133333</v>
      </c>
      <c>
        <v>1919.866666</v>
      </c>
      <c>
        <v>0</v>
      </c>
      <c>
        <v>0</v>
      </c>
    </row>
    <row>
      <c>
        <is>
          <t>1578779</t>
        </is>
      </c>
      <c>
        <v>1</v>
      </c>
      <c>
        <is>
          <t>İZMİR</t>
        </is>
      </c>
      <c>
        <v>MENEMEN</v>
      </c>
      <c>
        <is>
          <t>SEYREK TR-6 35-28-M00373_953393290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10.11.2020 21:06:22</t>
        </is>
      </c>
      <c>
        <is>
          <t>10.11.2020 22:04:39</t>
        </is>
      </c>
      <c>
        <v>0.971388888</v>
      </c>
      <c>
        <v>0</v>
      </c>
      <c>
        <v>13</v>
      </c>
      <c>
        <v>0</v>
      </c>
      <c>
        <v>0</v>
      </c>
      <c>
        <v>0</v>
      </c>
      <c>
        <v>12.628056</v>
      </c>
      <c>
        <v>0</v>
      </c>
      <c>
        <v>0</v>
      </c>
    </row>
    <row>
      <c>
        <is>
          <t>1578182</t>
        </is>
      </c>
      <c>
        <v>1</v>
      </c>
      <c>
        <is>
          <t>MANİSA</t>
        </is>
      </c>
      <c>
        <v>YUNUSEMRE</v>
      </c>
      <c>
        <is>
          <t>DM-13/22 (ÇİMENLİ SOKAK) 45-71-M00059_953215185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09.11.2020 17:45:18</t>
        </is>
      </c>
      <c>
        <is>
          <t>09.11.2020 18:19:27</t>
        </is>
      </c>
      <c>
        <v>0.569166666</v>
      </c>
      <c>
        <v>0</v>
      </c>
      <c>
        <v>6</v>
      </c>
      <c>
        <v>0</v>
      </c>
      <c>
        <v>0</v>
      </c>
      <c>
        <v>0</v>
      </c>
      <c>
        <v>3.415</v>
      </c>
      <c>
        <v>0</v>
      </c>
      <c>
        <v>0</v>
      </c>
    </row>
    <row>
      <c>
        <is>
          <t>1576698</t>
        </is>
      </c>
      <c>
        <v>1</v>
      </c>
      <c>
        <is>
          <t>MANİSA</t>
        </is>
      </c>
      <c>
        <v>YUNUSEMRE</v>
      </c>
      <c>
        <is>
          <t>DM-14/11 (DM-23/2-B) 45-71-M01944_45-71-M01944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06.11.2020 17:31:56</t>
        </is>
      </c>
      <c>
        <is>
          <t>06.11.2020 19:51:52</t>
        </is>
      </c>
      <c>
        <v>2.332222222</v>
      </c>
      <c>
        <v>2</v>
      </c>
      <c>
        <v>335</v>
      </c>
      <c>
        <v>0</v>
      </c>
      <c>
        <v>0</v>
      </c>
      <c>
        <v>4.664444</v>
      </c>
      <c>
        <v>781.294444</v>
      </c>
      <c>
        <v>0</v>
      </c>
      <c>
        <v>0</v>
      </c>
    </row>
    <row>
      <c>
        <is>
          <t>1584359</t>
        </is>
      </c>
      <c>
        <v>1</v>
      </c>
      <c>
        <is>
          <t>MANİSA</t>
        </is>
      </c>
      <c>
        <v>YUNUSEMRE</v>
      </c>
      <c>
        <is>
          <t>DM-14/12 45-71-M00560_45-71-M00560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21.11.2020 11:37:07</t>
        </is>
      </c>
      <c>
        <is>
          <t>21.11.2020 16:56:33</t>
        </is>
      </c>
      <c>
        <v>5.323888888</v>
      </c>
      <c>
        <v>2</v>
      </c>
      <c>
        <v>626</v>
      </c>
      <c>
        <v>0</v>
      </c>
      <c>
        <v>0</v>
      </c>
      <c>
        <v>10.647778</v>
      </c>
      <c>
        <v>3332.754444</v>
      </c>
      <c>
        <v>0</v>
      </c>
      <c>
        <v>0</v>
      </c>
    </row>
    <row>
      <c>
        <is>
          <t>1576054</t>
        </is>
      </c>
      <c>
        <v>1</v>
      </c>
      <c>
        <is>
          <t>MANİSA</t>
        </is>
      </c>
      <c>
        <v>YUNUSEMRE</v>
      </c>
      <c>
        <is>
          <t>YUNTDAĞYENİCE KÖYÜ TR-1 45-71-M01699_953214076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05.11.2020 21:10:45</t>
        </is>
      </c>
      <c>
        <is>
          <t>05.11.2020 23:42:04</t>
        </is>
      </c>
      <c>
        <v>2.521944444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2.521944</v>
      </c>
    </row>
    <row>
      <c>
        <is>
          <t>1576152</t>
        </is>
      </c>
      <c>
        <v>1</v>
      </c>
      <c>
        <is>
          <t>MANİSA</t>
        </is>
      </c>
      <c>
        <v>YUNUSEMRE</v>
      </c>
      <c>
        <is>
          <t>AVDAL TR-1 45-71-M01588_Ayırıcı H01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06.11.2020 08:15:00</t>
        </is>
      </c>
      <c>
        <is>
          <t>06.11.2020 10:01:32</t>
        </is>
      </c>
      <c>
        <v>1.775555555</v>
      </c>
      <c>
        <v>0</v>
      </c>
      <c>
        <v>0</v>
      </c>
      <c>
        <v>1</v>
      </c>
      <c>
        <v>89</v>
      </c>
      <c>
        <v>0</v>
      </c>
      <c>
        <v>0</v>
      </c>
      <c>
        <v>1.775556</v>
      </c>
      <c>
        <v>158.024444</v>
      </c>
    </row>
    <row>
      <c>
        <is>
          <t>1598024</t>
        </is>
      </c>
      <c>
        <v>1</v>
      </c>
      <c>
        <is>
          <t>MANİSA</t>
        </is>
      </c>
      <c>
        <v>YUNUSEMRE</v>
      </c>
      <c>
        <is>
          <t>AVDAL TR-1 45-71-M01588_C</t>
        </is>
      </c>
      <c>
        <v>AG Direk Değişimi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29.11.2020 08:45:00</t>
        </is>
      </c>
      <c>
        <is>
          <t>29.11.2020 15:24:45</t>
        </is>
      </c>
      <c>
        <v>6.6625</v>
      </c>
      <c>
        <v>0</v>
      </c>
      <c>
        <v>0</v>
      </c>
      <c>
        <v>0</v>
      </c>
      <c>
        <v>24</v>
      </c>
      <c>
        <v>0</v>
      </c>
      <c>
        <v>0</v>
      </c>
      <c>
        <v>0</v>
      </c>
      <c>
        <v>159.9</v>
      </c>
    </row>
    <row>
      <c>
        <is>
          <t>1595028</t>
        </is>
      </c>
      <c>
        <v>1</v>
      </c>
      <c>
        <is>
          <t>MANİSA</t>
        </is>
      </c>
      <c>
        <v>SALİHLİ</v>
      </c>
      <c>
        <is>
          <t>MAMATLI TR-1 45-78-M00885_45-78-M00885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23.11.2020 08:48:00</t>
        </is>
      </c>
      <c>
        <is>
          <t>23.11.2020 10:54:32</t>
        </is>
      </c>
      <c>
        <v>2.108888888</v>
      </c>
      <c>
        <v>0</v>
      </c>
      <c>
        <v>0</v>
      </c>
      <c>
        <v>1</v>
      </c>
      <c>
        <v>25</v>
      </c>
      <c>
        <v>0</v>
      </c>
      <c>
        <v>0</v>
      </c>
      <c>
        <v>2.108889</v>
      </c>
      <c>
        <v>52.722222</v>
      </c>
    </row>
    <row>
      <c>
        <is>
          <t>1595414</t>
        </is>
      </c>
      <c>
        <v>1</v>
      </c>
      <c>
        <is>
          <t>MANİSA</t>
        </is>
      </c>
      <c>
        <v>SALİHLİ</v>
      </c>
      <c>
        <is>
          <t>MAMATLI TR-1 45-78-M00885_953286594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23.11.2020 18:25:58</t>
        </is>
      </c>
      <c>
        <is>
          <t>23.11.2020 20:48:17</t>
        </is>
      </c>
      <c>
        <v>2.371944444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2.371944</v>
      </c>
    </row>
    <row>
      <c>
        <is>
          <t>1578623</t>
        </is>
      </c>
      <c>
        <v>1</v>
      </c>
      <c>
        <is>
          <t>MANİSA</t>
        </is>
      </c>
      <c>
        <v>SALİHLİ</v>
      </c>
      <c>
        <is>
          <t>DEMİRKÖPRÜ TM 45-78-A00005_HatBaşıAyırıcı_53139846 M05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10.11.2020 15:31:04</t>
        </is>
      </c>
      <c>
        <is>
          <t>10.11.2020 18:53:50</t>
        </is>
      </c>
      <c>
        <v>3.379444444</v>
      </c>
      <c>
        <v>6</v>
      </c>
      <c>
        <v>448</v>
      </c>
      <c>
        <v>11</v>
      </c>
      <c>
        <v>12</v>
      </c>
      <c>
        <v>20.276667</v>
      </c>
      <c>
        <v>1513.991111</v>
      </c>
      <c>
        <v>37.173889</v>
      </c>
      <c>
        <v>40.553333</v>
      </c>
    </row>
    <row>
      <c>
        <is>
          <t>1580695</t>
        </is>
      </c>
      <c>
        <v>1</v>
      </c>
      <c>
        <is>
          <t>MANİSA</t>
        </is>
      </c>
      <c>
        <v>SALİHLİ</v>
      </c>
      <c>
        <is>
          <t>DEMİRKÖPRÜ TM 45-78-A00005_HatBaşıAyırıcı_53139846 M05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14.11.2020 13:31:44</t>
        </is>
      </c>
      <c>
        <is>
          <t>14.11.2020 15:30:48</t>
        </is>
      </c>
      <c>
        <v>1.984444444</v>
      </c>
      <c>
        <v>6</v>
      </c>
      <c>
        <v>448</v>
      </c>
      <c>
        <v>11</v>
      </c>
      <c>
        <v>12</v>
      </c>
      <c>
        <v>11.906667</v>
      </c>
      <c>
        <v>889.031111</v>
      </c>
      <c>
        <v>21.828889</v>
      </c>
      <c>
        <v>23.813333</v>
      </c>
    </row>
    <row>
      <c>
        <is>
          <t>1575062</t>
        </is>
      </c>
      <c>
        <v>1</v>
      </c>
      <c>
        <is>
          <t>MANİSA</t>
        </is>
      </c>
      <c>
        <v>SALİHLİ</v>
      </c>
      <c>
        <is>
          <t>MERSİNLİ TR-1 45-78-M00935_49342902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04.11.2020 09:25:17</t>
        </is>
      </c>
      <c>
        <is>
          <t>04.11.2020 10:26:28</t>
        </is>
      </c>
      <c>
        <v>1.019722222</v>
      </c>
      <c>
        <v>0</v>
      </c>
      <c>
        <v>31</v>
      </c>
      <c>
        <v>0</v>
      </c>
      <c>
        <v>0</v>
      </c>
      <c>
        <v>0</v>
      </c>
      <c>
        <v>31.611389</v>
      </c>
      <c>
        <v>0</v>
      </c>
      <c>
        <v>0</v>
      </c>
    </row>
    <row>
      <c>
        <is>
          <t>1583529</t>
        </is>
      </c>
      <c>
        <v>1</v>
      </c>
      <c>
        <is>
          <t>MANİSA</t>
        </is>
      </c>
      <c>
        <v>SALİHLİ</v>
      </c>
      <c>
        <is>
          <t>MERSİNLİ TR-1 45-78-M00935_953286093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19.11.2020 20:49:43</t>
        </is>
      </c>
      <c>
        <is>
          <t>19.11.2020 22:06:31</t>
        </is>
      </c>
      <c>
        <v>1.28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1.28</v>
      </c>
    </row>
    <row>
      <c>
        <is>
          <t>1575273</t>
        </is>
      </c>
      <c>
        <v>1</v>
      </c>
      <c>
        <is>
          <t>MANİSA</t>
        </is>
      </c>
      <c>
        <v>ŞEHZADELER</v>
      </c>
      <c>
        <is>
          <t>DM-11/9-A 45-71-M01855_953219983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04.11.2020 14:27:21</t>
        </is>
      </c>
      <c>
        <is>
          <t>04.11.2020 18:03:48</t>
        </is>
      </c>
      <c>
        <v>3.6075</v>
      </c>
      <c>
        <v>0</v>
      </c>
      <c>
        <v>4</v>
      </c>
      <c>
        <v>0</v>
      </c>
      <c>
        <v>0</v>
      </c>
      <c>
        <v>0</v>
      </c>
      <c>
        <v>14.43</v>
      </c>
      <c>
        <v>0</v>
      </c>
      <c>
        <v>0</v>
      </c>
    </row>
    <row>
      <c>
        <is>
          <t>1576982</t>
        </is>
      </c>
      <c>
        <v>1</v>
      </c>
      <c>
        <is>
          <t>MANİSA</t>
        </is>
      </c>
      <c>
        <v>SALİHLİ</v>
      </c>
      <c>
        <is>
          <t>TR-59 45-78-M00059_953248818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07.11.2020 09:34:15</t>
        </is>
      </c>
      <c>
        <is>
          <t>07.11.2020 10:09:45</t>
        </is>
      </c>
      <c>
        <v>0.591666666</v>
      </c>
      <c>
        <v>0</v>
      </c>
      <c>
        <v>3</v>
      </c>
      <c>
        <v>0</v>
      </c>
      <c>
        <v>0</v>
      </c>
      <c>
        <v>0</v>
      </c>
      <c>
        <v>1.775</v>
      </c>
      <c>
        <v>0</v>
      </c>
      <c>
        <v>0</v>
      </c>
    </row>
    <row>
      <c>
        <is>
          <t>1577589</t>
        </is>
      </c>
      <c>
        <v>1</v>
      </c>
      <c>
        <is>
          <t>MANİSA</t>
        </is>
      </c>
      <c>
        <v>SALİHLİ</v>
      </c>
      <c>
        <is>
          <t>TR-59 45-78-M00059_953248817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08.11.2020 12:14:02</t>
        </is>
      </c>
      <c>
        <is>
          <t>08.11.2020 12:57:55</t>
        </is>
      </c>
      <c>
        <v>0.731388888</v>
      </c>
      <c>
        <v>0</v>
      </c>
      <c>
        <v>2</v>
      </c>
      <c>
        <v>0</v>
      </c>
      <c>
        <v>0</v>
      </c>
      <c>
        <v>0</v>
      </c>
      <c>
        <v>1.462778</v>
      </c>
      <c>
        <v>0</v>
      </c>
      <c>
        <v>0</v>
      </c>
    </row>
    <row>
      <c>
        <is>
          <t>1581846</t>
        </is>
      </c>
      <c>
        <v>1</v>
      </c>
      <c>
        <is>
          <t>MANİSA</t>
        </is>
      </c>
      <c>
        <v>SALİHLİ</v>
      </c>
      <c>
        <is>
          <t>TR-59 45-78-M00059_953248615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17.11.2020 09:52:17</t>
        </is>
      </c>
      <c>
        <is>
          <t>17.11.2020 21:20:17</t>
        </is>
      </c>
      <c>
        <v>11.466666666</v>
      </c>
      <c>
        <v>0</v>
      </c>
      <c>
        <v>3</v>
      </c>
      <c>
        <v>0</v>
      </c>
      <c>
        <v>0</v>
      </c>
      <c>
        <v>0</v>
      </c>
      <c>
        <v>34.4</v>
      </c>
      <c>
        <v>0</v>
      </c>
      <c>
        <v>0</v>
      </c>
    </row>
    <row>
      <c>
        <is>
          <t>1577765</t>
        </is>
      </c>
      <c>
        <v>1</v>
      </c>
      <c>
        <is>
          <t>MANİSA</t>
        </is>
      </c>
      <c>
        <v>SALİHLİ</v>
      </c>
      <c>
        <is>
          <t>TR-59 45-78-M00059_953248818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08.11.2020 18:49:25</t>
        </is>
      </c>
      <c>
        <is>
          <t>08.11.2020 20:06:14</t>
        </is>
      </c>
      <c>
        <v>1.280277777</v>
      </c>
      <c>
        <v>0</v>
      </c>
      <c>
        <v>3</v>
      </c>
      <c>
        <v>0</v>
      </c>
      <c>
        <v>0</v>
      </c>
      <c>
        <v>0</v>
      </c>
      <c>
        <v>3.840833</v>
      </c>
      <c>
        <v>0</v>
      </c>
      <c>
        <v>0</v>
      </c>
    </row>
    <row>
      <c>
        <is>
          <t>1583175</t>
        </is>
      </c>
      <c>
        <v>1</v>
      </c>
      <c>
        <is>
          <t>MANİSA</t>
        </is>
      </c>
      <c>
        <v>ALAŞEHİR</v>
      </c>
      <c>
        <is>
          <t>BAKLACI TR-2 45-73-M00525_945676202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19.11.2020 13:27:27</t>
        </is>
      </c>
      <c>
        <is>
          <t>19.11.2020 15:48:41</t>
        </is>
      </c>
      <c>
        <v>2.353888888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2.353889</v>
      </c>
    </row>
    <row>
      <c>
        <is>
          <t>1597219</t>
        </is>
      </c>
      <c>
        <v>1</v>
      </c>
      <c>
        <is>
          <t>MANİSA</t>
        </is>
      </c>
      <c>
        <v>ALAŞEHİR</v>
      </c>
      <c>
        <is>
          <t>BAKLACI TR-170 TARIMSAL SULAMA 45-73-M00775_Ayırıcı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27.11.2020 10:02:51</t>
        </is>
      </c>
      <c>
        <is>
          <t>27.11.2020 12:00:16</t>
        </is>
      </c>
      <c>
        <v>1.956944444</v>
      </c>
      <c>
        <v>0</v>
      </c>
      <c>
        <v>0</v>
      </c>
      <c>
        <v>0</v>
      </c>
      <c>
        <v>17</v>
      </c>
      <c>
        <v>0</v>
      </c>
      <c>
        <v>0</v>
      </c>
      <c>
        <v>0</v>
      </c>
      <c>
        <v>33.268056</v>
      </c>
    </row>
    <row>
      <c>
        <is>
          <t>1578456</t>
        </is>
      </c>
      <c>
        <v>1</v>
      </c>
      <c>
        <is>
          <t>MANİSA</t>
        </is>
      </c>
      <c>
        <v>YUNUSEMRE</v>
      </c>
      <c>
        <is>
          <t>DM-1/38 45-71-M00050_B B02B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10.11.2020 10:49:13</t>
        </is>
      </c>
      <c>
        <is>
          <t>10.11.2020 13:44:27</t>
        </is>
      </c>
      <c>
        <v>2.920555555</v>
      </c>
      <c>
        <v>0</v>
      </c>
      <c>
        <v>44</v>
      </c>
      <c>
        <v>0</v>
      </c>
      <c>
        <v>0</v>
      </c>
      <c>
        <v>0</v>
      </c>
      <c>
        <v>128.504444</v>
      </c>
      <c>
        <v>0</v>
      </c>
      <c>
        <v>0</v>
      </c>
    </row>
    <row>
      <c>
        <is>
          <t>1579802</t>
        </is>
      </c>
      <c>
        <v>1</v>
      </c>
      <c>
        <is>
          <t>MANİSA</t>
        </is>
      </c>
      <c>
        <v>YUNUSEMRE</v>
      </c>
      <c>
        <is>
          <t>DM-13/22 (ÇİMENLİ SOKAK) 45-71-M00059_953215199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12.11.2020 18:10:19</t>
        </is>
      </c>
      <c>
        <is>
          <t>12.11.2020 19:16:31</t>
        </is>
      </c>
      <c>
        <v>1.103333333</v>
      </c>
      <c>
        <v>0</v>
      </c>
      <c>
        <v>11</v>
      </c>
      <c>
        <v>0</v>
      </c>
      <c>
        <v>0</v>
      </c>
      <c>
        <v>0</v>
      </c>
      <c>
        <v>12.136667</v>
      </c>
      <c>
        <v>0</v>
      </c>
      <c>
        <v>0</v>
      </c>
    </row>
    <row>
      <c>
        <is>
          <t>1580202</t>
        </is>
      </c>
      <c>
        <v>1</v>
      </c>
      <c>
        <is>
          <t>MANİSA</t>
        </is>
      </c>
      <c>
        <v>YUNUSEMRE</v>
      </c>
      <c>
        <is>
          <t>DM-25/37-A 45-71-M02282_953215018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13.11.2020 12:45:00</t>
        </is>
      </c>
      <c>
        <is>
          <t>13.11.2020 14:34:54</t>
        </is>
      </c>
      <c>
        <v>1.831666666</v>
      </c>
      <c>
        <v>0</v>
      </c>
      <c>
        <v>12</v>
      </c>
      <c>
        <v>0</v>
      </c>
      <c>
        <v>0</v>
      </c>
      <c>
        <v>0</v>
      </c>
      <c>
        <v>21.98</v>
      </c>
      <c>
        <v>0</v>
      </c>
      <c>
        <v>0</v>
      </c>
    </row>
    <row>
      <c>
        <is>
          <t>1573809</t>
        </is>
      </c>
      <c>
        <v>1</v>
      </c>
      <c>
        <is>
          <t>MANİSA</t>
        </is>
      </c>
      <c>
        <v>YUNUSEMRE</v>
      </c>
      <c>
        <is>
          <t>DM-25/37 45-71-M00058_953215538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01.11.2020 19:27:50</t>
        </is>
      </c>
      <c>
        <is>
          <t>01.11.2020 23:16:49</t>
        </is>
      </c>
      <c>
        <v>3.816388888</v>
      </c>
      <c>
        <v>0</v>
      </c>
      <c>
        <v>6</v>
      </c>
      <c>
        <v>0</v>
      </c>
      <c>
        <v>0</v>
      </c>
      <c>
        <v>0</v>
      </c>
      <c>
        <v>22.898333</v>
      </c>
      <c>
        <v>0</v>
      </c>
      <c>
        <v>0</v>
      </c>
    </row>
    <row>
      <c>
        <is>
          <t>1596394</t>
        </is>
      </c>
      <c>
        <v>1</v>
      </c>
      <c>
        <is>
          <t>MANİSA</t>
        </is>
      </c>
      <c>
        <v>YUNUSEMRE</v>
      </c>
      <c>
        <is>
          <t>DM-13/22 (ÇİMENLİ SOKAK) 45-71-M00059_953215085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25.11.2020 15:04:28</t>
        </is>
      </c>
      <c>
        <is>
          <t>25.11.2020 16:56:53</t>
        </is>
      </c>
      <c>
        <v>1.873611111</v>
      </c>
      <c>
        <v>0</v>
      </c>
      <c>
        <v>2</v>
      </c>
      <c>
        <v>0</v>
      </c>
      <c>
        <v>0</v>
      </c>
      <c>
        <v>0</v>
      </c>
      <c>
        <v>3.747222</v>
      </c>
      <c>
        <v>0</v>
      </c>
      <c>
        <v>0</v>
      </c>
    </row>
    <row>
      <c>
        <is>
          <t>1584298</t>
        </is>
      </c>
      <c>
        <v>1</v>
      </c>
      <c>
        <is>
          <t>MANİSA</t>
        </is>
      </c>
      <c>
        <v>YUNUSEMRE</v>
      </c>
      <c>
        <is>
          <t>DM-25/15 45-71-M00394_C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21.11.2020 11:02:00</t>
        </is>
      </c>
      <c>
        <is>
          <t>21.11.2020 11:14:21</t>
        </is>
      </c>
      <c>
        <v>0.205833333</v>
      </c>
      <c>
        <v>0</v>
      </c>
      <c>
        <v>173</v>
      </c>
      <c>
        <v>0</v>
      </c>
      <c>
        <v>0</v>
      </c>
      <c>
        <v>0</v>
      </c>
      <c>
        <v>35.609167</v>
      </c>
      <c>
        <v>0</v>
      </c>
      <c>
        <v>0</v>
      </c>
    </row>
    <row>
      <c>
        <is>
          <t>1584275</t>
        </is>
      </c>
      <c>
        <v>1</v>
      </c>
      <c>
        <is>
          <t>MANİSA</t>
        </is>
      </c>
      <c>
        <v>YUNUSEMRE</v>
      </c>
      <c>
        <is>
          <t>DM-25/16 45-71-M00392_953215879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21.11.2020 10:11:30</t>
        </is>
      </c>
      <c>
        <is>
          <t>21.11.2020 11:05:21</t>
        </is>
      </c>
      <c>
        <v>0.8975</v>
      </c>
      <c>
        <v>0</v>
      </c>
      <c>
        <v>13</v>
      </c>
      <c>
        <v>0</v>
      </c>
      <c>
        <v>0</v>
      </c>
      <c>
        <v>0</v>
      </c>
      <c>
        <v>11.6675</v>
      </c>
      <c>
        <v>0</v>
      </c>
      <c>
        <v>0</v>
      </c>
    </row>
    <row>
      <c>
        <is>
          <t>1581460</t>
        </is>
      </c>
      <c>
        <v>1</v>
      </c>
      <c>
        <is>
          <t>MANİSA</t>
        </is>
      </c>
      <c>
        <v>SALİHLİ</v>
      </c>
      <c>
        <is>
          <t>DEMİRKÖPRÜ TM 45-78-A00005_HatBaşıAyırıcı_53139856 M05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16.11.2020 12:15:40</t>
        </is>
      </c>
      <c>
        <is>
          <t>16.11.2020 13:36:00</t>
        </is>
      </c>
      <c>
        <v>1.338888888</v>
      </c>
      <c>
        <v>0</v>
      </c>
      <c>
        <v>0</v>
      </c>
      <c>
        <v>14</v>
      </c>
      <c>
        <v>169</v>
      </c>
      <c>
        <v>0</v>
      </c>
      <c>
        <v>0</v>
      </c>
      <c>
        <v>18.744444</v>
      </c>
      <c>
        <v>226.272222</v>
      </c>
    </row>
    <row>
      <c>
        <is>
          <t>1579469</t>
        </is>
      </c>
      <c>
        <v>1</v>
      </c>
      <c>
        <is>
          <t>MANİSA</t>
        </is>
      </c>
      <c>
        <v>SALİHLİ</v>
      </c>
      <c>
        <is>
          <t>BEKTAŞLAR TR-1 45-78-M00505_Ayırıcı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12.11.2020 08:21:23</t>
        </is>
      </c>
      <c>
        <is>
          <t>12.11.2020 11:06:20</t>
        </is>
      </c>
      <c>
        <v>2.749166666</v>
      </c>
      <c>
        <v>0</v>
      </c>
      <c>
        <v>0</v>
      </c>
      <c>
        <v>2</v>
      </c>
      <c>
        <v>109</v>
      </c>
      <c>
        <v>0</v>
      </c>
      <c>
        <v>0</v>
      </c>
      <c>
        <v>5.498333</v>
      </c>
      <c>
        <v>299.659167</v>
      </c>
    </row>
    <row>
      <c>
        <is>
          <t>1576821</t>
        </is>
      </c>
      <c>
        <v>1</v>
      </c>
      <c>
        <is>
          <t>MANİSA</t>
        </is>
      </c>
      <c>
        <v>SALİHLİ</v>
      </c>
      <c>
        <is>
          <t>SARICALAR TR-1 45-78-M00493_49422370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06.11.2020 21:51:33</t>
        </is>
      </c>
      <c>
        <is>
          <t>06.11.2020 22:42:57</t>
        </is>
      </c>
      <c>
        <v>0.856666666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3.426667</v>
      </c>
    </row>
    <row>
      <c>
        <is>
          <t>1579399</t>
        </is>
      </c>
      <c>
        <v>1</v>
      </c>
      <c>
        <is>
          <t>MANİSA</t>
        </is>
      </c>
      <c>
        <v>SALİHLİ</v>
      </c>
      <c>
        <is>
          <t>ÇAPAKLI KÖK 45-78-M01161_HatBaşıAyırıcı_53138968 M04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12.11.2020 08:11:33</t>
        </is>
      </c>
      <c>
        <is>
          <t>12.11.2020 08:11:53</t>
        </is>
      </c>
      <c>
        <v>0.005555555</v>
      </c>
      <c>
        <v>0</v>
      </c>
      <c>
        <v>0</v>
      </c>
      <c>
        <v>105</v>
      </c>
      <c>
        <v>384</v>
      </c>
      <c>
        <v>0</v>
      </c>
      <c>
        <v>0</v>
      </c>
      <c>
        <v>0.583333</v>
      </c>
      <c>
        <v>2.133333</v>
      </c>
    </row>
    <row>
      <c>
        <is>
          <t>1598025</t>
        </is>
      </c>
      <c>
        <v>1</v>
      </c>
      <c>
        <is>
          <t>MANİSA</t>
        </is>
      </c>
      <c>
        <v>SALİHLİ</v>
      </c>
      <c>
        <is>
          <t>ÇAPAKLI KÖK 45-78-M01161_SÜLEYMANİYE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29.11.2020 08:43:53</t>
        </is>
      </c>
      <c>
        <is>
          <t>29.11.2020 09:20:00</t>
        </is>
      </c>
      <c>
        <v>0.601944444</v>
      </c>
      <c>
        <v>0</v>
      </c>
      <c>
        <v>0</v>
      </c>
      <c>
        <v>54</v>
      </c>
      <c>
        <v>253</v>
      </c>
      <c>
        <v>0</v>
      </c>
      <c>
        <v>0</v>
      </c>
      <c>
        <v>32.505</v>
      </c>
      <c>
        <v>152.291944</v>
      </c>
    </row>
    <row>
      <c>
        <is>
          <t>1598087</t>
        </is>
      </c>
      <c>
        <v>1</v>
      </c>
      <c>
        <is>
          <t>MANİSA</t>
        </is>
      </c>
      <c>
        <v>SALİHLİ</v>
      </c>
      <c>
        <is>
          <t>ÇAPAKLI KÖK 45-78-M01161_HatBaşıAyırıcı_53139031 M01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29.11.2020 10:22:56</t>
        </is>
      </c>
      <c>
        <is>
          <t>29.11.2020 11:20:48</t>
        </is>
      </c>
      <c>
        <v>0.964444444</v>
      </c>
      <c>
        <v>0</v>
      </c>
      <c>
        <v>0</v>
      </c>
      <c>
        <v>36</v>
      </c>
      <c>
        <v>58</v>
      </c>
      <c>
        <v>0</v>
      </c>
      <c>
        <v>0</v>
      </c>
      <c>
        <v>34.72</v>
      </c>
      <c>
        <v>55.937778</v>
      </c>
    </row>
    <row>
      <c>
        <is>
          <t>1596687</t>
        </is>
      </c>
      <c>
        <v>1</v>
      </c>
      <c>
        <is>
          <t>MANİSA</t>
        </is>
      </c>
      <c>
        <v>SALİHLİ</v>
      </c>
      <c>
        <is>
          <t>ÇAPAKLI KÖK 45-78-M01161_HatBaşıAyırıcı_53140085 M02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26.11.2020 10:09:43</t>
        </is>
      </c>
      <c>
        <is>
          <t>26.11.2020 11:39:09</t>
        </is>
      </c>
      <c>
        <v>1.490555555</v>
      </c>
      <c>
        <v>0</v>
      </c>
      <c>
        <v>0</v>
      </c>
      <c>
        <v>3</v>
      </c>
      <c>
        <v>0</v>
      </c>
      <c>
        <v>0</v>
      </c>
      <c>
        <v>0</v>
      </c>
      <c>
        <v>4.471667</v>
      </c>
      <c>
        <v>0</v>
      </c>
    </row>
    <row>
      <c>
        <is>
          <t>1596273</t>
        </is>
      </c>
      <c>
        <v>1</v>
      </c>
      <c>
        <is>
          <t>MANİSA</t>
        </is>
      </c>
      <c>
        <v>SALİHLİ</v>
      </c>
      <c>
        <is>
          <t>ÇAPAKLI KÖK 45-78-M01161_GÖKÇEKÖY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25.11.2020 12:17:18</t>
        </is>
      </c>
      <c>
        <is>
          <t>25.11.2020 12:59:00</t>
        </is>
      </c>
      <c>
        <v>0.695</v>
      </c>
      <c>
        <v>0</v>
      </c>
      <c>
        <v>0</v>
      </c>
      <c>
        <v>105</v>
      </c>
      <c>
        <v>384</v>
      </c>
      <c>
        <v>0</v>
      </c>
      <c>
        <v>0</v>
      </c>
      <c>
        <v>72.975</v>
      </c>
      <c>
        <v>266.88</v>
      </c>
    </row>
    <row>
      <c>
        <is>
          <t>1583349</t>
        </is>
      </c>
      <c>
        <v>1</v>
      </c>
      <c>
        <is>
          <t>MANİSA</t>
        </is>
      </c>
      <c>
        <v>SALİHLİ</v>
      </c>
      <c>
        <is>
          <t>ÇAPAKLI KÖK 45-78-M01161_GÖKÇEKÖY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19.11.2020 16:33:55</t>
        </is>
      </c>
      <c>
        <is>
          <t>19.11.2020 17:08:49</t>
        </is>
      </c>
      <c>
        <v>0.581666666</v>
      </c>
      <c>
        <v>0</v>
      </c>
      <c>
        <v>0</v>
      </c>
      <c>
        <v>105</v>
      </c>
      <c>
        <v>384</v>
      </c>
      <c>
        <v>0</v>
      </c>
      <c>
        <v>0</v>
      </c>
      <c>
        <v>61.075</v>
      </c>
      <c>
        <v>223.36</v>
      </c>
    </row>
    <row>
      <c>
        <is>
          <t>1583830</t>
        </is>
      </c>
      <c>
        <v>1</v>
      </c>
      <c>
        <is>
          <t>MANİSA</t>
        </is>
      </c>
      <c>
        <v>SALİHLİ</v>
      </c>
      <c>
        <is>
          <t>ÇAPAKLI TR-3 45-78-M00447_49250370</t>
        </is>
      </c>
      <c>
        <v>AG Pano Faz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20.11.2020 11:45:02</t>
        </is>
      </c>
      <c>
        <is>
          <t>20.11.2020 14:59:25</t>
        </is>
      </c>
      <c>
        <v>3.239722222</v>
      </c>
      <c>
        <v>0</v>
      </c>
      <c>
        <v>0</v>
      </c>
      <c>
        <v>0</v>
      </c>
      <c>
        <v>41</v>
      </c>
      <c>
        <v>0</v>
      </c>
      <c>
        <v>0</v>
      </c>
      <c>
        <v>0</v>
      </c>
      <c>
        <v>132.828611</v>
      </c>
    </row>
    <row>
      <c>
        <is>
          <t>1580255</t>
        </is>
      </c>
      <c>
        <v>1</v>
      </c>
      <c>
        <is>
          <t>MANİSA</t>
        </is>
      </c>
      <c>
        <v>SALİHLİ</v>
      </c>
      <c>
        <is>
          <t>ÇAPAKLI TR-2 45-78-M00446_49250371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13.11.2020 14:36:50</t>
        </is>
      </c>
      <c>
        <is>
          <t>13.11.2020 20:07:26</t>
        </is>
      </c>
      <c>
        <v>5.51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11.02</v>
      </c>
    </row>
    <row>
      <c>
        <is>
          <t>1577546</t>
        </is>
      </c>
      <c>
        <v>1</v>
      </c>
      <c>
        <is>
          <t>MANİSA</t>
        </is>
      </c>
      <c>
        <v>SALİHLİ</v>
      </c>
      <c>
        <is>
          <t>ÇAPAKLI KÖK 45-78-M01161_YAĞBASAN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08.11.2020 10:28:00</t>
        </is>
      </c>
      <c>
        <is>
          <t>08.11.2020 11:16:24</t>
        </is>
      </c>
      <c>
        <v>0.806666666</v>
      </c>
      <c>
        <v>0</v>
      </c>
      <c>
        <v>0</v>
      </c>
      <c>
        <v>119</v>
      </c>
      <c>
        <v>291</v>
      </c>
      <c>
        <v>0</v>
      </c>
      <c>
        <v>0</v>
      </c>
      <c>
        <v>95.993333</v>
      </c>
      <c>
        <v>234.74</v>
      </c>
    </row>
    <row>
      <c>
        <is>
          <t>1573526</t>
        </is>
      </c>
      <c>
        <v>1</v>
      </c>
      <c>
        <is>
          <t>MANİSA</t>
        </is>
      </c>
      <c>
        <v>SALİHLİ</v>
      </c>
      <c>
        <is>
          <t>ÇAPAKLI KÖK 45-78-M01161_İKİZTEPE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01.11.2020 09:15:00</t>
        </is>
      </c>
      <c>
        <is>
          <t>01.11.2020 09:26:23</t>
        </is>
      </c>
      <c>
        <v>0.189722222</v>
      </c>
      <c>
        <v>0</v>
      </c>
      <c>
        <v>0</v>
      </c>
      <c>
        <v>53</v>
      </c>
      <c>
        <v>81</v>
      </c>
      <c>
        <v>0</v>
      </c>
      <c>
        <v>0</v>
      </c>
      <c>
        <v>10.055278</v>
      </c>
      <c>
        <v>15.3675</v>
      </c>
    </row>
    <row>
      <c>
        <is>
          <t>1575004</t>
        </is>
      </c>
      <c>
        <v>1</v>
      </c>
      <c>
        <is>
          <t>MANİSA</t>
        </is>
      </c>
      <c>
        <v>SALİHLİ</v>
      </c>
      <c>
        <is>
          <t>ÇAPAKLI KÖK 45-78-M01161_ÇAPAKLI MERKEZ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04.11.2020 07:43:41</t>
        </is>
      </c>
      <c>
        <is>
          <t>04.11.2020 08:24:59</t>
        </is>
      </c>
      <c>
        <v>0.688333333</v>
      </c>
      <c>
        <v>0</v>
      </c>
      <c>
        <v>0</v>
      </c>
      <c>
        <v>8</v>
      </c>
      <c>
        <v>388</v>
      </c>
      <c>
        <v>0</v>
      </c>
      <c>
        <v>0</v>
      </c>
      <c>
        <v>5.506667</v>
      </c>
      <c>
        <v>267.073333</v>
      </c>
    </row>
    <row>
      <c>
        <is>
          <t>1598399</t>
        </is>
      </c>
      <c>
        <v>1</v>
      </c>
      <c>
        <is>
          <t>MANİSA</t>
        </is>
      </c>
      <c>
        <v>ŞEHZADELER</v>
      </c>
      <c>
        <is>
          <t>DM-2/30 (A-101 KARŞISI) 45-71-M00127_953204944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30.11.2020 07:28:56</t>
        </is>
      </c>
      <c>
        <is>
          <t>30.11.2020 11:07:34</t>
        </is>
      </c>
      <c>
        <v>3.643888888</v>
      </c>
      <c>
        <v>0</v>
      </c>
      <c>
        <v>6</v>
      </c>
      <c>
        <v>0</v>
      </c>
      <c>
        <v>0</v>
      </c>
      <c>
        <v>0</v>
      </c>
      <c>
        <v>21.863333</v>
      </c>
      <c>
        <v>0</v>
      </c>
      <c>
        <v>0</v>
      </c>
    </row>
    <row>
      <c>
        <is>
          <t>1584451</t>
        </is>
      </c>
      <c>
        <v>1</v>
      </c>
      <c>
        <is>
          <t>MANİSA</t>
        </is>
      </c>
      <c>
        <v>YUNUSEMRE</v>
      </c>
      <c>
        <is>
          <t>DM-25/16 45-71-M00392_953215938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21.11.2020 15:10:53</t>
        </is>
      </c>
      <c>
        <is>
          <t>21.11.2020 18:06:59</t>
        </is>
      </c>
      <c>
        <v>2.935</v>
      </c>
      <c>
        <v>0</v>
      </c>
      <c>
        <v>13</v>
      </c>
      <c>
        <v>0</v>
      </c>
      <c>
        <v>0</v>
      </c>
      <c>
        <v>0</v>
      </c>
      <c>
        <v>38.155</v>
      </c>
      <c>
        <v>0</v>
      </c>
      <c>
        <v>0</v>
      </c>
    </row>
    <row>
      <c>
        <is>
          <t>1595605</t>
        </is>
      </c>
      <c>
        <v>1</v>
      </c>
      <c>
        <is>
          <t>MANİSA</t>
        </is>
      </c>
      <c>
        <v>YUNUSEMRE</v>
      </c>
      <c>
        <is>
          <t>DM-13/22 (ÇİMENLİ SOKAK) 45-71-M00059_A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24.11.2020 10:05:00</t>
        </is>
      </c>
      <c>
        <is>
          <t>24.11.2020 10:29:32</t>
        </is>
      </c>
      <c>
        <v>0.408888888</v>
      </c>
      <c>
        <v>0</v>
      </c>
      <c>
        <v>691</v>
      </c>
      <c>
        <v>0</v>
      </c>
      <c>
        <v>0</v>
      </c>
      <c>
        <v>0</v>
      </c>
      <c>
        <v>282.542222</v>
      </c>
      <c>
        <v>0</v>
      </c>
      <c>
        <v>0</v>
      </c>
    </row>
    <row>
      <c>
        <is>
          <t>1597551</t>
        </is>
      </c>
      <c>
        <v>1</v>
      </c>
      <c>
        <is>
          <t>MANİSA</t>
        </is>
      </c>
      <c>
        <v>YUNUSEMRE</v>
      </c>
      <c>
        <is>
          <t>DM-25/16 45-71-M00392_953215950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27.11.2020 22:55:24</t>
        </is>
      </c>
      <c>
        <is>
          <t>27.11.2020 23:30:13</t>
        </is>
      </c>
      <c>
        <v>0.580277777</v>
      </c>
      <c>
        <v>0</v>
      </c>
      <c>
        <v>7</v>
      </c>
      <c>
        <v>0</v>
      </c>
      <c>
        <v>0</v>
      </c>
      <c>
        <v>0</v>
      </c>
      <c>
        <v>4.061944</v>
      </c>
      <c>
        <v>0</v>
      </c>
      <c>
        <v>0</v>
      </c>
    </row>
    <row>
      <c>
        <is>
          <t>1575087</t>
        </is>
      </c>
      <c>
        <v>1</v>
      </c>
      <c>
        <is>
          <t>MANİSA</t>
        </is>
      </c>
      <c>
        <v>YUNUSEMRE</v>
      </c>
      <c>
        <is>
          <t>DM-13/22 (ÇİMENLİ SOKAK) 45-71-M00059_A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04.11.2020 10:10:50</t>
        </is>
      </c>
      <c>
        <is>
          <t>04.11.2020 16:20:09</t>
        </is>
      </c>
      <c>
        <v>6.155277777</v>
      </c>
      <c>
        <v>0</v>
      </c>
      <c>
        <v>691</v>
      </c>
      <c>
        <v>0</v>
      </c>
      <c>
        <v>0</v>
      </c>
      <c>
        <v>0</v>
      </c>
      <c>
        <v>4253.296944</v>
      </c>
      <c>
        <v>0</v>
      </c>
      <c>
        <v>0</v>
      </c>
    </row>
    <row>
      <c>
        <is>
          <t>1577835</t>
        </is>
      </c>
      <c>
        <v>1</v>
      </c>
      <c>
        <is>
          <t>MANİSA</t>
        </is>
      </c>
      <c>
        <v>YUNUSEMRE</v>
      </c>
      <c>
        <is>
          <t>DM-13/22 (ÇİMENLİ SOKAK) 45-71-M00059_B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09.11.2020 08:54:02</t>
        </is>
      </c>
      <c>
        <is>
          <t>09.11.2020 16:25:05</t>
        </is>
      </c>
      <c>
        <v>7.517307222</v>
      </c>
      <c>
        <v>0</v>
      </c>
      <c>
        <v>210</v>
      </c>
      <c>
        <v>0</v>
      </c>
      <c>
        <v>0</v>
      </c>
      <c>
        <v>0</v>
      </c>
      <c>
        <v>1578.634517</v>
      </c>
      <c>
        <v>0</v>
      </c>
      <c>
        <v>0</v>
      </c>
    </row>
    <row>
      <c>
        <is>
          <t>1597135</t>
        </is>
      </c>
      <c>
        <v>1</v>
      </c>
      <c>
        <is>
          <t>MANİSA</t>
        </is>
      </c>
      <c>
        <v>YUNUSEMRE</v>
      </c>
      <c>
        <is>
          <t>DM-14/12 45-71-M00560_950127135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27.11.2020 09:10:04</t>
        </is>
      </c>
      <c>
        <is>
          <t>27.11.2020 10:30:27</t>
        </is>
      </c>
      <c>
        <v>1.339722222</v>
      </c>
      <c>
        <v>0</v>
      </c>
      <c>
        <v>1</v>
      </c>
      <c>
        <v>0</v>
      </c>
      <c>
        <v>0</v>
      </c>
      <c>
        <v>0</v>
      </c>
      <c>
        <v>1.339722</v>
      </c>
      <c>
        <v>0</v>
      </c>
      <c>
        <v>0</v>
      </c>
    </row>
    <row>
      <c>
        <is>
          <t>1595700</t>
        </is>
      </c>
      <c>
        <v>1</v>
      </c>
      <c>
        <is>
          <t>MANİSA</t>
        </is>
      </c>
      <c>
        <v>YUNUSEMRE</v>
      </c>
      <c>
        <is>
          <t>DM-14/12 45-71-M00560_953243371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24.11.2020 11:59:16</t>
        </is>
      </c>
      <c>
        <is>
          <t>24.11.2020 14:54:06</t>
        </is>
      </c>
      <c>
        <v>2.913888888</v>
      </c>
      <c>
        <v>0</v>
      </c>
      <c>
        <v>5</v>
      </c>
      <c>
        <v>0</v>
      </c>
      <c>
        <v>0</v>
      </c>
      <c>
        <v>0</v>
      </c>
      <c>
        <v>14.569444</v>
      </c>
      <c>
        <v>0</v>
      </c>
      <c>
        <v>0</v>
      </c>
    </row>
    <row>
      <c>
        <is>
          <t>1573971</t>
        </is>
      </c>
      <c>
        <v>1</v>
      </c>
      <c>
        <is>
          <t>MANİSA</t>
        </is>
      </c>
      <c>
        <v>YUNUSEMRE</v>
      </c>
      <c>
        <is>
          <t>DM-14/12 45-71-M00560_A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02.11.2020 09:23:42</t>
        </is>
      </c>
      <c>
        <is>
          <t>02.11.2020 17:04:54</t>
        </is>
      </c>
      <c>
        <v>7.686666666</v>
      </c>
      <c>
        <v>0</v>
      </c>
      <c>
        <v>327</v>
      </c>
      <c>
        <v>0</v>
      </c>
      <c>
        <v>0</v>
      </c>
      <c>
        <v>0</v>
      </c>
      <c>
        <v>2513.54</v>
      </c>
      <c>
        <v>0</v>
      </c>
      <c>
        <v>0</v>
      </c>
    </row>
    <row>
      <c>
        <is>
          <t>1594889</t>
        </is>
      </c>
      <c>
        <v>1</v>
      </c>
      <c>
        <is>
          <t>MANİSA</t>
        </is>
      </c>
      <c>
        <v>SALİHLİ</v>
      </c>
      <c>
        <is>
          <t>KARAPINAR İM 45-78-A00002_ERDELEK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22.11.2020 17:56:00</t>
        </is>
      </c>
      <c>
        <is>
          <t>22.11.2020 18:10:36</t>
        </is>
      </c>
      <c>
        <v>0.243333333</v>
      </c>
      <c>
        <v>0</v>
      </c>
      <c>
        <v>0</v>
      </c>
      <c>
        <v>34</v>
      </c>
      <c>
        <v>471</v>
      </c>
      <c>
        <v>0</v>
      </c>
      <c>
        <v>0</v>
      </c>
      <c>
        <v>8.273333</v>
      </c>
      <c>
        <v>114.61</v>
      </c>
    </row>
    <row>
      <c>
        <is>
          <t>1598018</t>
        </is>
      </c>
      <c>
        <v>1</v>
      </c>
      <c>
        <is>
          <t>MANİSA</t>
        </is>
      </c>
      <c>
        <v>SALİHLİ</v>
      </c>
      <c>
        <is>
          <t>KORDON TR-2 45-78-M00760_45-78-M00760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29.11.2020 07:55:41</t>
        </is>
      </c>
      <c>
        <is>
          <t>29.11.2020 08:53:40</t>
        </is>
      </c>
      <c>
        <v>0.966388888</v>
      </c>
      <c>
        <v>0</v>
      </c>
      <c>
        <v>0</v>
      </c>
      <c>
        <v>1</v>
      </c>
      <c>
        <v>112</v>
      </c>
      <c>
        <v>0</v>
      </c>
      <c>
        <v>0</v>
      </c>
      <c>
        <v>0.966389</v>
      </c>
      <c>
        <v>108.235555</v>
      </c>
    </row>
    <row>
      <c>
        <is>
          <t>1598030</t>
        </is>
      </c>
      <c>
        <v>1</v>
      </c>
      <c>
        <is>
          <t>MANİSA</t>
        </is>
      </c>
      <c>
        <v>SALİHLİ</v>
      </c>
      <c>
        <is>
          <t>KORDON TR-2 45-78-M00760_49284091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29.11.2020 09:01:03</t>
        </is>
      </c>
      <c>
        <is>
          <t>29.11.2020 10:16:22</t>
        </is>
      </c>
      <c>
        <v>1.255277777</v>
      </c>
      <c>
        <v>0</v>
      </c>
      <c>
        <v>0</v>
      </c>
      <c>
        <v>0</v>
      </c>
      <c>
        <v>29</v>
      </c>
      <c>
        <v>0</v>
      </c>
      <c>
        <v>0</v>
      </c>
      <c>
        <v>0</v>
      </c>
      <c>
        <v>36.403056</v>
      </c>
    </row>
    <row>
      <c>
        <is>
          <t>1574479</t>
        </is>
      </c>
      <c>
        <v>1</v>
      </c>
      <c>
        <is>
          <t>MANİSA</t>
        </is>
      </c>
      <c>
        <v>SALİHLİ</v>
      </c>
      <c>
        <is>
          <t>SALİHLİ İM 45-78-A00001_ŞEHİR-7 L03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03.11.2020 07:39:09</t>
        </is>
      </c>
      <c>
        <is>
          <t>03.11.2020 07:48:09</t>
        </is>
      </c>
      <c>
        <v>0.15</v>
      </c>
      <c>
        <v>7</v>
      </c>
      <c>
        <v>284</v>
      </c>
      <c>
        <v>0</v>
      </c>
      <c>
        <v>14</v>
      </c>
      <c>
        <v>1.05</v>
      </c>
      <c>
        <v>42.6</v>
      </c>
      <c>
        <v>0</v>
      </c>
      <c>
        <v>2.1</v>
      </c>
    </row>
    <row>
      <c>
        <is>
          <t>1583098</t>
        </is>
      </c>
      <c>
        <v>1</v>
      </c>
      <c>
        <is>
          <t>MANİSA</t>
        </is>
      </c>
      <c>
        <v>SALİHLİ</v>
      </c>
      <c>
        <is>
          <t>SALİHLİ İM 45-78-A00001_TRF-C-L012 L012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19.11.2020 12:03:15</t>
        </is>
      </c>
      <c>
        <is>
          <t>19.11.2020 12:37:26</t>
        </is>
      </c>
      <c>
        <v>0.569722222</v>
      </c>
      <c>
        <v>188</v>
      </c>
      <c>
        <v>25673</v>
      </c>
      <c>
        <v>26</v>
      </c>
      <c>
        <v>541</v>
      </c>
      <c>
        <v>107.107778</v>
      </c>
      <c>
        <v>14626.478605</v>
      </c>
      <c>
        <v>14.812778</v>
      </c>
      <c>
        <v>308.219722</v>
      </c>
    </row>
    <row>
      <c>
        <is>
          <t>1580142</t>
        </is>
      </c>
      <c>
        <v>1</v>
      </c>
      <c>
        <is>
          <t>MANİSA</t>
        </is>
      </c>
      <c>
        <v>ŞEHZADELER</v>
      </c>
      <c>
        <is>
          <t>DM-2/6 (DM-10) 45-71-M00276_TR-39 M02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13.11.2020 12:21:16</t>
        </is>
      </c>
      <c>
        <is>
          <t>13.11.2020 14:14:07</t>
        </is>
      </c>
      <c>
        <v>1.880833333</v>
      </c>
      <c>
        <v>6</v>
      </c>
      <c>
        <v>940</v>
      </c>
      <c>
        <v>0</v>
      </c>
      <c>
        <v>0</v>
      </c>
      <c>
        <v>11.285</v>
      </c>
      <c>
        <v>1767.983333</v>
      </c>
      <c>
        <v>0</v>
      </c>
      <c>
        <v>0</v>
      </c>
    </row>
    <row>
      <c>
        <is>
          <t>1573980</t>
        </is>
      </c>
      <c>
        <v>1</v>
      </c>
      <c>
        <is>
          <t>MANİSA</t>
        </is>
      </c>
      <c>
        <v>SALİHLİ</v>
      </c>
      <c>
        <is>
          <t>TR-47 45-78-L00047_56388377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02.11.2020 09:15:57</t>
        </is>
      </c>
      <c>
        <is>
          <t>02.11.2020 10:23:57</t>
        </is>
      </c>
      <c>
        <v>1.133333333</v>
      </c>
      <c>
        <v>0</v>
      </c>
      <c>
        <v>219</v>
      </c>
      <c>
        <v>0</v>
      </c>
      <c>
        <v>0</v>
      </c>
      <c>
        <v>0</v>
      </c>
      <c>
        <v>248.2</v>
      </c>
      <c>
        <v>0</v>
      </c>
      <c>
        <v>0</v>
      </c>
    </row>
    <row>
      <c>
        <is>
          <t>1575125</t>
        </is>
      </c>
      <c>
        <v>1</v>
      </c>
      <c>
        <is>
          <t>MANİSA</t>
        </is>
      </c>
      <c>
        <v>SALİHLİ</v>
      </c>
      <c>
        <is>
          <t>TR-48 45-78-L00048_953253879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04.11.2020 10:59:58</t>
        </is>
      </c>
      <c>
        <is>
          <t>04.11.2020 11:35:56</t>
        </is>
      </c>
      <c>
        <v>0.599444444</v>
      </c>
      <c>
        <v>0</v>
      </c>
      <c>
        <v>5</v>
      </c>
      <c>
        <v>0</v>
      </c>
      <c>
        <v>0</v>
      </c>
      <c>
        <v>0</v>
      </c>
      <c>
        <v>2.997222</v>
      </c>
      <c>
        <v>0</v>
      </c>
      <c>
        <v>0</v>
      </c>
    </row>
    <row>
      <c>
        <is>
          <t>1573953</t>
        </is>
      </c>
      <c>
        <v>1</v>
      </c>
      <c>
        <is>
          <t>MANİSA</t>
        </is>
      </c>
      <c>
        <v>SALİHLİ</v>
      </c>
      <c>
        <is>
          <t>TR-47 45-78-L00047_56387684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02.11.2020 08:46:00</t>
        </is>
      </c>
      <c>
        <is>
          <t>02.11.2020 09:03:56</t>
        </is>
      </c>
      <c>
        <v>0.298888888</v>
      </c>
      <c>
        <v>0</v>
      </c>
      <c>
        <v>214</v>
      </c>
      <c>
        <v>0</v>
      </c>
      <c>
        <v>0</v>
      </c>
      <c>
        <v>0</v>
      </c>
      <c>
        <v>63.962222</v>
      </c>
      <c>
        <v>0</v>
      </c>
      <c>
        <v>0</v>
      </c>
    </row>
    <row>
      <c>
        <is>
          <t>1580873</t>
        </is>
      </c>
      <c>
        <v>1</v>
      </c>
      <c>
        <is>
          <t>MANİSA</t>
        </is>
      </c>
      <c>
        <v>SOMA</v>
      </c>
      <c>
        <is>
          <t>SOMA TR-27/4 45-82-M00107_945524784</t>
        </is>
      </c>
      <c>
        <v>AG Box / Sdk Abone Çıkış Faz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14.11.2020 20:05:03</t>
        </is>
      </c>
      <c>
        <is>
          <t>14.11.2020 21:20:51</t>
        </is>
      </c>
      <c>
        <v>1.263333333</v>
      </c>
      <c>
        <v>0</v>
      </c>
      <c>
        <v>1</v>
      </c>
      <c>
        <v>0</v>
      </c>
      <c>
        <v>0</v>
      </c>
      <c>
        <v>0</v>
      </c>
      <c>
        <v>1.263333</v>
      </c>
      <c>
        <v>0</v>
      </c>
      <c>
        <v>0</v>
      </c>
    </row>
    <row>
      <c>
        <is>
          <t>1582449</t>
        </is>
      </c>
      <c>
        <v>1</v>
      </c>
      <c>
        <is>
          <t>MANİSA</t>
        </is>
      </c>
      <c>
        <v>SOMA</v>
      </c>
      <c>
        <is>
          <t>SOMA TR-27/2 45-82-M00122_945524778</t>
        </is>
      </c>
      <c>
        <v>AG Box / Sdk Abone Çıkış Faz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18.11.2020 10:47:46</t>
        </is>
      </c>
      <c>
        <is>
          <t>18.11.2020 11:54:55</t>
        </is>
      </c>
      <c>
        <v>1.119166666</v>
      </c>
      <c>
        <v>0</v>
      </c>
      <c>
        <v>10</v>
      </c>
      <c>
        <v>0</v>
      </c>
      <c>
        <v>0</v>
      </c>
      <c>
        <v>0</v>
      </c>
      <c>
        <v>11.191667</v>
      </c>
      <c>
        <v>0</v>
      </c>
      <c>
        <v>0</v>
      </c>
    </row>
    <row>
      <c>
        <is>
          <t>1597649</t>
        </is>
      </c>
      <c>
        <v>1</v>
      </c>
      <c>
        <is>
          <t>MANİSA</t>
        </is>
      </c>
      <c>
        <v>SALİHLİ</v>
      </c>
      <c>
        <is>
          <t>SART TR-1 KÖK 45-78-M00168_TR-2 / TR-5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28.11.2020 09:22:32</t>
        </is>
      </c>
      <c>
        <is>
          <t>28.11.2020 10:17:05</t>
        </is>
      </c>
      <c>
        <v>0.909166666</v>
      </c>
      <c>
        <v>19</v>
      </c>
      <c>
        <v>2005</v>
      </c>
      <c>
        <v>4</v>
      </c>
      <c>
        <v>91</v>
      </c>
      <c>
        <v>17.274167</v>
      </c>
      <c>
        <v>1822.879165</v>
      </c>
      <c>
        <v>3.636667</v>
      </c>
      <c>
        <v>82.734167</v>
      </c>
    </row>
    <row>
      <c>
        <is>
          <t>1597723</t>
        </is>
      </c>
      <c>
        <v>1</v>
      </c>
      <c>
        <is>
          <t>MANİSA</t>
        </is>
      </c>
      <c>
        <v>SALİHLİ</v>
      </c>
      <c>
        <is>
          <t>SART TR-4 45-78-M00176_B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28.11.2020 11:07:49</t>
        </is>
      </c>
      <c>
        <is>
          <t>28.11.2020 12:28:10</t>
        </is>
      </c>
      <c>
        <v>1.339166666</v>
      </c>
      <c>
        <v>0</v>
      </c>
      <c>
        <v>1</v>
      </c>
      <c>
        <v>0</v>
      </c>
      <c>
        <v>0</v>
      </c>
      <c>
        <v>0</v>
      </c>
      <c>
        <v>1.339167</v>
      </c>
      <c>
        <v>0</v>
      </c>
      <c>
        <v>0</v>
      </c>
    </row>
    <row>
      <c>
        <is>
          <t>1577536</t>
        </is>
      </c>
      <c>
        <v>1</v>
      </c>
      <c>
        <is>
          <t>MANİSA</t>
        </is>
      </c>
      <c>
        <v>SALİHLİ</v>
      </c>
      <c>
        <is>
          <t>SART TR-5 45-78-M00174_BELEDİYE-M05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08.11.2020 09:39:49</t>
        </is>
      </c>
      <c>
        <is>
          <t>08.11.2020 10:36:00</t>
        </is>
      </c>
      <c>
        <v>0.936388888</v>
      </c>
      <c>
        <v>3</v>
      </c>
      <c>
        <v>359</v>
      </c>
      <c>
        <v>0</v>
      </c>
      <c>
        <v>3</v>
      </c>
      <c>
        <v>2.809167</v>
      </c>
      <c>
        <v>336.163611</v>
      </c>
      <c>
        <v>0</v>
      </c>
      <c>
        <v>2.809167</v>
      </c>
    </row>
    <row>
      <c>
        <is>
          <t>1579122</t>
        </is>
      </c>
      <c>
        <v>1</v>
      </c>
      <c>
        <is>
          <t>MANİSA</t>
        </is>
      </c>
      <c>
        <v>SALİHLİ</v>
      </c>
      <c>
        <is>
          <t>SART TR-6 45-78-M00178_TR-21-M02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11.11.2020 14:16:32</t>
        </is>
      </c>
      <c>
        <is>
          <t>11.11.2020 14:54:02</t>
        </is>
      </c>
      <c>
        <v>0.625</v>
      </c>
      <c>
        <v>8</v>
      </c>
      <c>
        <v>692</v>
      </c>
      <c>
        <v>2</v>
      </c>
      <c>
        <v>68</v>
      </c>
      <c>
        <v>5</v>
      </c>
      <c>
        <v>432.5</v>
      </c>
      <c>
        <v>1.25</v>
      </c>
      <c>
        <v>42.5</v>
      </c>
    </row>
    <row>
      <c>
        <is>
          <t>1580433</t>
        </is>
      </c>
      <c>
        <v>1</v>
      </c>
      <c>
        <is>
          <t>MANİSA</t>
        </is>
      </c>
      <c>
        <v>SALİHLİ</v>
      </c>
      <c>
        <is>
          <t>TR-61 45-78-M00061_953052082</t>
        </is>
      </c>
      <c>
        <v>AG Box / Sdk Abone Çıkış Faz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13.11.2020 22:57:46</t>
        </is>
      </c>
      <c>
        <is>
          <t>13.11.2020 23:23:21</t>
        </is>
      </c>
      <c>
        <v>0.426388888</v>
      </c>
      <c>
        <v>0</v>
      </c>
      <c>
        <v>1</v>
      </c>
      <c>
        <v>0</v>
      </c>
      <c>
        <v>0</v>
      </c>
      <c>
        <v>0</v>
      </c>
      <c>
        <v>0.426389</v>
      </c>
      <c>
        <v>0</v>
      </c>
      <c>
        <v>0</v>
      </c>
    </row>
    <row>
      <c>
        <is>
          <t>1598290</t>
        </is>
      </c>
      <c>
        <v>1</v>
      </c>
      <c>
        <is>
          <t>MANİSA</t>
        </is>
      </c>
      <c>
        <v>SALİHLİ</v>
      </c>
      <c>
        <is>
          <t>TR-62 45-78-M00062_C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29.11.2020 18:15:42</t>
        </is>
      </c>
      <c>
        <is>
          <t>29.11.2020 18:50:41</t>
        </is>
      </c>
      <c>
        <v>0.583055555</v>
      </c>
      <c>
        <v>0</v>
      </c>
      <c>
        <v>320</v>
      </c>
      <c>
        <v>0</v>
      </c>
      <c>
        <v>0</v>
      </c>
      <c>
        <v>0</v>
      </c>
      <c>
        <v>186.577778</v>
      </c>
      <c>
        <v>0</v>
      </c>
      <c>
        <v>0</v>
      </c>
    </row>
    <row>
      <c>
        <is>
          <t>1581148</t>
        </is>
      </c>
      <c>
        <v>1</v>
      </c>
      <c>
        <is>
          <t>MANİSA</t>
        </is>
      </c>
      <c>
        <v>SALİHLİ</v>
      </c>
      <c>
        <is>
          <t>TR-62 45-78-M00062_953260760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15.11.2020 17:01:36</t>
        </is>
      </c>
      <c>
        <is>
          <t>15.11.2020 18:30:52</t>
        </is>
      </c>
      <c>
        <v>1.487777777</v>
      </c>
      <c>
        <v>0</v>
      </c>
      <c>
        <v>2</v>
      </c>
      <c>
        <v>0</v>
      </c>
      <c>
        <v>0</v>
      </c>
      <c>
        <v>0</v>
      </c>
      <c>
        <v>2.975556</v>
      </c>
      <c>
        <v>0</v>
      </c>
      <c>
        <v>0</v>
      </c>
    </row>
    <row>
      <c>
        <is>
          <t>1582199</t>
        </is>
      </c>
      <c>
        <v>1</v>
      </c>
      <c>
        <is>
          <t>MANİSA</t>
        </is>
      </c>
      <c>
        <v>SALİHLİ</v>
      </c>
      <c>
        <is>
          <t>TR-61 45-78-M00061_953260992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17.11.2020 18:46:24</t>
        </is>
      </c>
      <c>
        <is>
          <t>17.11.2020 19:47:17</t>
        </is>
      </c>
      <c>
        <v>1.014722222</v>
      </c>
      <c>
        <v>0</v>
      </c>
      <c>
        <v>19</v>
      </c>
      <c>
        <v>0</v>
      </c>
      <c>
        <v>0</v>
      </c>
      <c>
        <v>0</v>
      </c>
      <c>
        <v>19.279722</v>
      </c>
      <c>
        <v>0</v>
      </c>
      <c>
        <v>0</v>
      </c>
    </row>
    <row>
      <c>
        <is>
          <t>1582511</t>
        </is>
      </c>
      <c>
        <v>1</v>
      </c>
      <c>
        <is>
          <t>MANİSA</t>
        </is>
      </c>
      <c>
        <v>ŞEHZADELER</v>
      </c>
      <c>
        <is>
          <t>DM-1/53-A 45-71-M00941_953188111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18.11.2020 12:14:30</t>
        </is>
      </c>
      <c>
        <is>
          <t>18.11.2020 14:59:12</t>
        </is>
      </c>
      <c>
        <v>2.745</v>
      </c>
      <c>
        <v>0</v>
      </c>
      <c>
        <v>7</v>
      </c>
      <c>
        <v>0</v>
      </c>
      <c>
        <v>0</v>
      </c>
      <c>
        <v>0</v>
      </c>
      <c>
        <v>19.215</v>
      </c>
      <c>
        <v>0</v>
      </c>
      <c>
        <v>0</v>
      </c>
    </row>
    <row>
      <c>
        <is>
          <t>1579762</t>
        </is>
      </c>
      <c>
        <v>1</v>
      </c>
      <c>
        <is>
          <t>MANİSA</t>
        </is>
      </c>
      <c>
        <v>ŞEHZADELER</v>
      </c>
      <c>
        <is>
          <t>MANİSA TM-1 45-71-A00001_TURGUTLU-1 M10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12.11.2020 16:52:46</t>
        </is>
      </c>
      <c>
        <is>
          <t>12.11.2020 17:02:53</t>
        </is>
      </c>
      <c>
        <v>0.168611111</v>
      </c>
      <c>
        <v>0</v>
      </c>
      <c>
        <v>0</v>
      </c>
      <c>
        <v>232</v>
      </c>
      <c>
        <v>337</v>
      </c>
      <c>
        <v>0</v>
      </c>
      <c>
        <v>0</v>
      </c>
      <c>
        <v>39.117778</v>
      </c>
      <c>
        <v>56.821944</v>
      </c>
    </row>
    <row>
      <c>
        <is>
          <t>1580123</t>
        </is>
      </c>
      <c>
        <v>1</v>
      </c>
      <c>
        <is>
          <t>MANİSA</t>
        </is>
      </c>
      <c>
        <v>ŞEHZADELER</v>
      </c>
      <c>
        <is>
          <t>MANİSA TM-1 45-71-A00001_NECATİBEY M19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13.11.2020 11:48:38</t>
        </is>
      </c>
      <c>
        <is>
          <t>13.11.2020 12:01:04</t>
        </is>
      </c>
      <c>
        <v>0.207222222</v>
      </c>
      <c>
        <v>64</v>
      </c>
      <c>
        <v>17538</v>
      </c>
      <c>
        <v>0</v>
      </c>
      <c>
        <v>0</v>
      </c>
      <c>
        <v>13.262222</v>
      </c>
      <c>
        <v>3634.263329</v>
      </c>
      <c>
        <v>0</v>
      </c>
      <c>
        <v>0</v>
      </c>
    </row>
    <row>
      <c>
        <is>
          <t>1580109</t>
        </is>
      </c>
      <c>
        <v>1</v>
      </c>
      <c>
        <is>
          <t>MANİSA</t>
        </is>
      </c>
      <c>
        <v>ŞEHZADELER</v>
      </c>
      <c>
        <is>
          <t>MANİSA TM-1 45-71-A00001_TURGUTLU-1 M10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13.11.2020 11:26:55</t>
        </is>
      </c>
      <c>
        <is>
          <t>13.11.2020 12:15:18</t>
        </is>
      </c>
      <c>
        <v>0.806388888</v>
      </c>
      <c>
        <v>0</v>
      </c>
      <c>
        <v>0</v>
      </c>
      <c>
        <v>232</v>
      </c>
      <c>
        <v>337</v>
      </c>
      <c>
        <v>0</v>
      </c>
      <c>
        <v>0</v>
      </c>
      <c>
        <v>187.082222</v>
      </c>
      <c>
        <v>271.753055</v>
      </c>
    </row>
    <row>
      <c>
        <is>
          <t>1595189</t>
        </is>
      </c>
      <c>
        <v>1</v>
      </c>
      <c>
        <is>
          <t>MANİSA</t>
        </is>
      </c>
      <c>
        <v>ŞEHZADELER</v>
      </c>
      <c>
        <is>
          <t>DM-1/53-A 45-71-M00941_953246468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23.11.2020 12:15:44</t>
        </is>
      </c>
      <c>
        <is>
          <t>23.11.2020 16:39:59</t>
        </is>
      </c>
      <c>
        <v>4.404166666</v>
      </c>
      <c>
        <v>0</v>
      </c>
      <c>
        <v>2</v>
      </c>
      <c>
        <v>0</v>
      </c>
      <c>
        <v>0</v>
      </c>
      <c>
        <v>0</v>
      </c>
      <c>
        <v>8.808333</v>
      </c>
      <c>
        <v>0</v>
      </c>
      <c>
        <v>0</v>
      </c>
    </row>
    <row>
      <c>
        <is>
          <t>1579645</t>
        </is>
      </c>
      <c>
        <v>1</v>
      </c>
      <c>
        <is>
          <t>MANİSA</t>
        </is>
      </c>
      <c>
        <v>ŞEHZADELER</v>
      </c>
      <c>
        <is>
          <t>DM-1/53-A 45-71-M00941_953188135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12.11.2020 13:37:28</t>
        </is>
      </c>
      <c>
        <is>
          <t>12.11.2020 14:30:13</t>
        </is>
      </c>
      <c>
        <v>0.879166666</v>
      </c>
      <c>
        <v>0</v>
      </c>
      <c>
        <v>7</v>
      </c>
      <c>
        <v>0</v>
      </c>
      <c>
        <v>0</v>
      </c>
      <c>
        <v>0</v>
      </c>
      <c>
        <v>6.154167</v>
      </c>
      <c>
        <v>0</v>
      </c>
      <c>
        <v>0</v>
      </c>
    </row>
    <row>
      <c>
        <is>
          <t>1598229</t>
        </is>
      </c>
      <c>
        <v>1</v>
      </c>
      <c>
        <is>
          <t>MANİSA</t>
        </is>
      </c>
      <c>
        <v>YUNUSEMRE</v>
      </c>
      <c>
        <is>
          <t>DM-21/08-A 45-71-M00570_953199959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29.11.2020 16:13:41</t>
        </is>
      </c>
      <c>
        <is>
          <t>29.11.2020 19:03:09</t>
        </is>
      </c>
      <c>
        <v>2.824444444</v>
      </c>
      <c>
        <v>0</v>
      </c>
      <c>
        <v>6</v>
      </c>
      <c>
        <v>0</v>
      </c>
      <c>
        <v>0</v>
      </c>
      <c>
        <v>0</v>
      </c>
      <c>
        <v>16.946667</v>
      </c>
      <c>
        <v>0</v>
      </c>
      <c>
        <v>0</v>
      </c>
    </row>
    <row>
      <c>
        <is>
          <t>1595086</t>
        </is>
      </c>
      <c>
        <v>1</v>
      </c>
      <c>
        <is>
          <t>MANİSA</t>
        </is>
      </c>
      <c>
        <v>SALİHLİ</v>
      </c>
      <c>
        <is>
          <t>TR-14 45-78-L00014_45-78-L00014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23.11.2020 09:39:25</t>
        </is>
      </c>
      <c>
        <is>
          <t>23.11.2020 10:56:27</t>
        </is>
      </c>
      <c>
        <v>1.283888888</v>
      </c>
      <c>
        <v>1</v>
      </c>
      <c>
        <v>126</v>
      </c>
      <c>
        <v>0</v>
      </c>
      <c>
        <v>0</v>
      </c>
      <c>
        <v>1.283889</v>
      </c>
      <c>
        <v>161.77</v>
      </c>
      <c>
        <v>0</v>
      </c>
      <c>
        <v>0</v>
      </c>
    </row>
    <row>
      <c>
        <is>
          <t>1583324</t>
        </is>
      </c>
      <c>
        <v>1</v>
      </c>
      <c>
        <is>
          <t>MANİSA</t>
        </is>
      </c>
      <c>
        <v>SALİHLİ</v>
      </c>
      <c>
        <is>
          <t>TR-9 45-78-L00009_953260305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19.11.2020 15:57:21</t>
        </is>
      </c>
      <c>
        <is>
          <t>19.11.2020 18:27:59</t>
        </is>
      </c>
      <c>
        <v>2.510555555</v>
      </c>
      <c>
        <v>0</v>
      </c>
      <c>
        <v>2</v>
      </c>
      <c>
        <v>0</v>
      </c>
      <c>
        <v>0</v>
      </c>
      <c>
        <v>0</v>
      </c>
      <c>
        <v>5.021111</v>
      </c>
      <c>
        <v>0</v>
      </c>
      <c>
        <v>0</v>
      </c>
    </row>
    <row>
      <c>
        <is>
          <t>1582922</t>
        </is>
      </c>
      <c>
        <v>1</v>
      </c>
      <c>
        <is>
          <t>MANİSA</t>
        </is>
      </c>
      <c>
        <v>SALİHLİ</v>
      </c>
      <c>
        <is>
          <t>TR-12 45-78-L00012_953265008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19.11.2020 09:32:32</t>
        </is>
      </c>
      <c>
        <is>
          <t>19.11.2020 15:42:24</t>
        </is>
      </c>
      <c>
        <v>6.164444444</v>
      </c>
      <c>
        <v>0</v>
      </c>
      <c>
        <v>1</v>
      </c>
      <c>
        <v>0</v>
      </c>
      <c>
        <v>0</v>
      </c>
      <c>
        <v>0</v>
      </c>
      <c>
        <v>6.164444</v>
      </c>
      <c>
        <v>0</v>
      </c>
      <c>
        <v>0</v>
      </c>
    </row>
    <row>
      <c>
        <is>
          <t>1583095</t>
        </is>
      </c>
      <c>
        <v>1</v>
      </c>
      <c>
        <is>
          <t>MANİSA</t>
        </is>
      </c>
      <c>
        <v>SALİHLİ</v>
      </c>
      <c>
        <is>
          <t>TR-12 45-78-L00012_953289830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19.11.2020 11:52:53</t>
        </is>
      </c>
      <c>
        <is>
          <t>19.11.2020 15:33:42</t>
        </is>
      </c>
      <c>
        <v>3.680277777</v>
      </c>
      <c>
        <v>0</v>
      </c>
      <c>
        <v>2</v>
      </c>
      <c>
        <v>0</v>
      </c>
      <c>
        <v>0</v>
      </c>
      <c>
        <v>0</v>
      </c>
      <c>
        <v>7.360556</v>
      </c>
      <c>
        <v>0</v>
      </c>
      <c>
        <v>0</v>
      </c>
    </row>
    <row>
      <c>
        <is>
          <t>1597127</t>
        </is>
      </c>
      <c>
        <v>1</v>
      </c>
      <c>
        <is>
          <t>MANİSA</t>
        </is>
      </c>
      <c>
        <v>SOMA</v>
      </c>
      <c>
        <is>
          <t>SOMA TR-44 45-82-M00044_KIRKAĞAÇ YOLU TR M04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27.11.2020 09:07:04</t>
        </is>
      </c>
      <c>
        <is>
          <t>27.11.2020 09:30:11</t>
        </is>
      </c>
      <c>
        <v>0.385277777</v>
      </c>
      <c>
        <v>15</v>
      </c>
      <c>
        <v>64</v>
      </c>
      <c>
        <v>2</v>
      </c>
      <c>
        <v>9</v>
      </c>
      <c>
        <v>5.779167</v>
      </c>
      <c>
        <v>24.657778</v>
      </c>
      <c>
        <v>0.770556</v>
      </c>
      <c>
        <v>3.4675</v>
      </c>
    </row>
    <row>
      <c>
        <is>
          <t>1574650</t>
        </is>
      </c>
      <c>
        <v>1</v>
      </c>
      <c>
        <is>
          <t>MANİSA</t>
        </is>
      </c>
      <c>
        <v>YUNUSEMRE</v>
      </c>
      <c>
        <is>
          <t>DM-14/3A 45-71-M02249_953200737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03.11.2020 12:00:25</t>
        </is>
      </c>
      <c>
        <is>
          <t>03.11.2020 19:23:55</t>
        </is>
      </c>
      <c>
        <v>7.391666666</v>
      </c>
      <c>
        <v>0</v>
      </c>
      <c>
        <v>1</v>
      </c>
      <c>
        <v>0</v>
      </c>
      <c>
        <v>0</v>
      </c>
      <c>
        <v>0</v>
      </c>
      <c>
        <v>7.391667</v>
      </c>
      <c>
        <v>0</v>
      </c>
      <c>
        <v>0</v>
      </c>
    </row>
    <row>
      <c>
        <is>
          <t>1576754</t>
        </is>
      </c>
      <c>
        <v>1</v>
      </c>
      <c>
        <is>
          <t>MANİSA</t>
        </is>
      </c>
      <c>
        <v>YUNUSEMRE</v>
      </c>
      <c>
        <is>
          <t>DM-12/05 45-71-M00587_B</t>
        </is>
      </c>
      <c>
        <v>AG Box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06.11.2020 19:00:50</t>
        </is>
      </c>
      <c>
        <is>
          <t>06.11.2020 19:24:04</t>
        </is>
      </c>
      <c>
        <v>0.387222222</v>
      </c>
      <c>
        <v>0</v>
      </c>
      <c>
        <v>80</v>
      </c>
      <c>
        <v>0</v>
      </c>
      <c>
        <v>0</v>
      </c>
      <c>
        <v>0</v>
      </c>
      <c>
        <v>30.977778</v>
      </c>
      <c>
        <v>0</v>
      </c>
      <c>
        <v>0</v>
      </c>
    </row>
    <row>
      <c>
        <is>
          <t>1579274</t>
        </is>
      </c>
      <c>
        <v>1</v>
      </c>
      <c>
        <is>
          <t>MANİSA</t>
        </is>
      </c>
      <c>
        <v>YUNUSEMRE</v>
      </c>
      <c>
        <is>
          <t>DM-20/13 (ÇAPRA KABİN) 45-71-M00272_TR-90-91-92-93-M02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11.11.2020 17:53:55</t>
        </is>
      </c>
      <c>
        <is>
          <t>11.11.2020 18:30:38</t>
        </is>
      </c>
      <c>
        <v>0.611944444</v>
      </c>
      <c>
        <v>6</v>
      </c>
      <c>
        <v>198</v>
      </c>
      <c>
        <v>0</v>
      </c>
      <c>
        <v>0</v>
      </c>
      <c>
        <v>3.671667</v>
      </c>
      <c>
        <v>121.165</v>
      </c>
      <c>
        <v>0</v>
      </c>
      <c>
        <v>0</v>
      </c>
    </row>
    <row>
      <c>
        <is>
          <t>1596554</t>
        </is>
      </c>
      <c>
        <v>1</v>
      </c>
      <c>
        <is>
          <t>MANİSA</t>
        </is>
      </c>
      <c>
        <v>YUNUSEMRE</v>
      </c>
      <c>
        <is>
          <t>DM-16/16-A 45-71-M00427_44485392</t>
        </is>
      </c>
      <c>
        <v>AG Klemens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26.11.2020 02:50:12</t>
        </is>
      </c>
      <c>
        <is>
          <t>26.11.2020 04:49:43</t>
        </is>
      </c>
      <c>
        <v>1.991944444</v>
      </c>
      <c>
        <v>0</v>
      </c>
      <c>
        <v>28</v>
      </c>
      <c>
        <v>0</v>
      </c>
      <c>
        <v>0</v>
      </c>
      <c>
        <v>0</v>
      </c>
      <c>
        <v>55.774444</v>
      </c>
      <c>
        <v>0</v>
      </c>
      <c>
        <v>0</v>
      </c>
    </row>
    <row>
      <c>
        <is>
          <t>1596396</t>
        </is>
      </c>
      <c>
        <v>1</v>
      </c>
      <c>
        <is>
          <t>MANİSA</t>
        </is>
      </c>
      <c>
        <v>YUNUSEMRE</v>
      </c>
      <c>
        <is>
          <t>DM-20/05 45-71-M00424_44485873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25.11.2020 15:35:20</t>
        </is>
      </c>
      <c>
        <is>
          <t>25.11.2020 17:09:17</t>
        </is>
      </c>
      <c>
        <v>1.565833333</v>
      </c>
      <c>
        <v>0</v>
      </c>
      <c>
        <v>18</v>
      </c>
      <c>
        <v>0</v>
      </c>
      <c>
        <v>0</v>
      </c>
      <c>
        <v>0</v>
      </c>
      <c>
        <v>28.185</v>
      </c>
      <c>
        <v>0</v>
      </c>
      <c>
        <v>0</v>
      </c>
    </row>
    <row>
      <c>
        <is>
          <t>1598308</t>
        </is>
      </c>
      <c>
        <v>1</v>
      </c>
      <c>
        <is>
          <t>MANİSA</t>
        </is>
      </c>
      <c>
        <v>YUNUSEMRE</v>
      </c>
      <c>
        <is>
          <t>DM-20/13 (ÇAPRA KABİN) 45-71-M00272_A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29.11.2020 18:51:00</t>
        </is>
      </c>
      <c>
        <is>
          <t>29.11.2020 19:35:39</t>
        </is>
      </c>
      <c>
        <v>0.744166666</v>
      </c>
      <c>
        <v>0</v>
      </c>
      <c>
        <v>61</v>
      </c>
      <c>
        <v>0</v>
      </c>
      <c>
        <v>0</v>
      </c>
      <c>
        <v>0</v>
      </c>
      <c>
        <v>45.394167</v>
      </c>
      <c>
        <v>0</v>
      </c>
      <c>
        <v>0</v>
      </c>
    </row>
    <row>
      <c>
        <is>
          <t>1581283</t>
        </is>
      </c>
      <c>
        <v>1</v>
      </c>
      <c>
        <is>
          <t>MANİSA</t>
        </is>
      </c>
      <c>
        <v>YUNUSEMRE</v>
      </c>
      <c>
        <is>
          <t>DM-16/09 45-71-M00611_A</t>
        </is>
      </c>
      <c>
        <v>AG Atlama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16.11.2020 08:36:32</t>
        </is>
      </c>
      <c>
        <is>
          <t>16.11.2020 09:40:40</t>
        </is>
      </c>
      <c>
        <v>1.068888888</v>
      </c>
      <c>
        <v>0</v>
      </c>
      <c>
        <v>60</v>
      </c>
      <c>
        <v>0</v>
      </c>
      <c>
        <v>0</v>
      </c>
      <c>
        <v>0</v>
      </c>
      <c>
        <v>64.133333</v>
      </c>
      <c>
        <v>0</v>
      </c>
      <c>
        <v>0</v>
      </c>
    </row>
    <row>
      <c>
        <is>
          <t>1576568</t>
        </is>
      </c>
      <c>
        <v>1</v>
      </c>
      <c>
        <is>
          <t>MANİSA</t>
        </is>
      </c>
      <c>
        <v>YUNUSEMRE</v>
      </c>
      <c>
        <is>
          <t>DM-20/05 45-71-M00424_44486497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06.11.2020 15:20:33</t>
        </is>
      </c>
      <c>
        <is>
          <t>06.11.2020 16:31:54</t>
        </is>
      </c>
      <c>
        <v>1.189166666</v>
      </c>
      <c>
        <v>0</v>
      </c>
      <c>
        <v>14</v>
      </c>
      <c>
        <v>0</v>
      </c>
      <c>
        <v>0</v>
      </c>
      <c>
        <v>0</v>
      </c>
      <c>
        <v>16.648333</v>
      </c>
      <c>
        <v>0</v>
      </c>
      <c>
        <v>0</v>
      </c>
    </row>
    <row>
      <c>
        <is>
          <t>1574780</t>
        </is>
      </c>
      <c>
        <v>1</v>
      </c>
      <c>
        <is>
          <t>MANİSA</t>
        </is>
      </c>
      <c>
        <v>YUNUSEMRE</v>
      </c>
      <c>
        <is>
          <t>DM-16/12 45-71-M00624_953244800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03.11.2020 15:22:00</t>
        </is>
      </c>
      <c>
        <is>
          <t>03.11.2020 18:04:00</t>
        </is>
      </c>
      <c>
        <v>2.7</v>
      </c>
      <c>
        <v>0</v>
      </c>
      <c>
        <v>1</v>
      </c>
      <c>
        <v>0</v>
      </c>
      <c>
        <v>0</v>
      </c>
      <c>
        <v>0</v>
      </c>
      <c>
        <v>2.7</v>
      </c>
      <c>
        <v>0</v>
      </c>
      <c>
        <v>0</v>
      </c>
    </row>
    <row>
      <c>
        <is>
          <t>1576459</t>
        </is>
      </c>
      <c>
        <v>1</v>
      </c>
      <c>
        <is>
          <t>MANİSA</t>
        </is>
      </c>
      <c>
        <v>YUNUSEMRE</v>
      </c>
      <c>
        <is>
          <t>DM-20/05 45-71-M00424_953244684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06.11.2020 13:23:17</t>
        </is>
      </c>
      <c>
        <is>
          <t>06.11.2020 15:33:55</t>
        </is>
      </c>
      <c>
        <v>2.177222222</v>
      </c>
      <c>
        <v>0</v>
      </c>
      <c>
        <v>16</v>
      </c>
      <c>
        <v>0</v>
      </c>
      <c>
        <v>0</v>
      </c>
      <c>
        <v>0</v>
      </c>
      <c>
        <v>34.835556</v>
      </c>
      <c>
        <v>0</v>
      </c>
      <c>
        <v>0</v>
      </c>
    </row>
    <row>
      <c>
        <is>
          <t>1598069</t>
        </is>
      </c>
      <c>
        <v>1</v>
      </c>
      <c>
        <is>
          <t>MANİSA</t>
        </is>
      </c>
      <c>
        <v>YUNUSEMRE</v>
      </c>
      <c>
        <is>
          <t>DM-20/13 (ÇAPRA KABİN) 45-71-M00272_DM-20 M04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29.11.2020 09:09:37</t>
        </is>
      </c>
      <c>
        <is>
          <t>29.11.2020 16:46:21</t>
        </is>
      </c>
      <c>
        <v>7.612222222</v>
      </c>
      <c>
        <v>15</v>
      </c>
      <c>
        <v>305</v>
      </c>
      <c>
        <v>0</v>
      </c>
      <c>
        <v>0</v>
      </c>
      <c>
        <v>114.183333</v>
      </c>
      <c>
        <v>2321.727778</v>
      </c>
      <c>
        <v>0</v>
      </c>
      <c>
        <v>0</v>
      </c>
    </row>
    <row>
      <c>
        <is>
          <t>1594856</t>
        </is>
      </c>
      <c>
        <v>1</v>
      </c>
      <c>
        <is>
          <t>MANİSA</t>
        </is>
      </c>
      <c>
        <v>YUNUSEMRE</v>
      </c>
      <c>
        <is>
          <t>DM-20/13 (ÇAPRA KABİN) 45-71-M00272_A</t>
        </is>
      </c>
      <c>
        <v>AG Atlama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22.11.2020 16:33:00</t>
        </is>
      </c>
      <c>
        <is>
          <t>22.11.2020 17:11:48</t>
        </is>
      </c>
      <c>
        <v>0.646666666</v>
      </c>
      <c>
        <v>0</v>
      </c>
      <c>
        <v>61</v>
      </c>
      <c>
        <v>0</v>
      </c>
      <c>
        <v>0</v>
      </c>
      <c>
        <v>0</v>
      </c>
      <c>
        <v>39.446667</v>
      </c>
      <c>
        <v>0</v>
      </c>
      <c>
        <v>0</v>
      </c>
    </row>
    <row>
      <c>
        <is>
          <t>1584419</t>
        </is>
      </c>
      <c>
        <v>1</v>
      </c>
      <c>
        <is>
          <t>MANİSA</t>
        </is>
      </c>
      <c>
        <v>YUNUSEMRE</v>
      </c>
      <c>
        <is>
          <t>DM-16/16-A 45-71-M00427_44485392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21.11.2020 14:34:22</t>
        </is>
      </c>
      <c>
        <is>
          <t>21.11.2020 17:22:30</t>
        </is>
      </c>
      <c>
        <v>2.802222222</v>
      </c>
      <c>
        <v>0</v>
      </c>
      <c>
        <v>28</v>
      </c>
      <c>
        <v>0</v>
      </c>
      <c>
        <v>0</v>
      </c>
      <c>
        <v>0</v>
      </c>
      <c>
        <v>78.462222</v>
      </c>
      <c>
        <v>0</v>
      </c>
      <c>
        <v>0</v>
      </c>
    </row>
    <row>
      <c>
        <is>
          <t>1595502</t>
        </is>
      </c>
      <c>
        <v>1</v>
      </c>
      <c>
        <is>
          <t>MANİSA</t>
        </is>
      </c>
      <c>
        <v>YUNUSEMRE</v>
      </c>
      <c>
        <is>
          <t>DM-16/02 (BORU FABRİKASI KABİN) 45-71-M00267_TR-86-87-88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24.11.2020 08:12:28</t>
        </is>
      </c>
      <c>
        <is>
          <t>24.11.2020 08:53:08</t>
        </is>
      </c>
      <c>
        <v>0.677777777</v>
      </c>
      <c>
        <v>5</v>
      </c>
      <c>
        <v>258</v>
      </c>
      <c>
        <v>0</v>
      </c>
      <c>
        <v>0</v>
      </c>
      <c>
        <v>3.388889</v>
      </c>
      <c>
        <v>174.866666</v>
      </c>
      <c>
        <v>0</v>
      </c>
      <c>
        <v>0</v>
      </c>
    </row>
    <row>
      <c>
        <is>
          <t>1596318</t>
        </is>
      </c>
      <c>
        <v>1</v>
      </c>
      <c>
        <is>
          <t>MANİSA</t>
        </is>
      </c>
      <c>
        <v>YUNUSEMRE</v>
      </c>
      <c>
        <is>
          <t>DM-20/05 45-71-M00424_44485873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25.11.2020 13:14:20</t>
        </is>
      </c>
      <c>
        <is>
          <t>25.11.2020 13:53:22</t>
        </is>
      </c>
      <c>
        <v>0.650555555</v>
      </c>
      <c>
        <v>0</v>
      </c>
      <c>
        <v>18</v>
      </c>
      <c>
        <v>0</v>
      </c>
      <c>
        <v>0</v>
      </c>
      <c>
        <v>0</v>
      </c>
      <c>
        <v>11.71</v>
      </c>
      <c>
        <v>0</v>
      </c>
      <c>
        <v>0</v>
      </c>
    </row>
    <row>
      <c>
        <is>
          <t>1575919</t>
        </is>
      </c>
      <c>
        <v>1</v>
      </c>
      <c>
        <is>
          <t>MANİSA</t>
        </is>
      </c>
      <c>
        <v>YUNUSEMRE</v>
      </c>
      <c>
        <is>
          <t>DM-20/05 45-71-M00424_44485873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05.11.2020 16:28:47</t>
        </is>
      </c>
      <c>
        <is>
          <t>05.11.2020 17:39:48</t>
        </is>
      </c>
      <c>
        <v>1.183611111</v>
      </c>
      <c>
        <v>0</v>
      </c>
      <c>
        <v>18</v>
      </c>
      <c>
        <v>0</v>
      </c>
      <c>
        <v>0</v>
      </c>
      <c>
        <v>0</v>
      </c>
      <c>
        <v>21.305</v>
      </c>
      <c>
        <v>0</v>
      </c>
      <c>
        <v>0</v>
      </c>
    </row>
    <row>
      <c>
        <is>
          <t>1578959</t>
        </is>
      </c>
      <c>
        <v>1</v>
      </c>
      <c>
        <is>
          <t>MANİSA</t>
        </is>
      </c>
      <c>
        <v>YUNUSEMRE</v>
      </c>
      <c>
        <is>
          <t>DM-16/02 (BORU FABRİKASI KABİN) 45-71-M00267_A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11.11.2020 10:19:46</t>
        </is>
      </c>
      <c>
        <is>
          <t>11.11.2020 12:57:52</t>
        </is>
      </c>
      <c>
        <v>2.634888888</v>
      </c>
      <c>
        <v>0</v>
      </c>
      <c>
        <v>5</v>
      </c>
      <c>
        <v>0</v>
      </c>
      <c>
        <v>0</v>
      </c>
      <c>
        <v>0</v>
      </c>
      <c>
        <v>13.174444</v>
      </c>
      <c>
        <v>0</v>
      </c>
      <c>
        <v>0</v>
      </c>
    </row>
    <row>
      <c>
        <is>
          <t>1597690</t>
        </is>
      </c>
      <c>
        <v>1</v>
      </c>
      <c>
        <is>
          <t>MANİSA</t>
        </is>
      </c>
      <c>
        <v>YUNUSEMRE</v>
      </c>
      <c>
        <is>
          <t>DM-14/24-A 45-71-M02217_953195937</t>
        </is>
      </c>
      <c>
        <v>AG Direkten Kesme Açma</v>
      </c>
      <c>
        <is>
          <t>Dağıtım-AG</t>
        </is>
      </c>
      <c>
        <v>Uzun</v>
      </c>
      <c>
        <v>Güvenlik</v>
      </c>
      <c>
        <v>Bildirimsiz</v>
      </c>
      <c>
        <is>
          <t>28.11.2020 09:52:38</t>
        </is>
      </c>
      <c>
        <is>
          <t>28.11.2020 11:18:03</t>
        </is>
      </c>
      <c>
        <v>1.423611111</v>
      </c>
      <c>
        <v>0</v>
      </c>
      <c>
        <v>5</v>
      </c>
      <c>
        <v>0</v>
      </c>
      <c>
        <v>0</v>
      </c>
      <c>
        <v>0</v>
      </c>
      <c>
        <v>7.118056</v>
      </c>
      <c>
        <v>0</v>
      </c>
      <c>
        <v>0</v>
      </c>
    </row>
    <row>
      <c>
        <is>
          <t>1581907</t>
        </is>
      </c>
      <c>
        <v>1</v>
      </c>
      <c>
        <is>
          <t>MANİSA</t>
        </is>
      </c>
      <c>
        <v>YUNUSEMRE</v>
      </c>
      <c>
        <is>
          <t>DM-14/22 45-71-M00545_45089929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17.11.2020 11:10:03</t>
        </is>
      </c>
      <c>
        <is>
          <t>17.11.2020 12:35:16</t>
        </is>
      </c>
      <c>
        <v>1.420277777</v>
      </c>
      <c>
        <v>0</v>
      </c>
      <c>
        <v>0</v>
      </c>
      <c>
        <v>0</v>
      </c>
      <c>
        <v>54</v>
      </c>
      <c>
        <v>0</v>
      </c>
      <c>
        <v>0</v>
      </c>
      <c>
        <v>0</v>
      </c>
      <c>
        <v>76.695</v>
      </c>
    </row>
    <row>
      <c>
        <is>
          <t>1580593</t>
        </is>
      </c>
      <c>
        <v>1</v>
      </c>
      <c>
        <is>
          <t>MANİSA</t>
        </is>
      </c>
      <c>
        <v>YUNUSEMRE</v>
      </c>
      <c>
        <is>
          <t>DM-25/17 45-71-M00049_44958028 a21</t>
        </is>
      </c>
      <c>
        <v>AG Box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14.11.2020 10:17:00</t>
        </is>
      </c>
      <c>
        <is>
          <t>14.11.2020 11:29:27</t>
        </is>
      </c>
      <c>
        <v>1.2075</v>
      </c>
      <c>
        <v>0</v>
      </c>
      <c>
        <v>68</v>
      </c>
      <c>
        <v>0</v>
      </c>
      <c>
        <v>0</v>
      </c>
      <c>
        <v>0</v>
      </c>
      <c>
        <v>82.11</v>
      </c>
      <c>
        <v>0</v>
      </c>
      <c>
        <v>0</v>
      </c>
    </row>
    <row>
      <c>
        <is>
          <t>1576477</t>
        </is>
      </c>
      <c>
        <v>1</v>
      </c>
      <c>
        <is>
          <t>MANİSA</t>
        </is>
      </c>
      <c>
        <v>YUNUSEMRE</v>
      </c>
      <c>
        <is>
          <t>DM-25/17 45-71-M00049_TR-1/45 M04</t>
        </is>
      </c>
      <c>
        <v>OG Atlama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06.11.2020 13:29:23</t>
        </is>
      </c>
      <c>
        <is>
          <t>06.11.2020 16:25:00</t>
        </is>
      </c>
      <c>
        <v>2.926944444</v>
      </c>
      <c>
        <v>2</v>
      </c>
      <c>
        <v>41</v>
      </c>
      <c>
        <v>5</v>
      </c>
      <c>
        <v>43</v>
      </c>
      <c>
        <v>5.853889</v>
      </c>
      <c>
        <v>120.004722</v>
      </c>
      <c>
        <v>14.634722</v>
      </c>
      <c>
        <v>125.858611</v>
      </c>
    </row>
    <row>
      <c>
        <is>
          <t>1594906</t>
        </is>
      </c>
      <c>
        <v>1</v>
      </c>
      <c>
        <is>
          <t>MANİSA</t>
        </is>
      </c>
      <c>
        <v>YUNUSEMRE</v>
      </c>
      <c>
        <is>
          <t>İLYASÇILAR TR-1 45-71-M01671_43182585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22.11.2020 18:25:00</t>
        </is>
      </c>
      <c>
        <is>
          <t>22.11.2020 19:39:33</t>
        </is>
      </c>
      <c>
        <v>1.2425</v>
      </c>
      <c>
        <v>0</v>
      </c>
      <c>
        <v>0</v>
      </c>
      <c>
        <v>0</v>
      </c>
      <c>
        <v>50</v>
      </c>
      <c>
        <v>0</v>
      </c>
      <c>
        <v>0</v>
      </c>
      <c>
        <v>0</v>
      </c>
      <c>
        <v>62.125</v>
      </c>
    </row>
    <row>
      <c>
        <is>
          <t>1597437</t>
        </is>
      </c>
      <c>
        <v>1</v>
      </c>
      <c>
        <is>
          <t>MANİSA</t>
        </is>
      </c>
      <c>
        <v>YUNUSEMRE</v>
      </c>
      <c>
        <is>
          <t>KARAAHMETLİ TR-1 45-71-M01704_43171458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27.11.2020 17:24:24</t>
        </is>
      </c>
      <c>
        <is>
          <t>27.11.2020 23:36:48</t>
        </is>
      </c>
      <c>
        <v>6.206666666</v>
      </c>
      <c>
        <v>0</v>
      </c>
      <c>
        <v>0</v>
      </c>
      <c>
        <v>0</v>
      </c>
      <c>
        <v>10</v>
      </c>
      <c>
        <v>0</v>
      </c>
      <c>
        <v>0</v>
      </c>
      <c>
        <v>0</v>
      </c>
      <c>
        <v>62.066667</v>
      </c>
    </row>
    <row>
      <c>
        <is>
          <t>1576428</t>
        </is>
      </c>
      <c>
        <v>1</v>
      </c>
      <c>
        <is>
          <t>MANİSA</t>
        </is>
      </c>
      <c>
        <v>YUNUSEMRE</v>
      </c>
      <c>
        <is>
          <t>KARAAHMETLİ TR-1 45-71-M01704_43171458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06.11.2020 12:42:18</t>
        </is>
      </c>
      <c>
        <is>
          <t>06.11.2020 19:46:02</t>
        </is>
      </c>
      <c>
        <v>7.062222222</v>
      </c>
      <c>
        <v>0</v>
      </c>
      <c>
        <v>0</v>
      </c>
      <c>
        <v>0</v>
      </c>
      <c>
        <v>10</v>
      </c>
      <c>
        <v>0</v>
      </c>
      <c>
        <v>0</v>
      </c>
      <c>
        <v>0</v>
      </c>
      <c>
        <v>70.622222</v>
      </c>
    </row>
    <row>
      <c>
        <is>
          <t>1575911</t>
        </is>
      </c>
      <c>
        <v>1</v>
      </c>
      <c>
        <is>
          <t>MANİSA</t>
        </is>
      </c>
      <c>
        <v>YUNUSEMRE</v>
      </c>
      <c>
        <is>
          <t>KORUKÖY KÖYÜ TR-1 45-71-M01683_43182628</t>
        </is>
      </c>
      <c>
        <v>AG Klemens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05.11.2020 16:31:05</t>
        </is>
      </c>
      <c>
        <is>
          <t>05.11.2020 19:29:19</t>
        </is>
      </c>
      <c>
        <v>2.970555555</v>
      </c>
      <c>
        <v>0</v>
      </c>
      <c>
        <v>0</v>
      </c>
      <c>
        <v>0</v>
      </c>
      <c>
        <v>12</v>
      </c>
      <c>
        <v>0</v>
      </c>
      <c>
        <v>0</v>
      </c>
      <c>
        <v>0</v>
      </c>
      <c>
        <v>35.646667</v>
      </c>
    </row>
    <row>
      <c>
        <is>
          <t>1574079</t>
        </is>
      </c>
      <c>
        <v>1</v>
      </c>
      <c>
        <is>
          <t>MANİSA</t>
        </is>
      </c>
      <c>
        <v>SALİHLİ</v>
      </c>
      <c>
        <is>
          <t>EMİNBEY HASAN HOCA TR-1 45-78-M00856_953293965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02.11.2020 11:28:10</t>
        </is>
      </c>
      <c>
        <is>
          <t>02.11.2020 13:35:25</t>
        </is>
      </c>
      <c>
        <v>2.120833333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2.120833</v>
      </c>
    </row>
    <row>
      <c>
        <is>
          <t>1583202</t>
        </is>
      </c>
      <c>
        <v>1</v>
      </c>
      <c>
        <is>
          <t>MANİSA</t>
        </is>
      </c>
      <c>
        <v>SALİHLİ</v>
      </c>
      <c>
        <is>
          <t>EMİNBEY OSMANBEY MAHALLESİ TR-1 45-78-M00869_49185239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19.11.2020 13:50:40</t>
        </is>
      </c>
      <c>
        <is>
          <t>19.11.2020 15:48:05</t>
        </is>
      </c>
      <c>
        <v>1.956944444</v>
      </c>
      <c>
        <v>0</v>
      </c>
      <c>
        <v>0</v>
      </c>
      <c>
        <v>0</v>
      </c>
      <c>
        <v>14</v>
      </c>
      <c>
        <v>0</v>
      </c>
      <c>
        <v>0</v>
      </c>
      <c>
        <v>0</v>
      </c>
      <c>
        <v>27.397222</v>
      </c>
    </row>
    <row>
      <c>
        <is>
          <t>1594853</t>
        </is>
      </c>
      <c>
        <v>1</v>
      </c>
      <c>
        <is>
          <t>MANİSA</t>
        </is>
      </c>
      <c>
        <v>SALİHLİ</v>
      </c>
      <c>
        <is>
          <t>KARAPINAR İM 45-78-A00002_HatBaşıAyırıcı_72002643 M02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22.11.2020 16:15:08</t>
        </is>
      </c>
      <c>
        <is>
          <t>22.11.2020 18:06:00</t>
        </is>
      </c>
      <c>
        <v>1.847777777</v>
      </c>
      <c>
        <v>0</v>
      </c>
      <c>
        <v>0</v>
      </c>
      <c>
        <v>31</v>
      </c>
      <c>
        <v>459</v>
      </c>
      <c>
        <v>0</v>
      </c>
      <c>
        <v>0</v>
      </c>
      <c>
        <v>57.281111</v>
      </c>
      <c>
        <v>848.13</v>
      </c>
    </row>
    <row>
      <c>
        <is>
          <t>1576206</t>
        </is>
      </c>
      <c>
        <v>1</v>
      </c>
      <c>
        <is>
          <t>MANİSA</t>
        </is>
      </c>
      <c>
        <v>SALİHLİ</v>
      </c>
      <c>
        <is>
          <t>EMİRHACILI TR-3 45-78-L00578_49260025</t>
        </is>
      </c>
      <c>
        <v>AG Direk Değişimi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06.11.2020 09:10:00</t>
        </is>
      </c>
      <c>
        <is>
          <t>06.11.2020 18:11:27</t>
        </is>
      </c>
      <c>
        <v>9.024166666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27.0725</v>
      </c>
    </row>
    <row>
      <c>
        <is>
          <t>1574822</t>
        </is>
      </c>
      <c>
        <v>1</v>
      </c>
      <c>
        <is>
          <t>MANİSA</t>
        </is>
      </c>
      <c>
        <v>SALİHLİ</v>
      </c>
      <c>
        <is>
          <t>GÖKEYÜP TR-6(DEMİRTEPE) 45-78-M00800_49203188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03.11.2020 16:29:26</t>
        </is>
      </c>
      <c>
        <is>
          <t>03.11.2020 17:41:29</t>
        </is>
      </c>
      <c>
        <v>1.200833333</v>
      </c>
      <c>
        <v>0</v>
      </c>
      <c>
        <v>17</v>
      </c>
      <c>
        <v>0</v>
      </c>
      <c>
        <v>7</v>
      </c>
      <c>
        <v>0</v>
      </c>
      <c>
        <v>20.414167</v>
      </c>
      <c>
        <v>0</v>
      </c>
      <c>
        <v>8.405833</v>
      </c>
    </row>
    <row>
      <c>
        <is>
          <t>1574953</t>
        </is>
      </c>
      <c>
        <v>1</v>
      </c>
      <c>
        <is>
          <t>MANİSA</t>
        </is>
      </c>
      <c>
        <v>SALİHLİ</v>
      </c>
      <c>
        <is>
          <t>GÖKEYÜP TR-1 KÖK 45-78-M00798_SARISU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03.11.2020 20:57:30</t>
        </is>
      </c>
      <c>
        <is>
          <t>03.11.2020 22:01:47</t>
        </is>
      </c>
      <c>
        <v>1.071388888</v>
      </c>
      <c>
        <v>0</v>
      </c>
      <c>
        <v>17</v>
      </c>
      <c>
        <v>25</v>
      </c>
      <c>
        <v>422</v>
      </c>
      <c>
        <v>0</v>
      </c>
      <c>
        <v>18.213611</v>
      </c>
      <c>
        <v>26.784722</v>
      </c>
      <c>
        <v>452.126111</v>
      </c>
    </row>
    <row>
      <c>
        <is>
          <t>1575900</t>
        </is>
      </c>
      <c>
        <v>1</v>
      </c>
      <c>
        <is>
          <t>MANİSA</t>
        </is>
      </c>
      <c>
        <v>SALİHLİ</v>
      </c>
      <c>
        <is>
          <t>GÖKEYÜP TR-1 KÖK 45-78-M00798_SARISU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05.11.2020 16:10:06</t>
        </is>
      </c>
      <c>
        <is>
          <t>05.11.2020 16:48:37</t>
        </is>
      </c>
      <c>
        <v>0.641944444</v>
      </c>
      <c>
        <v>0</v>
      </c>
      <c>
        <v>17</v>
      </c>
      <c>
        <v>25</v>
      </c>
      <c>
        <v>422</v>
      </c>
      <c>
        <v>0</v>
      </c>
      <c>
        <v>10.913056</v>
      </c>
      <c>
        <v>16.048611</v>
      </c>
      <c>
        <v>270.900555</v>
      </c>
    </row>
    <row>
      <c>
        <is>
          <t>1595357</t>
        </is>
      </c>
      <c>
        <v>1</v>
      </c>
      <c>
        <is>
          <t>MANİSA</t>
        </is>
      </c>
      <c>
        <v>SALİHLİ</v>
      </c>
      <c>
        <is>
          <t>GÖKEYÜP TR-3 45-78-M00816_953292957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23.11.2020 16:39:44</t>
        </is>
      </c>
      <c>
        <is>
          <t>23.11.2020 18:14:00</t>
        </is>
      </c>
      <c>
        <v>1.571111111</v>
      </c>
      <c>
        <v>0</v>
      </c>
      <c>
        <v>1</v>
      </c>
      <c>
        <v>0</v>
      </c>
      <c>
        <v>0</v>
      </c>
      <c>
        <v>0</v>
      </c>
      <c>
        <v>1.571111</v>
      </c>
      <c>
        <v>0</v>
      </c>
      <c>
        <v>0</v>
      </c>
    </row>
    <row>
      <c>
        <is>
          <t>1575579</t>
        </is>
      </c>
      <c>
        <v>1</v>
      </c>
      <c>
        <is>
          <t>MANİSA</t>
        </is>
      </c>
      <c>
        <v>YUNUSEMRE</v>
      </c>
      <c>
        <is>
          <t>TR-1/3G (HEKİMOĞLU) 45-71-M01860_Ayırıcı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05.11.2020 08:49:26</t>
        </is>
      </c>
      <c>
        <is>
          <t>05.11.2020 10:29:49</t>
        </is>
      </c>
      <c>
        <v>1.673055555</v>
      </c>
      <c>
        <v>1</v>
      </c>
      <c>
        <v>314</v>
      </c>
      <c>
        <v>0</v>
      </c>
      <c>
        <v>0</v>
      </c>
      <c>
        <v>1.673056</v>
      </c>
      <c>
        <v>525.339444</v>
      </c>
      <c>
        <v>0</v>
      </c>
      <c>
        <v>0</v>
      </c>
    </row>
    <row>
      <c>
        <is>
          <t>1576465</t>
        </is>
      </c>
      <c>
        <v>1</v>
      </c>
      <c>
        <is>
          <t>MANİSA</t>
        </is>
      </c>
      <c>
        <v>ŞEHZADELER</v>
      </c>
      <c>
        <is>
          <t>YUKARI ÇAMKÖY TR-1 45-71-M01487_Ayırıcı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06.11.2020 13:08:00</t>
        </is>
      </c>
      <c>
        <is>
          <t>06.11.2020 19:26:56</t>
        </is>
      </c>
      <c>
        <v>6.315555555</v>
      </c>
      <c>
        <v>0</v>
      </c>
      <c>
        <v>0</v>
      </c>
      <c>
        <v>1</v>
      </c>
      <c>
        <v>39</v>
      </c>
      <c>
        <v>0</v>
      </c>
      <c>
        <v>0</v>
      </c>
      <c>
        <v>6.315556</v>
      </c>
      <c>
        <v>246.306667</v>
      </c>
    </row>
    <row>
      <c>
        <is>
          <t>1583612</t>
        </is>
      </c>
      <c>
        <v>1</v>
      </c>
      <c>
        <is>
          <t>MANİSA</t>
        </is>
      </c>
      <c>
        <v>ŞEHZADELER</v>
      </c>
      <c>
        <is>
          <t>AŞAĞI ÇAMKÖY TR-1 45-71-M01480_72374631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20.11.2020 08:43:18</t>
        </is>
      </c>
      <c>
        <is>
          <t>20.11.2020 09:21:28</t>
        </is>
      </c>
      <c>
        <v>0.636111111</v>
      </c>
      <c>
        <v>0</v>
      </c>
      <c>
        <v>0</v>
      </c>
      <c>
        <v>0</v>
      </c>
      <c>
        <v>9</v>
      </c>
      <c>
        <v>0</v>
      </c>
      <c>
        <v>0</v>
      </c>
      <c>
        <v>0</v>
      </c>
      <c>
        <v>5.725</v>
      </c>
    </row>
    <row>
      <c>
        <is>
          <t>1597709</t>
        </is>
      </c>
      <c>
        <v>1</v>
      </c>
      <c>
        <is>
          <t>MANİSA</t>
        </is>
      </c>
      <c>
        <v>ŞEHZADELER</v>
      </c>
      <c>
        <is>
          <t>ÇINARLIKUYU KÖK 45-71-M00188_HatBaşıAyırıcı_53134658 M02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28.11.2020 10:57:41</t>
        </is>
      </c>
      <c>
        <is>
          <t>28.11.2020 14:59:25</t>
        </is>
      </c>
      <c>
        <v>4.028665555</v>
      </c>
      <c>
        <v>0</v>
      </c>
      <c>
        <v>0</v>
      </c>
      <c>
        <v>4</v>
      </c>
      <c>
        <v>293</v>
      </c>
      <c>
        <v>0</v>
      </c>
      <c>
        <v>0</v>
      </c>
      <c>
        <v>16.114662</v>
      </c>
      <c>
        <v>1180.399008</v>
      </c>
    </row>
    <row>
      <c>
        <is>
          <t>1598490</t>
        </is>
      </c>
      <c>
        <v>1</v>
      </c>
      <c>
        <is>
          <t>MANİSA</t>
        </is>
      </c>
      <c>
        <v>ŞEHZADELER</v>
      </c>
      <c>
        <is>
          <t>ÇINARLIKUYU KÖK 45-71-M00188_CEZAEVİ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30.11.2020 09:28:29</t>
        </is>
      </c>
      <c>
        <is>
          <t>30.11.2020 10:55:52</t>
        </is>
      </c>
      <c>
        <v>1.456388888</v>
      </c>
      <c>
        <v>0</v>
      </c>
      <c>
        <v>0</v>
      </c>
      <c>
        <v>3</v>
      </c>
      <c>
        <v>0</v>
      </c>
      <c>
        <v>0</v>
      </c>
      <c>
        <v>0</v>
      </c>
      <c>
        <v>4.369167</v>
      </c>
      <c>
        <v>0</v>
      </c>
    </row>
    <row>
      <c>
        <is>
          <t>1582987</t>
        </is>
      </c>
      <c>
        <v>1</v>
      </c>
      <c>
        <is>
          <t>MANİSA</t>
        </is>
      </c>
      <c>
        <v>YUNUSEMRE</v>
      </c>
      <c>
        <is>
          <t>DAVUTLAR TR-1 45-71-M01557_953192947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19.11.2020 10:49:00</t>
        </is>
      </c>
      <c>
        <is>
          <t>19.11.2020 12:50:45</t>
        </is>
      </c>
      <c>
        <v>2.029166666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2.029167</v>
      </c>
    </row>
    <row>
      <c>
        <is>
          <t>1596258</t>
        </is>
      </c>
      <c>
        <v>1</v>
      </c>
      <c>
        <is>
          <t>MANİSA</t>
        </is>
      </c>
      <c>
        <v>YUNUSEMRE</v>
      </c>
      <c>
        <is>
          <t>DAVUTLAR TR-1 45-71-M01557_A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25.11.2020 12:00:00</t>
        </is>
      </c>
      <c>
        <is>
          <t>25.11.2020 12:29:37</t>
        </is>
      </c>
      <c>
        <v>0.493611111</v>
      </c>
      <c>
        <v>0</v>
      </c>
      <c>
        <v>0</v>
      </c>
      <c>
        <v>0</v>
      </c>
      <c>
        <v>28</v>
      </c>
      <c>
        <v>0</v>
      </c>
      <c>
        <v>0</v>
      </c>
      <c>
        <v>0</v>
      </c>
      <c>
        <v>13.821111</v>
      </c>
    </row>
    <row>
      <c>
        <is>
          <t>1578518</t>
        </is>
      </c>
      <c>
        <v>1</v>
      </c>
      <c>
        <is>
          <t>MANİSA</t>
        </is>
      </c>
      <c>
        <v>YUNUSEMRE</v>
      </c>
      <c>
        <is>
          <t>DAVUTLAR TR-1 45-71-M01557_953192982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10.11.2020 12:47:00</t>
        </is>
      </c>
      <c>
        <is>
          <t>10.11.2020 13:45:50</t>
        </is>
      </c>
      <c>
        <v>0.980555555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0.980556</v>
      </c>
    </row>
    <row>
      <c>
        <is>
          <t>1581145</t>
        </is>
      </c>
      <c>
        <v>1</v>
      </c>
      <c>
        <is>
          <t>MANİSA</t>
        </is>
      </c>
      <c>
        <v>SALİHLİ</v>
      </c>
      <c>
        <is>
          <t>AKÖREN TR-19 KÖK 45-78-M00974_HatBaşıAyırıcı_53139570 M04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15.11.2020 17:10:53</t>
        </is>
      </c>
      <c>
        <is>
          <t>15.11.2020 19:01:34</t>
        </is>
      </c>
      <c>
        <v>1.844722222</v>
      </c>
      <c>
        <v>0</v>
      </c>
      <c>
        <v>0</v>
      </c>
      <c>
        <v>112</v>
      </c>
      <c>
        <v>22</v>
      </c>
      <c>
        <v>0</v>
      </c>
      <c>
        <v>0</v>
      </c>
      <c>
        <v>206.608889</v>
      </c>
      <c>
        <v>40.583889</v>
      </c>
    </row>
    <row>
      <c>
        <is>
          <t>1575955</t>
        </is>
      </c>
      <c>
        <v>1</v>
      </c>
      <c>
        <is>
          <t>MANİSA</t>
        </is>
      </c>
      <c>
        <v>SALİHLİ</v>
      </c>
      <c>
        <is>
          <t>AKÖREN TR-19 KÖK 45-78-M00974_HatBaşıAyırıcı_53139835 M04</t>
        </is>
      </c>
      <c>
        <v>OG Atlama(Jumper)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05.11.2020 17:36:57</t>
        </is>
      </c>
      <c>
        <is>
          <t>05.11.2020 19:17:57</t>
        </is>
      </c>
      <c>
        <v>1.683333333</v>
      </c>
      <c>
        <v>0</v>
      </c>
      <c>
        <v>0</v>
      </c>
      <c>
        <v>130</v>
      </c>
      <c>
        <v>134</v>
      </c>
      <c>
        <v>0</v>
      </c>
      <c>
        <v>0</v>
      </c>
      <c>
        <v>218.833333</v>
      </c>
      <c>
        <v>225.566667</v>
      </c>
    </row>
    <row>
      <c>
        <is>
          <t>1583261</t>
        </is>
      </c>
      <c>
        <v>1</v>
      </c>
      <c>
        <is>
          <t>MANİSA</t>
        </is>
      </c>
      <c>
        <v>SALİHLİ</v>
      </c>
      <c>
        <is>
          <t>AKÖREN TR-19 KÖK 45-78-M00974_HatBaşıAyırıcı_53139570 M04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19.11.2020 15:11:27</t>
        </is>
      </c>
      <c>
        <is>
          <t>19.11.2020 19:20:22</t>
        </is>
      </c>
      <c>
        <v>4.148611111</v>
      </c>
      <c>
        <v>0</v>
      </c>
      <c>
        <v>0</v>
      </c>
      <c>
        <v>112</v>
      </c>
      <c>
        <v>22</v>
      </c>
      <c>
        <v>0</v>
      </c>
      <c>
        <v>0</v>
      </c>
      <c>
        <v>464.644444</v>
      </c>
      <c>
        <v>91.269444</v>
      </c>
    </row>
    <row>
      <c>
        <is>
          <t>1579204</t>
        </is>
      </c>
      <c>
        <v>1</v>
      </c>
      <c>
        <is>
          <t>MANİSA</t>
        </is>
      </c>
      <c>
        <v>SALİHLİ</v>
      </c>
      <c>
        <is>
          <t>KIZILAVLU KÖK 45-78-M00837_HatBaşıAyırıcı_53139871 M02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11.11.2020 16:01:05</t>
        </is>
      </c>
      <c>
        <is>
          <t>11.11.2020 17:55:25</t>
        </is>
      </c>
      <c>
        <v>1.905555555</v>
      </c>
      <c>
        <v>0</v>
      </c>
      <c>
        <v>0</v>
      </c>
      <c>
        <v>2</v>
      </c>
      <c>
        <v>19</v>
      </c>
      <c>
        <v>0</v>
      </c>
      <c>
        <v>0</v>
      </c>
      <c>
        <v>3.811111</v>
      </c>
      <c>
        <v>36.205556</v>
      </c>
    </row>
    <row>
      <c>
        <is>
          <t>1579620</t>
        </is>
      </c>
      <c>
        <v>1</v>
      </c>
      <c>
        <is>
          <t>MANİSA</t>
        </is>
      </c>
      <c>
        <v>SALİHLİ</v>
      </c>
      <c>
        <is>
          <t>ORAKLAR TR-1 45-78-M00880_Ayırıcı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12.11.2020 12:29:15</t>
        </is>
      </c>
      <c>
        <is>
          <t>12.11.2020 15:03:10</t>
        </is>
      </c>
      <c>
        <v>2.565277777</v>
      </c>
      <c>
        <v>0</v>
      </c>
      <c>
        <v>0</v>
      </c>
      <c>
        <v>2</v>
      </c>
      <c>
        <v>19</v>
      </c>
      <c>
        <v>0</v>
      </c>
      <c>
        <v>0</v>
      </c>
      <c>
        <v>5.130556</v>
      </c>
      <c>
        <v>48.740278</v>
      </c>
    </row>
    <row>
      <c>
        <is>
          <t>1580740</t>
        </is>
      </c>
      <c>
        <v>1</v>
      </c>
      <c>
        <is>
          <t>MANİSA</t>
        </is>
      </c>
      <c>
        <v>KULA</v>
      </c>
      <c>
        <is>
          <t>TR-34 45-77-L00034_945489362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14.11.2020 15:20:40</t>
        </is>
      </c>
      <c>
        <is>
          <t>14.11.2020 17:45:08</t>
        </is>
      </c>
      <c>
        <v>2.407777777</v>
      </c>
      <c>
        <v>0</v>
      </c>
      <c>
        <v>1</v>
      </c>
      <c>
        <v>0</v>
      </c>
      <c>
        <v>0</v>
      </c>
      <c>
        <v>0</v>
      </c>
      <c>
        <v>2.407778</v>
      </c>
      <c>
        <v>0</v>
      </c>
      <c>
        <v>0</v>
      </c>
    </row>
    <row>
      <c>
        <is>
          <t>1573854</t>
        </is>
      </c>
      <c>
        <v>1</v>
      </c>
      <c>
        <is>
          <t>MANİSA</t>
        </is>
      </c>
      <c>
        <v>KULA</v>
      </c>
      <c>
        <is>
          <t>TR-28 45-77-L00028_45-77-L00028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01.11.2020 21:24:00</t>
        </is>
      </c>
      <c>
        <is>
          <t>01.11.2020 21:39:34</t>
        </is>
      </c>
      <c>
        <v>0.259444444</v>
      </c>
      <c>
        <v>2</v>
      </c>
      <c>
        <v>214</v>
      </c>
      <c>
        <v>0</v>
      </c>
      <c>
        <v>0</v>
      </c>
      <c>
        <v>0.518889</v>
      </c>
      <c>
        <v>55.521111</v>
      </c>
      <c>
        <v>0</v>
      </c>
      <c>
        <v>0</v>
      </c>
    </row>
    <row>
      <c>
        <is>
          <t>1583099</t>
        </is>
      </c>
      <c>
        <v>1</v>
      </c>
      <c>
        <is>
          <t>MANİSA</t>
        </is>
      </c>
      <c>
        <v>KULA</v>
      </c>
      <c>
        <is>
          <t>TR-49 45-77-L00049_DAĞITIM TRAFOSU L06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19.11.2020 11:57:35</t>
        </is>
      </c>
      <c>
        <is>
          <t>19.11.2020 12:18:27</t>
        </is>
      </c>
      <c>
        <v>0.347777777</v>
      </c>
      <c>
        <v>2</v>
      </c>
      <c>
        <v>34</v>
      </c>
      <c>
        <v>0</v>
      </c>
      <c>
        <v>0</v>
      </c>
      <c>
        <v>0.695556</v>
      </c>
      <c>
        <v>11.824444</v>
      </c>
      <c>
        <v>0</v>
      </c>
      <c>
        <v>0</v>
      </c>
    </row>
    <row>
      <c>
        <is>
          <t>1576541</t>
        </is>
      </c>
      <c>
        <v>1</v>
      </c>
      <c>
        <is>
          <t>MANİSA</t>
        </is>
      </c>
      <c>
        <v>ALAŞEHİR</v>
      </c>
      <c>
        <is>
          <t>ALAŞEHİR TR-34 45-73-M00034_A A2B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06.11.2020 14:20:17</t>
        </is>
      </c>
      <c>
        <is>
          <t>06.11.2020 15:51:10</t>
        </is>
      </c>
      <c>
        <v>1.514722222</v>
      </c>
      <c>
        <v>0</v>
      </c>
      <c>
        <v>5</v>
      </c>
      <c>
        <v>0</v>
      </c>
      <c>
        <v>0</v>
      </c>
      <c>
        <v>0</v>
      </c>
      <c>
        <v>7.573611</v>
      </c>
      <c>
        <v>0</v>
      </c>
      <c>
        <v>0</v>
      </c>
    </row>
    <row>
      <c>
        <is>
          <t>1584162</t>
        </is>
      </c>
      <c>
        <v>1</v>
      </c>
      <c>
        <is>
          <t>MANİSA</t>
        </is>
      </c>
      <c>
        <v>DEMİRCİ</v>
      </c>
      <c>
        <is>
          <t>DEMİRCİ TM 45-74-A00001_HatBaşıAyırıcı_53135307 M15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21.11.2020 07:43:14</t>
        </is>
      </c>
      <c>
        <is>
          <t>21.11.2020 09:47:02</t>
        </is>
      </c>
      <c>
        <v>2.063333333</v>
      </c>
      <c>
        <v>0</v>
      </c>
      <c>
        <v>0</v>
      </c>
      <c>
        <v>11</v>
      </c>
      <c>
        <v>165</v>
      </c>
      <c>
        <v>0</v>
      </c>
      <c>
        <v>0</v>
      </c>
      <c>
        <v>22.696667</v>
      </c>
      <c>
        <v>340.45</v>
      </c>
    </row>
    <row>
      <c>
        <is>
          <t>1598256</t>
        </is>
      </c>
      <c>
        <v>1</v>
      </c>
      <c>
        <is>
          <t>MANİSA</t>
        </is>
      </c>
      <c>
        <v>KULA</v>
      </c>
      <c>
        <is>
          <t>TR-43 45-77-L00043_B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29.11.2020 17:25:27</t>
        </is>
      </c>
      <c>
        <is>
          <t>29.11.2020 17:58:00</t>
        </is>
      </c>
      <c>
        <v>0.5425</v>
      </c>
      <c>
        <v>0</v>
      </c>
      <c>
        <v>11</v>
      </c>
      <c>
        <v>0</v>
      </c>
      <c>
        <v>0</v>
      </c>
      <c>
        <v>0</v>
      </c>
      <c>
        <v>5.9675</v>
      </c>
      <c>
        <v>0</v>
      </c>
      <c>
        <v>0</v>
      </c>
    </row>
    <row>
      <c>
        <is>
          <t>1598042</t>
        </is>
      </c>
      <c>
        <v>1</v>
      </c>
      <c>
        <is>
          <t>MANİSA</t>
        </is>
      </c>
      <c>
        <v>KULA</v>
      </c>
      <c>
        <is>
          <t>TR-42 45-77-L00042_TR-43-L02 L02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29.11.2020 09:16:54</t>
        </is>
      </c>
      <c>
        <is>
          <t>29.11.2020 09:42:18</t>
        </is>
      </c>
      <c>
        <v>0.423128611</v>
      </c>
      <c>
        <v>8</v>
      </c>
      <c>
        <v>207</v>
      </c>
      <c>
        <v>4</v>
      </c>
      <c>
        <v>27</v>
      </c>
      <c>
        <v>3.385029</v>
      </c>
      <c>
        <v>87.587622</v>
      </c>
      <c>
        <v>1.692514</v>
      </c>
      <c>
        <v>11.424472</v>
      </c>
    </row>
    <row>
      <c>
        <is>
          <t>1598811</t>
        </is>
      </c>
      <c>
        <v>1</v>
      </c>
      <c>
        <is>
          <t>İZMİR</t>
        </is>
      </c>
      <c>
        <v>KARABURUN</v>
      </c>
      <c>
        <is>
          <t>MORDOĞAN TR-25 35-21-L00153_953365596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30.11.2020 17:59:07</t>
        </is>
      </c>
      <c>
        <is>
          <t>30.11.2020 19:40:34</t>
        </is>
      </c>
      <c>
        <v>1.690833333</v>
      </c>
      <c>
        <v>0</v>
      </c>
      <c>
        <v>1</v>
      </c>
      <c>
        <v>0</v>
      </c>
      <c>
        <v>0</v>
      </c>
      <c>
        <v>0</v>
      </c>
      <c>
        <v>1.690833</v>
      </c>
      <c>
        <v>0</v>
      </c>
      <c>
        <v>0</v>
      </c>
    </row>
    <row>
      <c>
        <is>
          <t>1580783</t>
        </is>
      </c>
      <c>
        <v>1</v>
      </c>
      <c>
        <is>
          <t>İZMİR</t>
        </is>
      </c>
      <c>
        <v>KARABURUN</v>
      </c>
      <c>
        <is>
          <t>MORDOĞAN TR-38 35-21-L00165_H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14.11.2020 16:45:27</t>
        </is>
      </c>
      <c>
        <is>
          <t>14.11.2020 18:41:39</t>
        </is>
      </c>
      <c>
        <v>1.936666666</v>
      </c>
      <c>
        <v>0</v>
      </c>
      <c>
        <v>4</v>
      </c>
      <c>
        <v>0</v>
      </c>
      <c>
        <v>27</v>
      </c>
      <c>
        <v>0</v>
      </c>
      <c>
        <v>7.746667</v>
      </c>
      <c>
        <v>0</v>
      </c>
      <c>
        <v>52.29</v>
      </c>
    </row>
    <row>
      <c>
        <is>
          <t>1573579</t>
        </is>
      </c>
      <c>
        <v>1</v>
      </c>
      <c>
        <is>
          <t>İZMİR</t>
        </is>
      </c>
      <c>
        <v>MENEMEN</v>
      </c>
      <c>
        <is>
          <t>YAHŞELLİ TR-2 35-28-M00188_C</t>
        </is>
      </c>
      <c>
        <v>AG Nötr İletken Kopması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01.11.2020 10:32:55</t>
        </is>
      </c>
      <c>
        <is>
          <t>01.11.2020 13:28:10</t>
        </is>
      </c>
      <c>
        <v>2.920833333</v>
      </c>
      <c>
        <v>0</v>
      </c>
      <c>
        <v>0</v>
      </c>
      <c>
        <v>0</v>
      </c>
      <c>
        <v>42</v>
      </c>
      <c>
        <v>0</v>
      </c>
      <c>
        <v>0</v>
      </c>
      <c>
        <v>0</v>
      </c>
      <c>
        <v>122.675</v>
      </c>
    </row>
    <row>
      <c>
        <is>
          <t>1583938</t>
        </is>
      </c>
      <c>
        <v>1</v>
      </c>
      <c>
        <is>
          <t>MANİSA</t>
        </is>
      </c>
      <c>
        <v>ŞEHZADELER</v>
      </c>
      <c>
        <is>
          <t>BEYDERE KÖK 45-71-M00128_HatBaşıAyırıcı_53134732 M07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20.11.2020 15:59:34</t>
        </is>
      </c>
      <c>
        <is>
          <t>20.11.2020 17:05:27</t>
        </is>
      </c>
      <c>
        <v>1.098055555</v>
      </c>
      <c>
        <v>0</v>
      </c>
      <c>
        <v>0</v>
      </c>
      <c>
        <v>7</v>
      </c>
      <c>
        <v>0</v>
      </c>
      <c>
        <v>0</v>
      </c>
      <c>
        <v>0</v>
      </c>
      <c>
        <v>7.686389</v>
      </c>
      <c>
        <v>0</v>
      </c>
    </row>
    <row>
      <c>
        <is>
          <t>1583216</t>
        </is>
      </c>
      <c>
        <v>1</v>
      </c>
      <c>
        <is>
          <t>MANİSA</t>
        </is>
      </c>
      <c>
        <v>ŞEHZADELER</v>
      </c>
      <c>
        <is>
          <t>BEYDERE KÖK 45-71-M00128_YENİKÖY (MANİSA TM DEN)-M010 M010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19.11.2020 14:11:31</t>
        </is>
      </c>
      <c>
        <is>
          <t>19.11.2020 14:26:00</t>
        </is>
      </c>
      <c>
        <v>0.241388888</v>
      </c>
      <c>
        <v>33</v>
      </c>
      <c>
        <v>1130</v>
      </c>
      <c>
        <v>121</v>
      </c>
      <c>
        <v>171</v>
      </c>
      <c>
        <v>7.965833</v>
      </c>
      <c>
        <v>272.769443</v>
      </c>
      <c>
        <v>29.208055</v>
      </c>
      <c>
        <v>41.2775</v>
      </c>
    </row>
    <row>
      <c>
        <is>
          <t>1583217</t>
        </is>
      </c>
      <c>
        <v>1</v>
      </c>
      <c>
        <is>
          <t>MANİSA</t>
        </is>
      </c>
      <c>
        <v>ŞEHZADELER</v>
      </c>
      <c>
        <is>
          <t>SELİMŞAHLAR TR-1 45-71-M00133_BEYDERE KÖK-M07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19.11.2020 14:11:31</t>
        </is>
      </c>
      <c>
        <is>
          <t>19.11.2020 14:26:00</t>
        </is>
      </c>
      <c>
        <v>0.241388888</v>
      </c>
      <c>
        <v>15</v>
      </c>
      <c>
        <v>698</v>
      </c>
      <c>
        <v>158</v>
      </c>
      <c>
        <v>592</v>
      </c>
      <c>
        <v>3.620833</v>
      </c>
      <c>
        <v>168.489444</v>
      </c>
      <c>
        <v>38.139444</v>
      </c>
      <c>
        <v>142.902222</v>
      </c>
    </row>
    <row>
      <c>
        <is>
          <t>1584167</t>
        </is>
      </c>
      <c>
        <v>1</v>
      </c>
      <c>
        <is>
          <t>MANİSA</t>
        </is>
      </c>
      <c>
        <v>ŞEHZADELER</v>
      </c>
      <c>
        <is>
          <t>BEYDERE KÖK 45-71-M00128_ESKİ KARAAĞAÇLI-M07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21.11.2020 08:07:57</t>
        </is>
      </c>
      <c>
        <is>
          <t>21.11.2020 09:24:00</t>
        </is>
      </c>
      <c>
        <v>1.2675</v>
      </c>
      <c>
        <v>4</v>
      </c>
      <c>
        <v>0</v>
      </c>
      <c>
        <v>94</v>
      </c>
      <c>
        <v>144</v>
      </c>
      <c>
        <v>5.07</v>
      </c>
      <c>
        <v>0</v>
      </c>
      <c>
        <v>119.145</v>
      </c>
      <c>
        <v>182.52</v>
      </c>
    </row>
    <row>
      <c>
        <is>
          <t>1577823</t>
        </is>
      </c>
      <c>
        <v>1</v>
      </c>
      <c>
        <is>
          <t>MANİSA</t>
        </is>
      </c>
      <c>
        <v>ŞEHZADELER</v>
      </c>
      <c>
        <is>
          <t>BEYDERE KÖK 45-71-M00128_ESKİ KARAAĞAÇLI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09.11.2020 08:20:43</t>
        </is>
      </c>
      <c>
        <is>
          <t>09.11.2020 08:56:05</t>
        </is>
      </c>
      <c>
        <v>0.589444444</v>
      </c>
      <c>
        <v>4</v>
      </c>
      <c>
        <v>0</v>
      </c>
      <c>
        <v>94</v>
      </c>
      <c>
        <v>144</v>
      </c>
      <c>
        <v>2.357778</v>
      </c>
      <c>
        <v>0</v>
      </c>
      <c>
        <v>55.407778</v>
      </c>
      <c>
        <v>84.88</v>
      </c>
    </row>
    <row>
      <c>
        <is>
          <t>1583445</t>
        </is>
      </c>
      <c>
        <v>1</v>
      </c>
      <c>
        <is>
          <t>MANİSA</t>
        </is>
      </c>
      <c>
        <v>ŞEHZADELER</v>
      </c>
      <c>
        <is>
          <t>SELİMŞAHLAR TR-3 45-71-M01297_953202545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19.11.2020 17:30:51</t>
        </is>
      </c>
      <c>
        <is>
          <t>19.11.2020 19:55:31</t>
        </is>
      </c>
      <c>
        <v>2.411111111</v>
      </c>
      <c>
        <v>0</v>
      </c>
      <c>
        <v>1</v>
      </c>
      <c>
        <v>0</v>
      </c>
      <c>
        <v>0</v>
      </c>
      <c>
        <v>0</v>
      </c>
      <c>
        <v>2.411111</v>
      </c>
      <c>
        <v>0</v>
      </c>
      <c>
        <v>0</v>
      </c>
    </row>
    <row>
      <c>
        <is>
          <t>1597590</t>
        </is>
      </c>
      <c>
        <v>1</v>
      </c>
      <c>
        <is>
          <t>MANİSA</t>
        </is>
      </c>
      <c>
        <v>ŞEHZADELER</v>
      </c>
      <c>
        <is>
          <t>SELİMŞAHLAR TR-2 45-71-M00137_TR-4-M02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28.11.2020 06:08:01</t>
        </is>
      </c>
      <c>
        <is>
          <t>28.11.2020 07:20:00</t>
        </is>
      </c>
      <c>
        <v>1.199722222</v>
      </c>
      <c>
        <v>7</v>
      </c>
      <c>
        <v>342</v>
      </c>
      <c>
        <v>0</v>
      </c>
      <c>
        <v>0</v>
      </c>
      <c>
        <v>8.398056</v>
      </c>
      <c>
        <v>410.305</v>
      </c>
      <c>
        <v>0</v>
      </c>
      <c>
        <v>0</v>
      </c>
    </row>
    <row>
      <c>
        <is>
          <t>1595509</t>
        </is>
      </c>
      <c>
        <v>1</v>
      </c>
      <c>
        <is>
          <t>MANİSA</t>
        </is>
      </c>
      <c>
        <v>ŞEHZADELER</v>
      </c>
      <c>
        <is>
          <t>BEYDERE KÖK 45-71-M00128_ESKİ KARAAĞAÇLI-M07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24.11.2020 08:36:07</t>
        </is>
      </c>
      <c>
        <is>
          <t>24.11.2020 09:08:54</t>
        </is>
      </c>
      <c>
        <v>0.546388888</v>
      </c>
      <c>
        <v>4</v>
      </c>
      <c>
        <v>0</v>
      </c>
      <c>
        <v>94</v>
      </c>
      <c>
        <v>144</v>
      </c>
      <c>
        <v>2.185556</v>
      </c>
      <c>
        <v>0</v>
      </c>
      <c>
        <v>51.360555</v>
      </c>
      <c>
        <v>78.68</v>
      </c>
    </row>
    <row>
      <c>
        <is>
          <t>1582440</t>
        </is>
      </c>
      <c>
        <v>1</v>
      </c>
      <c>
        <is>
          <t>MANİSA</t>
        </is>
      </c>
      <c>
        <v>ŞEHZADELER</v>
      </c>
      <c>
        <is>
          <t>BEYDERE KÖK 45-71-M00128_ESKİ KARAAĞAÇLI-M07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18.11.2020 10:39:44</t>
        </is>
      </c>
      <c>
        <is>
          <t>18.11.2020 12:17:06</t>
        </is>
      </c>
      <c>
        <v>1.622777777</v>
      </c>
      <c>
        <v>4</v>
      </c>
      <c>
        <v>0</v>
      </c>
      <c>
        <v>94</v>
      </c>
      <c>
        <v>144</v>
      </c>
      <c>
        <v>6.491111</v>
      </c>
      <c>
        <v>0</v>
      </c>
      <c>
        <v>152.541111</v>
      </c>
      <c>
        <v>233.68</v>
      </c>
    </row>
    <row>
      <c>
        <is>
          <t>1598282</t>
        </is>
      </c>
      <c>
        <v>1</v>
      </c>
      <c>
        <is>
          <t>MANİSA</t>
        </is>
      </c>
      <c>
        <v>ŞEHZADELER</v>
      </c>
      <c>
        <is>
          <t>SELİMŞAHLAR TR-2 45-71-M00137_953202507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29.11.2020 17:58:47</t>
        </is>
      </c>
      <c>
        <is>
          <t>29.11.2020 22:45:12</t>
        </is>
      </c>
      <c>
        <v>4.773611111</v>
      </c>
      <c>
        <v>0</v>
      </c>
      <c>
        <v>1</v>
      </c>
      <c>
        <v>0</v>
      </c>
      <c>
        <v>0</v>
      </c>
      <c>
        <v>0</v>
      </c>
      <c>
        <v>4.773611</v>
      </c>
      <c>
        <v>0</v>
      </c>
      <c>
        <v>0</v>
      </c>
    </row>
    <row>
      <c>
        <is>
          <t>1576583</t>
        </is>
      </c>
      <c>
        <v>1</v>
      </c>
      <c>
        <is>
          <t>MANİSA</t>
        </is>
      </c>
      <c>
        <v>ŞEHZADELER</v>
      </c>
      <c>
        <is>
          <t>BEYDERE KÖK 45-71-M00128_ESKİ KARAAĞAÇLI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06.11.2020 15:41:00</t>
        </is>
      </c>
      <c>
        <is>
          <t>06.11.2020 16:39:45</t>
        </is>
      </c>
      <c>
        <v>0.979166666</v>
      </c>
      <c>
        <v>4</v>
      </c>
      <c>
        <v>0</v>
      </c>
      <c>
        <v>94</v>
      </c>
      <c>
        <v>144</v>
      </c>
      <c>
        <v>3.916667</v>
      </c>
      <c>
        <v>0</v>
      </c>
      <c>
        <v>92.041667</v>
      </c>
      <c>
        <v>141</v>
      </c>
    </row>
    <row>
      <c>
        <is>
          <t>1576322</t>
        </is>
      </c>
      <c>
        <v>1</v>
      </c>
      <c>
        <is>
          <t>MANİSA</t>
        </is>
      </c>
      <c>
        <v>ŞEHZADELER</v>
      </c>
      <c>
        <is>
          <t>BEYDERE KÖK 45-71-M00128_YENİKÖY (MANİSA TM DEN) M010</t>
        </is>
      </c>
      <c>
        <v>OG Kablo Başlığı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06.11.2020 11:07:12</t>
        </is>
      </c>
      <c>
        <is>
          <t>06.11.2020 12:36:42</t>
        </is>
      </c>
      <c>
        <v>1.491666666</v>
      </c>
      <c>
        <v>33</v>
      </c>
      <c>
        <v>1130</v>
      </c>
      <c>
        <v>121</v>
      </c>
      <c>
        <v>171</v>
      </c>
      <c>
        <v>49.225</v>
      </c>
      <c>
        <v>1685.583333</v>
      </c>
      <c>
        <v>180.491667</v>
      </c>
      <c>
        <v>255.075</v>
      </c>
    </row>
    <row>
      <c>
        <is>
          <t>1576919</t>
        </is>
      </c>
      <c>
        <v>1</v>
      </c>
      <c>
        <is>
          <t>MANİSA</t>
        </is>
      </c>
      <c>
        <v>ŞEHZADELER</v>
      </c>
      <c>
        <is>
          <t>BEYDERE KÖK 45-71-M00128_ESKİ KARAAĞAÇLI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07.11.2020 08:20:24</t>
        </is>
      </c>
      <c>
        <is>
          <t>07.11.2020 12:01:58</t>
        </is>
      </c>
      <c>
        <v>3.692777777</v>
      </c>
      <c>
        <v>4</v>
      </c>
      <c>
        <v>0</v>
      </c>
      <c>
        <v>94</v>
      </c>
      <c>
        <v>144</v>
      </c>
      <c>
        <v>14.771111</v>
      </c>
      <c>
        <v>0</v>
      </c>
      <c>
        <v>347.121111</v>
      </c>
      <c>
        <v>531.76</v>
      </c>
    </row>
    <row>
      <c>
        <is>
          <t>1577479</t>
        </is>
      </c>
      <c>
        <v>1</v>
      </c>
      <c>
        <is>
          <t>MANİSA</t>
        </is>
      </c>
      <c>
        <v>YUNUSEMRE</v>
      </c>
      <c>
        <is>
          <t>DM-13/15 45-71-M00322_A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08.11.2020 08:59:10</t>
        </is>
      </c>
      <c>
        <is>
          <t>08.11.2020 11:47:17</t>
        </is>
      </c>
      <c>
        <v>2.801944444</v>
      </c>
      <c>
        <v>0</v>
      </c>
      <c>
        <v>70</v>
      </c>
      <c>
        <v>0</v>
      </c>
      <c>
        <v>0</v>
      </c>
      <c>
        <v>0</v>
      </c>
      <c>
        <v>196.136111</v>
      </c>
      <c>
        <v>0</v>
      </c>
      <c>
        <v>0</v>
      </c>
    </row>
    <row>
      <c>
        <is>
          <t>1577543</t>
        </is>
      </c>
      <c>
        <v>1</v>
      </c>
      <c>
        <is>
          <t>MANİSA</t>
        </is>
      </c>
      <c>
        <v>YUNUSEMRE</v>
      </c>
      <c>
        <is>
          <t>DM-13/15 45-71-M00322_B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08.11.2020 10:06:07</t>
        </is>
      </c>
      <c>
        <is>
          <t>08.11.2020 12:04:08</t>
        </is>
      </c>
      <c>
        <v>1.966944444</v>
      </c>
      <c>
        <v>0</v>
      </c>
      <c>
        <v>226</v>
      </c>
      <c>
        <v>0</v>
      </c>
      <c>
        <v>0</v>
      </c>
      <c>
        <v>0</v>
      </c>
      <c>
        <v>444.529444</v>
      </c>
      <c>
        <v>0</v>
      </c>
      <c>
        <v>0</v>
      </c>
    </row>
    <row>
      <c>
        <is>
          <t>1598137</t>
        </is>
      </c>
      <c>
        <v>1</v>
      </c>
      <c>
        <is>
          <t>MANİSA</t>
        </is>
      </c>
      <c>
        <v>YUNUSEMRE</v>
      </c>
      <c>
        <is>
          <t>DM-13/15 45-71-M00322_953193260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29.11.2020 12:38:23</t>
        </is>
      </c>
      <c>
        <is>
          <t>29.11.2020 14:20:03</t>
        </is>
      </c>
      <c>
        <v>1.694444444</v>
      </c>
      <c>
        <v>0</v>
      </c>
      <c>
        <v>3</v>
      </c>
      <c>
        <v>0</v>
      </c>
      <c>
        <v>0</v>
      </c>
      <c>
        <v>0</v>
      </c>
      <c>
        <v>5.083333</v>
      </c>
      <c>
        <v>0</v>
      </c>
      <c>
        <v>0</v>
      </c>
    </row>
    <row>
      <c>
        <is>
          <t>1597926</t>
        </is>
      </c>
      <c>
        <v>1</v>
      </c>
      <c>
        <is>
          <t>MANİSA</t>
        </is>
      </c>
      <c>
        <v>ŞEHZADELER</v>
      </c>
      <c>
        <is>
          <t>VEZİROĞLU TR-1 45-71-M01034_45-71-M01034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28.11.2020 18:28:25</t>
        </is>
      </c>
      <c>
        <is>
          <t>28.11.2020 20:55:40</t>
        </is>
      </c>
      <c>
        <v>2.454166666</v>
      </c>
      <c>
        <v>0</v>
      </c>
      <c>
        <v>0</v>
      </c>
      <c>
        <v>1</v>
      </c>
      <c>
        <v>87</v>
      </c>
      <c>
        <v>0</v>
      </c>
      <c>
        <v>0</v>
      </c>
      <c>
        <v>2.454167</v>
      </c>
      <c>
        <v>213.5125</v>
      </c>
    </row>
    <row>
      <c>
        <is>
          <t>1576424</t>
        </is>
      </c>
      <c>
        <v>1</v>
      </c>
      <c>
        <is>
          <t>MANİSA</t>
        </is>
      </c>
      <c>
        <v>ŞEHZADELER</v>
      </c>
      <c>
        <is>
          <t>GÜZELKÖY KÖK 45-71-M00123_HatBaşıAyırıcı_53135146 M03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06.11.2020 12:22:12</t>
        </is>
      </c>
      <c>
        <is>
          <t>06.11.2020 18:15:51</t>
        </is>
      </c>
      <c>
        <v>5.894166666</v>
      </c>
      <c>
        <v>0</v>
      </c>
      <c>
        <v>0</v>
      </c>
      <c>
        <v>159</v>
      </c>
      <c>
        <v>77</v>
      </c>
      <c>
        <v>0</v>
      </c>
      <c>
        <v>0</v>
      </c>
      <c>
        <v>937.1725</v>
      </c>
      <c>
        <v>453.850833</v>
      </c>
    </row>
    <row>
      <c>
        <is>
          <t>1582630</t>
        </is>
      </c>
      <c>
        <v>1</v>
      </c>
      <c>
        <is>
          <t>MANİSA</t>
        </is>
      </c>
      <c>
        <v>ŞEHZADELER</v>
      </c>
      <c>
        <is>
          <t>GÜZELKÖY KÖK 45-71-M00123_HAŞİM AKCURA ENH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18.11.2020 15:17:17</t>
        </is>
      </c>
      <c>
        <is>
          <t>18.11.2020 18:53:48</t>
        </is>
      </c>
      <c>
        <v>3.608611111</v>
      </c>
      <c>
        <v>0</v>
      </c>
      <c>
        <v>0</v>
      </c>
      <c>
        <v>232</v>
      </c>
      <c>
        <v>122</v>
      </c>
      <c>
        <v>0</v>
      </c>
      <c>
        <v>0</v>
      </c>
      <c>
        <v>837.197778</v>
      </c>
      <c>
        <v>440.250556</v>
      </c>
    </row>
    <row>
      <c>
        <is>
          <t>1575344</t>
        </is>
      </c>
      <c>
        <v>1</v>
      </c>
      <c>
        <is>
          <t>MANİSA</t>
        </is>
      </c>
      <c>
        <v>ŞEHZADELER</v>
      </c>
      <c>
        <is>
          <t>GÜZELKÖY KÖK 45-71-M00123_HAŞİM AKCURA ENH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04.11.2020 16:56:00</t>
        </is>
      </c>
      <c>
        <is>
          <t>04.11.2020 17:29:50</t>
        </is>
      </c>
      <c>
        <v>0.563888888</v>
      </c>
      <c>
        <v>0</v>
      </c>
      <c>
        <v>0</v>
      </c>
      <c>
        <v>232</v>
      </c>
      <c>
        <v>122</v>
      </c>
      <c>
        <v>0</v>
      </c>
      <c>
        <v>0</v>
      </c>
      <c>
        <v>130.822222</v>
      </c>
      <c>
        <v>68.794444</v>
      </c>
    </row>
    <row>
      <c>
        <is>
          <t>1576635</t>
        </is>
      </c>
      <c>
        <v>1</v>
      </c>
      <c>
        <is>
          <t>MANİSA</t>
        </is>
      </c>
      <c>
        <v>SALİHLİ</v>
      </c>
      <c>
        <is>
          <t>KIRDAMLARI KARGACIK TR-1 45-78-M00499_45-78-M00499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06.11.2020 16:40:41</t>
        </is>
      </c>
      <c>
        <is>
          <t>06.11.2020 18:32:39</t>
        </is>
      </c>
      <c>
        <v>1.866111111</v>
      </c>
      <c>
        <v>0</v>
      </c>
      <c>
        <v>0</v>
      </c>
      <c>
        <v>1</v>
      </c>
      <c>
        <v>50</v>
      </c>
      <c>
        <v>0</v>
      </c>
      <c>
        <v>0</v>
      </c>
      <c>
        <v>1.866111</v>
      </c>
      <c>
        <v>93.305556</v>
      </c>
    </row>
    <row>
      <c>
        <is>
          <t>1575695</t>
        </is>
      </c>
      <c>
        <v>1</v>
      </c>
      <c>
        <is>
          <t>MANİSA</t>
        </is>
      </c>
      <c>
        <v>SALİHLİ</v>
      </c>
      <c>
        <is>
          <t>ADALA DM 45-78-M00827_KIRDAMLARI GES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05.11.2020 10:53:46</t>
        </is>
      </c>
      <c>
        <is>
          <t>05.11.2020 11:35:53</t>
        </is>
      </c>
      <c>
        <v>0.701944444</v>
      </c>
      <c>
        <v>0</v>
      </c>
      <c>
        <v>0</v>
      </c>
      <c>
        <v>5</v>
      </c>
      <c>
        <v>0</v>
      </c>
      <c>
        <v>0</v>
      </c>
      <c>
        <v>0</v>
      </c>
      <c>
        <v>3.509722</v>
      </c>
      <c>
        <v>0</v>
      </c>
    </row>
    <row>
      <c>
        <is>
          <t>1577097</t>
        </is>
      </c>
      <c>
        <v>1</v>
      </c>
      <c>
        <is>
          <t>MANİSA</t>
        </is>
      </c>
      <c>
        <v>SALİHLİ</v>
      </c>
      <c>
        <is>
          <t>ADALA DM 45-78-M00827_KIRDAMLARI GES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07.11.2020 12:06:36</t>
        </is>
      </c>
      <c>
        <is>
          <t>07.11.2020 13:00:33</t>
        </is>
      </c>
      <c>
        <v>0.899166666</v>
      </c>
      <c>
        <v>0</v>
      </c>
      <c>
        <v>0</v>
      </c>
      <c>
        <v>5</v>
      </c>
      <c>
        <v>0</v>
      </c>
      <c>
        <v>0</v>
      </c>
      <c>
        <v>0</v>
      </c>
      <c>
        <v>4.495833</v>
      </c>
      <c>
        <v>0</v>
      </c>
    </row>
    <row>
      <c>
        <is>
          <t>1577927</t>
        </is>
      </c>
      <c>
        <v>1</v>
      </c>
      <c>
        <is>
          <t>MANİSA</t>
        </is>
      </c>
      <c>
        <v>SALİHLİ</v>
      </c>
      <c>
        <is>
          <t>KIRDAMLARI BOĞAZİÇİ TR-2 45-78-M00478_49233059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09.11.2020 10:17:12</t>
        </is>
      </c>
      <c>
        <is>
          <t>09.11.2020 11:48:00</t>
        </is>
      </c>
      <c>
        <v>1.513333333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4.54</v>
      </c>
    </row>
    <row>
      <c>
        <is>
          <t>1577859</t>
        </is>
      </c>
      <c>
        <v>1</v>
      </c>
      <c>
        <is>
          <t>MANİSA</t>
        </is>
      </c>
      <c>
        <v>DEMİRCİ</v>
      </c>
      <c>
        <is>
          <t>DEMİRCİ TM 45-74-A00001_TR-A M10</t>
        </is>
      </c>
      <c>
        <v>TEİAŞ Trafo Arızası</v>
      </c>
      <c>
        <is>
          <t>İletim</t>
        </is>
      </c>
      <c>
        <v>Uzun</v>
      </c>
      <c>
        <v>Şebeke işletmecisi</v>
      </c>
      <c>
        <v>Bildirimsiz</v>
      </c>
      <c>
        <is>
          <t>09.11.2020 09:18:46</t>
        </is>
      </c>
      <c>
        <is>
          <t>09.11.2020 09:23:00</t>
        </is>
      </c>
      <c>
        <v>0.070555555</v>
      </c>
      <c>
        <v>102</v>
      </c>
      <c>
        <v>11782</v>
      </c>
      <c>
        <v>317</v>
      </c>
      <c>
        <v>9264</v>
      </c>
      <c>
        <v>7.196667</v>
      </c>
      <c>
        <v>831.285549</v>
      </c>
      <c>
        <v>22.366111</v>
      </c>
      <c>
        <v>653.626662</v>
      </c>
    </row>
    <row>
      <c>
        <is>
          <t>1597893</t>
        </is>
      </c>
      <c>
        <v>1</v>
      </c>
      <c>
        <is>
          <t>MANİSA</t>
        </is>
      </c>
      <c>
        <v>ALAŞEHİR</v>
      </c>
      <c>
        <is>
          <t>ALAŞEHİR TR-81 45-73-M00081_915764535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28.11.2020 17:07:26</t>
        </is>
      </c>
      <c>
        <is>
          <t>28.11.2020 18:26:45</t>
        </is>
      </c>
      <c>
        <v>1.321944444</v>
      </c>
      <c>
        <v>0</v>
      </c>
      <c>
        <v>1</v>
      </c>
      <c>
        <v>0</v>
      </c>
      <c>
        <v>0</v>
      </c>
      <c>
        <v>0</v>
      </c>
      <c>
        <v>1.321944</v>
      </c>
      <c>
        <v>0</v>
      </c>
      <c>
        <v>0</v>
      </c>
    </row>
    <row>
      <c>
        <is>
          <t>1574135</t>
        </is>
      </c>
      <c>
        <v>1</v>
      </c>
      <c>
        <is>
          <t>MANİSA</t>
        </is>
      </c>
      <c>
        <v>ALAŞEHİR</v>
      </c>
      <c>
        <is>
          <t>DM08/TR02 45-73-M00003_TR-80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02.11.2020 12:56:58</t>
        </is>
      </c>
      <c>
        <is>
          <t>02.11.2020 13:27:53</t>
        </is>
      </c>
      <c>
        <v>0.515277777</v>
      </c>
      <c>
        <v>10</v>
      </c>
      <c>
        <v>1843</v>
      </c>
      <c>
        <v>7</v>
      </c>
      <c>
        <v>185</v>
      </c>
      <c>
        <v>5.152778</v>
      </c>
      <c>
        <v>949.656943</v>
      </c>
      <c>
        <v>3.606944</v>
      </c>
      <c>
        <v>95.326389</v>
      </c>
    </row>
    <row>
      <c>
        <is>
          <t>1581977</t>
        </is>
      </c>
      <c>
        <v>1</v>
      </c>
      <c>
        <is>
          <t>MANİSA</t>
        </is>
      </c>
      <c>
        <v>ALAŞEHİR</v>
      </c>
      <c>
        <is>
          <t>DM08/TR02 45-73-M00003_TR-4-M04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17.11.2020 12:43:39</t>
        </is>
      </c>
      <c>
        <is>
          <t>17.11.2020 13:24:18</t>
        </is>
      </c>
      <c>
        <v>0.6775</v>
      </c>
      <c>
        <v>5</v>
      </c>
      <c>
        <v>524</v>
      </c>
      <c>
        <v>9</v>
      </c>
      <c>
        <v>55</v>
      </c>
      <c>
        <v>3.3875</v>
      </c>
      <c>
        <v>355.01</v>
      </c>
      <c>
        <v>6.0975</v>
      </c>
      <c>
        <v>37.2625</v>
      </c>
    </row>
    <row>
      <c>
        <is>
          <t>1576690</t>
        </is>
      </c>
      <c>
        <v>1</v>
      </c>
      <c>
        <is>
          <t>MANİSA</t>
        </is>
      </c>
      <c>
        <v>ALAŞEHİR</v>
      </c>
      <c>
        <is>
          <t>ALAŞEHİR TR-7 45-73-M00007_945670426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06.11.2020 17:41:05</t>
        </is>
      </c>
      <c>
        <is>
          <t>06.11.2020 18:22:32</t>
        </is>
      </c>
      <c>
        <v>0.690833333</v>
      </c>
      <c>
        <v>0</v>
      </c>
      <c>
        <v>3</v>
      </c>
      <c>
        <v>0</v>
      </c>
      <c>
        <v>0</v>
      </c>
      <c>
        <v>0</v>
      </c>
      <c>
        <v>2.0725</v>
      </c>
      <c>
        <v>0</v>
      </c>
      <c>
        <v>0</v>
      </c>
    </row>
    <row>
      <c>
        <is>
          <t>1598809</t>
        </is>
      </c>
      <c>
        <v>1</v>
      </c>
      <c>
        <is>
          <t>MANİSA</t>
        </is>
      </c>
      <c>
        <v>SALİHLİ</v>
      </c>
      <c>
        <is>
          <t>PAZARKÖY KÖK 45-78-L00700_HatBaşıAyırıcı_53140408 L05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30.11.2020 18:01:02</t>
        </is>
      </c>
      <c>
        <is>
          <t>30.11.2020 20:39:42</t>
        </is>
      </c>
      <c>
        <v>2.644444444</v>
      </c>
      <c>
        <v>0</v>
      </c>
      <c>
        <v>0</v>
      </c>
      <c>
        <v>19</v>
      </c>
      <c>
        <v>3</v>
      </c>
      <c>
        <v>0</v>
      </c>
      <c>
        <v>0</v>
      </c>
      <c>
        <v>50.244444</v>
      </c>
      <c>
        <v>7.933333</v>
      </c>
    </row>
    <row>
      <c>
        <is>
          <t>1598663</t>
        </is>
      </c>
      <c>
        <v>1</v>
      </c>
      <c>
        <is>
          <t>MANİSA</t>
        </is>
      </c>
      <c>
        <v>SALİHLİ</v>
      </c>
      <c>
        <is>
          <t>KARAYAHŞİ TARIMSAL SULAMA-1 45-78-L00430_45-78-L00430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30.11.2020 12:37:08</t>
        </is>
      </c>
      <c>
        <is>
          <t>30.11.2020 14:38:44</t>
        </is>
      </c>
      <c>
        <v>2.026666666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8.106667</v>
      </c>
    </row>
    <row>
      <c>
        <is>
          <t>1597768</t>
        </is>
      </c>
      <c>
        <v>1</v>
      </c>
      <c>
        <is>
          <t>MANİSA</t>
        </is>
      </c>
      <c>
        <v>SALİHLİ</v>
      </c>
      <c>
        <is>
          <t>ÇAYKÖY TR-1 45-78-L00429_49322446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28.11.2020 12:18:09</t>
        </is>
      </c>
      <c>
        <is>
          <t>28.11.2020 15:25:43</t>
        </is>
      </c>
      <c>
        <v>3.126111111</v>
      </c>
      <c>
        <v>0</v>
      </c>
      <c>
        <v>0</v>
      </c>
      <c>
        <v>0</v>
      </c>
      <c>
        <v>27</v>
      </c>
      <c>
        <v>0</v>
      </c>
      <c>
        <v>0</v>
      </c>
      <c>
        <v>0</v>
      </c>
      <c>
        <v>84.405</v>
      </c>
    </row>
    <row>
      <c>
        <is>
          <t>1577517</t>
        </is>
      </c>
      <c>
        <v>1</v>
      </c>
      <c>
        <is>
          <t>MANİSA</t>
        </is>
      </c>
      <c>
        <v>SALİHLİ</v>
      </c>
      <c>
        <is>
          <t>DOMBAYLI TR-1 45-78-M01111_49340988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08.11.2020 09:36:37</t>
        </is>
      </c>
      <c>
        <is>
          <t>08.11.2020 12:02:31</t>
        </is>
      </c>
      <c>
        <v>2.431666666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12.158333</v>
      </c>
    </row>
    <row>
      <c>
        <is>
          <t>1578870</t>
        </is>
      </c>
      <c>
        <v>1</v>
      </c>
      <c>
        <is>
          <t>MANİSA</t>
        </is>
      </c>
      <c>
        <v>ŞEHZADELER</v>
      </c>
      <c>
        <is>
          <t>DM-8 45-71-M00295_E.HARMANDALI YOLU TR-13 M09</t>
        </is>
      </c>
      <c>
        <v>Yabani Hayvan Teması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11.11.2020 08:56:52</t>
        </is>
      </c>
      <c>
        <is>
          <t>11.11.2020 09:42:29</t>
        </is>
      </c>
      <c>
        <v>0.760277777</v>
      </c>
      <c>
        <v>16</v>
      </c>
      <c>
        <v>4982</v>
      </c>
      <c>
        <v>2</v>
      </c>
      <c>
        <v>304</v>
      </c>
      <c>
        <v>12.164444</v>
      </c>
      <c>
        <v>3787.703885</v>
      </c>
      <c>
        <v>1.520556</v>
      </c>
      <c>
        <v>231.124444</v>
      </c>
    </row>
    <row>
      <c>
        <is>
          <t>1578457</t>
        </is>
      </c>
      <c>
        <v>1</v>
      </c>
      <c>
        <is>
          <t>MANİSA</t>
        </is>
      </c>
      <c>
        <v>SALİHLİ</v>
      </c>
      <c>
        <is>
          <t>TR-166 45-78-L00166_953255767</t>
        </is>
      </c>
      <c>
        <v>AG Box / Sdk Abone Çıkış Faz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10.11.2020 11:11:17</t>
        </is>
      </c>
      <c>
        <is>
          <t>10.11.2020 12:17:13</t>
        </is>
      </c>
      <c>
        <v>1.098888888</v>
      </c>
      <c>
        <v>0</v>
      </c>
      <c>
        <v>2</v>
      </c>
      <c>
        <v>0</v>
      </c>
      <c>
        <v>0</v>
      </c>
      <c>
        <v>0</v>
      </c>
      <c>
        <v>2.197778</v>
      </c>
      <c>
        <v>0</v>
      </c>
      <c>
        <v>0</v>
      </c>
    </row>
    <row>
      <c>
        <is>
          <t>1596991</t>
        </is>
      </c>
      <c>
        <v>1</v>
      </c>
      <c>
        <is>
          <t>MANİSA</t>
        </is>
      </c>
      <c>
        <v>SALİHLİ</v>
      </c>
      <c>
        <is>
          <t>SALİHLİ İM 45-78-A00001_ŞEHİR-2-L08 L08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26.11.2020 18:50:33</t>
        </is>
      </c>
      <c>
        <is>
          <t>26.11.2020 19:11:00</t>
        </is>
      </c>
      <c>
        <v>0.340833333</v>
      </c>
      <c>
        <v>36</v>
      </c>
      <c>
        <v>10110</v>
      </c>
      <c>
        <v>0</v>
      </c>
      <c>
        <v>0</v>
      </c>
      <c>
        <v>12.27</v>
      </c>
      <c>
        <v>3445.824997</v>
      </c>
      <c>
        <v>0</v>
      </c>
      <c>
        <v>0</v>
      </c>
    </row>
    <row>
      <c>
        <is>
          <t>1596182</t>
        </is>
      </c>
      <c>
        <v>1</v>
      </c>
      <c>
        <is>
          <t>MANİSA</t>
        </is>
      </c>
      <c>
        <v>YUNUSEMRE</v>
      </c>
      <c>
        <is>
          <t>DM-14/13-A 45-71-M01922_45065668</t>
        </is>
      </c>
      <c>
        <v>AG Klemens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25.11.2020 09:22:31</t>
        </is>
      </c>
      <c>
        <is>
          <t>25.11.2020 12:20:15</t>
        </is>
      </c>
      <c>
        <v>2.962222222</v>
      </c>
      <c>
        <v>0</v>
      </c>
      <c>
        <v>11</v>
      </c>
      <c>
        <v>0</v>
      </c>
      <c>
        <v>78</v>
      </c>
      <c>
        <v>0</v>
      </c>
      <c>
        <v>32.584444</v>
      </c>
      <c>
        <v>0</v>
      </c>
      <c>
        <v>231.053333</v>
      </c>
    </row>
    <row>
      <c>
        <is>
          <t>1578514</t>
        </is>
      </c>
      <c>
        <v>1</v>
      </c>
      <c>
        <is>
          <t>MANİSA</t>
        </is>
      </c>
      <c>
        <v>YUNUSEMRE</v>
      </c>
      <c>
        <is>
          <t>DM-4 45-71-M00004_DM-18/01 M17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10.11.2020 12:36:44</t>
        </is>
      </c>
      <c>
        <is>
          <t>10.11.2020 12:54:02</t>
        </is>
      </c>
      <c>
        <v>0.288333333</v>
      </c>
      <c>
        <v>35</v>
      </c>
      <c>
        <v>5532</v>
      </c>
      <c>
        <v>27</v>
      </c>
      <c>
        <v>246</v>
      </c>
      <c>
        <v>10.091667</v>
      </c>
      <c>
        <v>1595.059998</v>
      </c>
      <c>
        <v>7.785</v>
      </c>
      <c>
        <v>70.93</v>
      </c>
    </row>
    <row>
      <c>
        <is>
          <t>1597569</t>
        </is>
      </c>
      <c>
        <v>1</v>
      </c>
      <c>
        <is>
          <t>MANİSA</t>
        </is>
      </c>
      <c>
        <v>YUNUSEMRE</v>
      </c>
      <c>
        <is>
          <t>DM-4 45-71-M00004_DM-18/01 M17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28.11.2020 00:28:01</t>
        </is>
      </c>
      <c>
        <is>
          <t>28.11.2020 09:58:13</t>
        </is>
      </c>
      <c>
        <v>9.503333333</v>
      </c>
      <c>
        <v>29</v>
      </c>
      <c>
        <v>5334</v>
      </c>
      <c>
        <v>27</v>
      </c>
      <c>
        <v>246</v>
      </c>
      <c>
        <v>275.596667</v>
      </c>
      <c>
        <v>50690.779998</v>
      </c>
      <c>
        <v>256.59</v>
      </c>
      <c>
        <v>2337.82</v>
      </c>
    </row>
    <row>
      <c>
        <is>
          <t>1596297</t>
        </is>
      </c>
      <c>
        <v>1</v>
      </c>
      <c>
        <is>
          <t>MANİSA</t>
        </is>
      </c>
      <c>
        <v>SOMA</v>
      </c>
      <c>
        <is>
          <t>NALDÖKEN TR-1 45-82-M00198_Ayırıcı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25.11.2020 12:35:02</t>
        </is>
      </c>
      <c>
        <is>
          <t>25.11.2020 15:30:28</t>
        </is>
      </c>
      <c>
        <v>2.923888888</v>
      </c>
      <c>
        <v>0</v>
      </c>
      <c>
        <v>0</v>
      </c>
      <c>
        <v>2</v>
      </c>
      <c>
        <v>94</v>
      </c>
      <c>
        <v>0</v>
      </c>
      <c>
        <v>0</v>
      </c>
      <c>
        <v>5.847778</v>
      </c>
      <c>
        <v>274.845555</v>
      </c>
    </row>
    <row>
      <c>
        <is>
          <t>1597414</t>
        </is>
      </c>
      <c>
        <v>1</v>
      </c>
      <c>
        <is>
          <t>MANİSA</t>
        </is>
      </c>
      <c>
        <v>SOMA</v>
      </c>
      <c>
        <is>
          <t>SEVİŞLER TR-1 45-82-L00003_Ayırıcı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27.11.2020 16:22:07</t>
        </is>
      </c>
      <c>
        <is>
          <t>27.11.2020 19:27:46</t>
        </is>
      </c>
      <c>
        <v>3.094166666</v>
      </c>
      <c>
        <v>0</v>
      </c>
      <c>
        <v>0</v>
      </c>
      <c>
        <v>3</v>
      </c>
      <c>
        <v>106</v>
      </c>
      <c>
        <v>0</v>
      </c>
      <c>
        <v>0</v>
      </c>
      <c>
        <v>9.2825</v>
      </c>
      <c>
        <v>327.981667</v>
      </c>
    </row>
    <row>
      <c>
        <is>
          <t>1581074</t>
        </is>
      </c>
      <c>
        <v>1</v>
      </c>
      <c>
        <is>
          <t>MANİSA</t>
        </is>
      </c>
      <c>
        <v>SALİHLİ</v>
      </c>
      <c>
        <is>
          <t>TR-61 45-78-M00061_953261057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15.11.2020 13:10:51</t>
        </is>
      </c>
      <c>
        <is>
          <t>15.11.2020 16:21:40</t>
        </is>
      </c>
      <c>
        <v>3.180277777</v>
      </c>
      <c>
        <v>0</v>
      </c>
      <c>
        <v>9</v>
      </c>
      <c>
        <v>0</v>
      </c>
      <c>
        <v>0</v>
      </c>
      <c>
        <v>0</v>
      </c>
      <c>
        <v>28.6225</v>
      </c>
      <c>
        <v>0</v>
      </c>
      <c>
        <v>0</v>
      </c>
    </row>
    <row>
      <c>
        <is>
          <t>1573691</t>
        </is>
      </c>
      <c>
        <v>1</v>
      </c>
      <c>
        <is>
          <t>MANİSA</t>
        </is>
      </c>
      <c>
        <v>SALİHLİ</v>
      </c>
      <c>
        <is>
          <t>TR-50 45-78-L00050_953301068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01.11.2020 14:39:45</t>
        </is>
      </c>
      <c>
        <is>
          <t>01.11.2020 15:20:55</t>
        </is>
      </c>
      <c>
        <v>0.686111111</v>
      </c>
      <c>
        <v>0</v>
      </c>
      <c>
        <v>2</v>
      </c>
      <c>
        <v>0</v>
      </c>
      <c>
        <v>0</v>
      </c>
      <c>
        <v>0</v>
      </c>
      <c>
        <v>1.372222</v>
      </c>
      <c>
        <v>0</v>
      </c>
      <c>
        <v>0</v>
      </c>
    </row>
    <row>
      <c>
        <is>
          <t>1583791</t>
        </is>
      </c>
      <c>
        <v>1</v>
      </c>
      <c>
        <is>
          <t>MANİSA</t>
        </is>
      </c>
      <c>
        <v>SALİHLİ</v>
      </c>
      <c>
        <is>
          <t>TR-50 45-78-L00050_953253843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20.11.2020 11:36:30</t>
        </is>
      </c>
      <c>
        <is>
          <t>20.11.2020 12:12:41</t>
        </is>
      </c>
      <c>
        <v>0.603055555</v>
      </c>
      <c>
        <v>0</v>
      </c>
      <c>
        <v>3</v>
      </c>
      <c>
        <v>0</v>
      </c>
      <c>
        <v>0</v>
      </c>
      <c>
        <v>0</v>
      </c>
      <c>
        <v>1.809167</v>
      </c>
      <c>
        <v>0</v>
      </c>
      <c>
        <v>0</v>
      </c>
    </row>
    <row>
      <c>
        <is>
          <t>1577167</t>
        </is>
      </c>
      <c>
        <v>1</v>
      </c>
      <c>
        <is>
          <t>MANİSA</t>
        </is>
      </c>
      <c>
        <v>SALİHLİ</v>
      </c>
      <c>
        <is>
          <t>PAZARKÖY YENİ MAH TR-4 45-78-L00655_49253338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07.11.2020 14:15:30</t>
        </is>
      </c>
      <c>
        <is>
          <t>07.11.2020 16:22:46</t>
        </is>
      </c>
      <c>
        <v>2.121111111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6.363333</v>
      </c>
    </row>
    <row>
      <c>
        <is>
          <t>1596410</t>
        </is>
      </c>
      <c>
        <v>1</v>
      </c>
      <c>
        <is>
          <t>MANİSA</t>
        </is>
      </c>
      <c>
        <v>SALİHLİ</v>
      </c>
      <c>
        <is>
          <t>POYRAZDAMLARI TR-11 45-78-M00576_-M04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25.11.2020 16:30:12</t>
        </is>
      </c>
      <c>
        <is>
          <t>25.11.2020 17:59:00</t>
        </is>
      </c>
      <c>
        <v>1.48</v>
      </c>
      <c>
        <v>4</v>
      </c>
      <c>
        <v>275</v>
      </c>
      <c>
        <v>0</v>
      </c>
      <c>
        <v>10</v>
      </c>
      <c>
        <v>5.92</v>
      </c>
      <c>
        <v>407</v>
      </c>
      <c>
        <v>0</v>
      </c>
      <c>
        <v>14.8</v>
      </c>
    </row>
    <row>
      <c>
        <is>
          <t>1598341</t>
        </is>
      </c>
      <c>
        <v>1</v>
      </c>
      <c>
        <is>
          <t>MANİSA</t>
        </is>
      </c>
      <c>
        <v>ŞEHZADELER</v>
      </c>
      <c>
        <is>
          <t>DM-1/52 45-71-M00325_72410668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29.11.2020 21:07:11</t>
        </is>
      </c>
      <c>
        <is>
          <t>29.11.2020 22:06:07</t>
        </is>
      </c>
      <c>
        <v>0.982222222</v>
      </c>
      <c>
        <v>0</v>
      </c>
      <c>
        <v>116</v>
      </c>
      <c>
        <v>0</v>
      </c>
      <c>
        <v>0</v>
      </c>
      <c>
        <v>0</v>
      </c>
      <c>
        <v>113.937778</v>
      </c>
      <c>
        <v>0</v>
      </c>
      <c>
        <v>0</v>
      </c>
    </row>
    <row>
      <c>
        <is>
          <t>1574014</t>
        </is>
      </c>
      <c>
        <v>1</v>
      </c>
      <c>
        <is>
          <t>MANİSA</t>
        </is>
      </c>
      <c>
        <v>SALİHLİ</v>
      </c>
      <c>
        <is>
          <t>TR-41 KÖK 45-78-L00041_TR-44 L01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02.11.2020 09:53:34</t>
        </is>
      </c>
      <c>
        <is>
          <t>02.11.2020 10:22:41</t>
        </is>
      </c>
      <c>
        <v>0.485277777</v>
      </c>
      <c>
        <v>24</v>
      </c>
      <c>
        <v>487</v>
      </c>
      <c>
        <v>0</v>
      </c>
      <c>
        <v>0</v>
      </c>
      <c>
        <v>11.646667</v>
      </c>
      <c>
        <v>236.330277</v>
      </c>
      <c>
        <v>0</v>
      </c>
      <c>
        <v>0</v>
      </c>
    </row>
    <row>
      <c>
        <is>
          <t>1598825</t>
        </is>
      </c>
      <c>
        <v>1</v>
      </c>
      <c>
        <is>
          <t>MANİSA</t>
        </is>
      </c>
      <c>
        <v>SALİHLİ</v>
      </c>
      <c>
        <is>
          <t>POYRAZ TR-2 45-78-M00654_953293789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30.11.2020 18:38:57</t>
        </is>
      </c>
      <c>
        <is>
          <t>30.11.2020 21:29:41</t>
        </is>
      </c>
      <c>
        <v>2.845555555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2.845556</v>
      </c>
    </row>
    <row>
      <c>
        <is>
          <t>1582745</t>
        </is>
      </c>
      <c>
        <v>1</v>
      </c>
      <c>
        <is>
          <t>MANİSA</t>
        </is>
      </c>
      <c>
        <v>SALİHLİ</v>
      </c>
      <c>
        <is>
          <t>POYRAZ TR-2 45-78-M00654_953285486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18.11.2020 18:35:46</t>
        </is>
      </c>
      <c>
        <is>
          <t>19.11.2020 00:17:31</t>
        </is>
      </c>
      <c>
        <v>5.695833333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5.695833</v>
      </c>
    </row>
    <row>
      <c>
        <is>
          <t>1596035</t>
        </is>
      </c>
      <c>
        <v>1</v>
      </c>
      <c>
        <is>
          <t>MANİSA</t>
        </is>
      </c>
      <c>
        <v>SALİHLİ</v>
      </c>
      <c>
        <is>
          <t>ÇAPAKLI KÖK 45-78-M01161_SÜLEYMANİYE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25.11.2020 07:20:42</t>
        </is>
      </c>
      <c>
        <is>
          <t>25.11.2020 08:08:12</t>
        </is>
      </c>
      <c>
        <v>0.791666666</v>
      </c>
      <c>
        <v>0</v>
      </c>
      <c>
        <v>0</v>
      </c>
      <c>
        <v>53</v>
      </c>
      <c>
        <v>149</v>
      </c>
      <c>
        <v>0</v>
      </c>
      <c>
        <v>0</v>
      </c>
      <c>
        <v>41.958333</v>
      </c>
      <c>
        <v>117.958333</v>
      </c>
    </row>
    <row>
      <c>
        <is>
          <t>1595408</t>
        </is>
      </c>
      <c>
        <v>1</v>
      </c>
      <c>
        <is>
          <t>MANİSA</t>
        </is>
      </c>
      <c>
        <v>SALİHLİ</v>
      </c>
      <c>
        <is>
          <t>ÇAPAKLI KÖK 45-78-M01161_HatBaşıAyırıcı_53139018 M03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23.11.2020 18:15:57</t>
        </is>
      </c>
      <c>
        <is>
          <t>23.11.2020 21:12:39</t>
        </is>
      </c>
      <c>
        <v>2.945</v>
      </c>
      <c>
        <v>0</v>
      </c>
      <c>
        <v>0</v>
      </c>
      <c>
        <v>3</v>
      </c>
      <c>
        <v>0</v>
      </c>
      <c>
        <v>0</v>
      </c>
      <c>
        <v>0</v>
      </c>
      <c>
        <v>8.835</v>
      </c>
      <c>
        <v>0</v>
      </c>
    </row>
    <row>
      <c>
        <is>
          <t>1584315</t>
        </is>
      </c>
      <c>
        <v>1</v>
      </c>
      <c>
        <is>
          <t>MANİSA</t>
        </is>
      </c>
      <c>
        <v>SALİHLİ</v>
      </c>
      <c>
        <is>
          <t>ÇAPAKLI KÖK 45-78-M01161_HatBaşıAyırıcı_53140096 M01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21.11.2020 11:18:48</t>
        </is>
      </c>
      <c>
        <is>
          <t>21.11.2020 14:37:26</t>
        </is>
      </c>
      <c>
        <v>3.310555555</v>
      </c>
      <c>
        <v>0</v>
      </c>
      <c>
        <v>0</v>
      </c>
      <c>
        <v>2</v>
      </c>
      <c>
        <v>38</v>
      </c>
      <c>
        <v>0</v>
      </c>
      <c>
        <v>0</v>
      </c>
      <c>
        <v>6.621111</v>
      </c>
      <c>
        <v>125.801111</v>
      </c>
    </row>
    <row>
      <c>
        <is>
          <t>1594851</t>
        </is>
      </c>
      <c>
        <v>1</v>
      </c>
      <c>
        <is>
          <t>MANİSA</t>
        </is>
      </c>
      <c>
        <v>SALİHLİ</v>
      </c>
      <c>
        <is>
          <t>KARAPINAR İM 45-78-A00002_HatBaşıAyırıcı_53140396 M02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22.11.2020 16:08:47</t>
        </is>
      </c>
      <c>
        <is>
          <t>22.11.2020 23:50:52</t>
        </is>
      </c>
      <c>
        <v>7.701388888</v>
      </c>
      <c>
        <v>0</v>
      </c>
      <c>
        <v>0</v>
      </c>
      <c>
        <v>15</v>
      </c>
      <c>
        <v>36</v>
      </c>
      <c>
        <v>0</v>
      </c>
      <c>
        <v>0</v>
      </c>
      <c>
        <v>115.520833</v>
      </c>
      <c>
        <v>277.25</v>
      </c>
    </row>
    <row>
      <c>
        <is>
          <t>1596104</t>
        </is>
      </c>
      <c>
        <v>1</v>
      </c>
      <c>
        <is>
          <t>MANİSA</t>
        </is>
      </c>
      <c>
        <v>SALİHLİ</v>
      </c>
      <c>
        <is>
          <t>ÇAPAKLI KÖK 45-78-M01161_HatBaşıAyırıcı_53139027 M01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25.11.2020 09:40:45</t>
        </is>
      </c>
      <c>
        <is>
          <t>25.11.2020 10:39:38</t>
        </is>
      </c>
      <c>
        <v>0.981388888</v>
      </c>
      <c>
        <v>0</v>
      </c>
      <c>
        <v>0</v>
      </c>
      <c>
        <v>4</v>
      </c>
      <c>
        <v>131</v>
      </c>
      <c>
        <v>0</v>
      </c>
      <c>
        <v>0</v>
      </c>
      <c>
        <v>3.925556</v>
      </c>
      <c>
        <v>128.561944</v>
      </c>
    </row>
    <row>
      <c>
        <is>
          <t>1582979</t>
        </is>
      </c>
      <c>
        <v>1</v>
      </c>
      <c>
        <is>
          <t>MANİSA</t>
        </is>
      </c>
      <c>
        <v>SALİHLİ</v>
      </c>
      <c>
        <is>
          <t>ÇAPAKLI KÖK 45-78-M01161_HatBaşıAyırıcı_53140096 M01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19.11.2020 10:35:09</t>
        </is>
      </c>
      <c>
        <is>
          <t>19.11.2020 15:06:07</t>
        </is>
      </c>
      <c>
        <v>4.516111111</v>
      </c>
      <c>
        <v>0</v>
      </c>
      <c>
        <v>0</v>
      </c>
      <c>
        <v>2</v>
      </c>
      <c>
        <v>38</v>
      </c>
      <c>
        <v>0</v>
      </c>
      <c>
        <v>0</v>
      </c>
      <c>
        <v>9.032222</v>
      </c>
      <c>
        <v>171.612222</v>
      </c>
    </row>
    <row>
      <c>
        <is>
          <t>1583664</t>
        </is>
      </c>
      <c>
        <v>1</v>
      </c>
      <c>
        <is>
          <t>MANİSA</t>
        </is>
      </c>
      <c>
        <v>SALİHLİ</v>
      </c>
      <c>
        <is>
          <t>ÇAPAKLI KÖK 45-78-M01161_SÜLEYMANİYE -M01 M01</t>
        </is>
      </c>
      <c>
        <v>OG Atlama(Jumper)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20.11.2020 09:24:25</t>
        </is>
      </c>
      <c>
        <is>
          <t>20.11.2020 14:56:09</t>
        </is>
      </c>
      <c>
        <v>5.528888888</v>
      </c>
      <c>
        <v>0</v>
      </c>
      <c>
        <v>0</v>
      </c>
      <c>
        <v>54</v>
      </c>
      <c>
        <v>253</v>
      </c>
      <c>
        <v>0</v>
      </c>
      <c>
        <v>0</v>
      </c>
      <c>
        <v>298.56</v>
      </c>
      <c>
        <v>1398.808889</v>
      </c>
    </row>
    <row>
      <c>
        <is>
          <t>1577514</t>
        </is>
      </c>
      <c>
        <v>1</v>
      </c>
      <c>
        <is>
          <t>MANİSA</t>
        </is>
      </c>
      <c>
        <v>SALİHLİ</v>
      </c>
      <c>
        <is>
          <t>ÇAPAKLI KÖK 45-78-M01161_HatBaşıAyırıcı_53138965 M03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08.11.2020 09:32:30</t>
        </is>
      </c>
      <c>
        <is>
          <t>08.11.2020 11:06:22</t>
        </is>
      </c>
      <c>
        <v>1.564444444</v>
      </c>
      <c>
        <v>0</v>
      </c>
      <c>
        <v>0</v>
      </c>
      <c>
        <v>15</v>
      </c>
      <c>
        <v>29</v>
      </c>
      <c>
        <v>0</v>
      </c>
      <c>
        <v>0</v>
      </c>
      <c>
        <v>23.466667</v>
      </c>
      <c>
        <v>45.368889</v>
      </c>
    </row>
    <row>
      <c>
        <is>
          <t>1579575</t>
        </is>
      </c>
      <c>
        <v>1</v>
      </c>
      <c>
        <is>
          <t>MANİSA</t>
        </is>
      </c>
      <c>
        <v>SALİHLİ</v>
      </c>
      <c>
        <is>
          <t>ÇAPAKLI KÖK 45-78-M01161_HatBaşıAyırıcı_53138965 M03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12.11.2020 10:26:07</t>
        </is>
      </c>
      <c>
        <is>
          <t>12.11.2020 12:24:11</t>
        </is>
      </c>
      <c>
        <v>1.967777777</v>
      </c>
      <c>
        <v>0</v>
      </c>
      <c>
        <v>0</v>
      </c>
      <c>
        <v>15</v>
      </c>
      <c>
        <v>29</v>
      </c>
      <c>
        <v>0</v>
      </c>
      <c>
        <v>0</v>
      </c>
      <c>
        <v>29.516667</v>
      </c>
      <c>
        <v>57.065556</v>
      </c>
    </row>
    <row>
      <c>
        <is>
          <t>1581300</t>
        </is>
      </c>
      <c>
        <v>1</v>
      </c>
      <c>
        <is>
          <t>MANİSA</t>
        </is>
      </c>
      <c>
        <v>ŞEHZADELER</v>
      </c>
      <c>
        <is>
          <t>DM-8/7 KAZIMKARABEKİR İ.Ö.O 45-71-M00294_56393706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16.11.2020 08:56:00</t>
        </is>
      </c>
      <c>
        <is>
          <t>16.11.2020 12:41:37</t>
        </is>
      </c>
      <c>
        <v>3.760277777</v>
      </c>
      <c>
        <v>0</v>
      </c>
      <c>
        <v>228</v>
      </c>
      <c>
        <v>0</v>
      </c>
      <c>
        <v>0</v>
      </c>
      <c>
        <v>0</v>
      </c>
      <c>
        <v>857.343333</v>
      </c>
      <c>
        <v>0</v>
      </c>
      <c>
        <v>0</v>
      </c>
    </row>
    <row>
      <c>
        <is>
          <t>1596129</t>
        </is>
      </c>
      <c>
        <v>1</v>
      </c>
      <c>
        <is>
          <t>MANİSA</t>
        </is>
      </c>
      <c>
        <v>KULA</v>
      </c>
      <c>
        <is>
          <t>KONURCA TR-1 45-77-M00108_945515476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25.11.2020 10:02:13</t>
        </is>
      </c>
      <c>
        <is>
          <t>25.11.2020 12:32:22</t>
        </is>
      </c>
      <c>
        <v>2.5025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2.5025</v>
      </c>
    </row>
    <row>
      <c>
        <is>
          <t>1584466</t>
        </is>
      </c>
      <c>
        <v>1</v>
      </c>
      <c>
        <is>
          <t>MANİSA</t>
        </is>
      </c>
      <c>
        <v>SALİHLİ</v>
      </c>
      <c>
        <is>
          <t>TR-146 45-78-L00146_49414040</t>
        </is>
      </c>
      <c>
        <v>AG Nötr İletken Kopması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21.11.2020 16:02:32</t>
        </is>
      </c>
      <c>
        <is>
          <t>21.11.2020 16:56:19</t>
        </is>
      </c>
      <c>
        <v>0.896388888</v>
      </c>
      <c>
        <v>0</v>
      </c>
      <c>
        <v>53</v>
      </c>
      <c>
        <v>0</v>
      </c>
      <c>
        <v>0</v>
      </c>
      <c>
        <v>0</v>
      </c>
      <c>
        <v>47.508611</v>
      </c>
      <c>
        <v>0</v>
      </c>
      <c>
        <v>0</v>
      </c>
    </row>
    <row>
      <c>
        <is>
          <t>1596509</t>
        </is>
      </c>
      <c>
        <v>1</v>
      </c>
      <c>
        <is>
          <t>MANİSA</t>
        </is>
      </c>
      <c>
        <v>SALİHLİ</v>
      </c>
      <c>
        <is>
          <t>TR-49 45-78-L00049_953254190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25.11.2020 19:43:37</t>
        </is>
      </c>
      <c>
        <is>
          <t>25.11.2020 22:01:23</t>
        </is>
      </c>
      <c>
        <v>2.296111111</v>
      </c>
      <c>
        <v>0</v>
      </c>
      <c>
        <v>5</v>
      </c>
      <c>
        <v>0</v>
      </c>
      <c>
        <v>0</v>
      </c>
      <c>
        <v>0</v>
      </c>
      <c>
        <v>11.480556</v>
      </c>
      <c>
        <v>0</v>
      </c>
      <c>
        <v>0</v>
      </c>
    </row>
    <row>
      <c>
        <is>
          <t>1598330</t>
        </is>
      </c>
      <c>
        <v>1</v>
      </c>
      <c>
        <is>
          <t>MANİSA</t>
        </is>
      </c>
      <c>
        <v>YUNUSEMRE</v>
      </c>
      <c>
        <is>
          <t>DM-12/04-D 45-71-M00583_961483342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29.11.2020 19:52:24</t>
        </is>
      </c>
      <c>
        <is>
          <t>29.11.2020 22:59:43</t>
        </is>
      </c>
      <c>
        <v>3.121944444</v>
      </c>
      <c>
        <v>0</v>
      </c>
      <c>
        <v>16</v>
      </c>
      <c>
        <v>0</v>
      </c>
      <c>
        <v>0</v>
      </c>
      <c>
        <v>0</v>
      </c>
      <c>
        <v>49.951111</v>
      </c>
      <c>
        <v>0</v>
      </c>
      <c>
        <v>0</v>
      </c>
    </row>
    <row>
      <c>
        <is>
          <t>1582766</t>
        </is>
      </c>
      <c>
        <v>1</v>
      </c>
      <c>
        <is>
          <t>MANİSA</t>
        </is>
      </c>
      <c>
        <v>YUNUSEMRE</v>
      </c>
      <c>
        <is>
          <t>MALDAN KÖYÜ TR-2 45-71-M01667_953209739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18.11.2020 19:52:45</t>
        </is>
      </c>
      <c>
        <is>
          <t>18.11.2020 21:45:51</t>
        </is>
      </c>
      <c>
        <v>1.885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1.885</v>
      </c>
    </row>
    <row>
      <c>
        <is>
          <t>1577248</t>
        </is>
      </c>
      <c>
        <v>1</v>
      </c>
      <c>
        <is>
          <t>MANİSA</t>
        </is>
      </c>
      <c>
        <v>SALİHLİ</v>
      </c>
      <c>
        <is>
          <t>GÖKEYÜP TR-6(DEMİRTEPE) 45-78-M00800_49202847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07.11.2020 16:41:28</t>
        </is>
      </c>
      <c>
        <is>
          <t>07.11.2020 18:22:54</t>
        </is>
      </c>
      <c>
        <v>1.690555555</v>
      </c>
      <c>
        <v>0</v>
      </c>
      <c>
        <v>0</v>
      </c>
      <c>
        <v>0</v>
      </c>
      <c>
        <v>10</v>
      </c>
      <c>
        <v>0</v>
      </c>
      <c>
        <v>0</v>
      </c>
      <c>
        <v>0</v>
      </c>
      <c>
        <v>16.905556</v>
      </c>
    </row>
    <row>
      <c>
        <is>
          <t>1577757</t>
        </is>
      </c>
      <c>
        <v>1</v>
      </c>
      <c>
        <is>
          <t>MANİSA</t>
        </is>
      </c>
      <c>
        <v>YUNUSEMRE</v>
      </c>
      <c>
        <is>
          <t>DM-4/7 (SELVİ SOKAK) 45-71-M00234_953218449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08.11.2020 18:54:29</t>
        </is>
      </c>
      <c>
        <is>
          <t>08.11.2020 19:21:10</t>
        </is>
      </c>
      <c>
        <v>0.444722222</v>
      </c>
      <c>
        <v>0</v>
      </c>
      <c>
        <v>4</v>
      </c>
      <c>
        <v>0</v>
      </c>
      <c>
        <v>0</v>
      </c>
      <c>
        <v>0</v>
      </c>
      <c>
        <v>1.778889</v>
      </c>
      <c>
        <v>0</v>
      </c>
      <c>
        <v>0</v>
      </c>
    </row>
    <row>
      <c>
        <is>
          <t>1582528</t>
        </is>
      </c>
      <c>
        <v>1</v>
      </c>
      <c>
        <is>
          <t>MANİSA</t>
        </is>
      </c>
      <c>
        <v>YUNUSEMRE</v>
      </c>
      <c>
        <is>
          <t>DM-3/03 (TOZKOPARAN) 45-71-M00115_953218525</t>
        </is>
      </c>
      <c>
        <v>AG Box / Sdk Abone Çıkış Faz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18.11.2020 12:52:02</t>
        </is>
      </c>
      <c>
        <is>
          <t>18.11.2020 13:28:50</t>
        </is>
      </c>
      <c>
        <v>0.613333333</v>
      </c>
      <c>
        <v>0</v>
      </c>
      <c>
        <v>10</v>
      </c>
      <c>
        <v>0</v>
      </c>
      <c>
        <v>0</v>
      </c>
      <c>
        <v>0</v>
      </c>
      <c>
        <v>6.133333</v>
      </c>
      <c>
        <v>0</v>
      </c>
      <c>
        <v>0</v>
      </c>
    </row>
    <row>
      <c>
        <is>
          <t>1584142</t>
        </is>
      </c>
      <c>
        <v>1</v>
      </c>
      <c>
        <is>
          <t>MANİSA</t>
        </is>
      </c>
      <c>
        <v>YUNUSEMRE</v>
      </c>
      <c>
        <is>
          <t>DM-3/4 45-71-M00116_953218342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21.11.2020 02:11:08</t>
        </is>
      </c>
      <c>
        <is>
          <t>21.11.2020 03:12:40</t>
        </is>
      </c>
      <c>
        <v>1.025555555</v>
      </c>
      <c>
        <v>0</v>
      </c>
      <c>
        <v>7</v>
      </c>
      <c>
        <v>0</v>
      </c>
      <c>
        <v>0</v>
      </c>
      <c>
        <v>0</v>
      </c>
      <c>
        <v>7.178889</v>
      </c>
      <c>
        <v>0</v>
      </c>
      <c>
        <v>0</v>
      </c>
    </row>
    <row>
      <c>
        <is>
          <t>1583522</t>
        </is>
      </c>
      <c>
        <v>1</v>
      </c>
      <c>
        <is>
          <t>MANİSA</t>
        </is>
      </c>
      <c>
        <v>SALİHLİ</v>
      </c>
      <c>
        <is>
          <t>KURTTUTAN TR-1 45-78-M01152_953286703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19.11.2020 20:18:20</t>
        </is>
      </c>
      <c>
        <is>
          <t>19.11.2020 22:39:50</t>
        </is>
      </c>
      <c>
        <v>2.358333333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2.358333</v>
      </c>
    </row>
    <row>
      <c>
        <is>
          <t>1578163</t>
        </is>
      </c>
      <c>
        <v>1</v>
      </c>
      <c>
        <is>
          <t>MANİSA</t>
        </is>
      </c>
      <c>
        <v>ŞEHZADELER</v>
      </c>
      <c>
        <is>
          <t>DM-9/10 45-71-M01168_953247076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09.11.2020 16:38:15</t>
        </is>
      </c>
      <c>
        <is>
          <t>09.11.2020 17:29:58</t>
        </is>
      </c>
      <c>
        <v>0.861944444</v>
      </c>
      <c>
        <v>0</v>
      </c>
      <c>
        <v>2</v>
      </c>
      <c>
        <v>0</v>
      </c>
      <c>
        <v>0</v>
      </c>
      <c>
        <v>0</v>
      </c>
      <c>
        <v>1.723889</v>
      </c>
      <c>
        <v>0</v>
      </c>
      <c>
        <v>0</v>
      </c>
    </row>
    <row>
      <c>
        <is>
          <t>1580151</t>
        </is>
      </c>
      <c>
        <v>1</v>
      </c>
      <c>
        <is>
          <t>MANİSA</t>
        </is>
      </c>
      <c>
        <v>ŞEHZADELER</v>
      </c>
      <c>
        <is>
          <t>HARMANDALI KÖK 45-71-M00061_AHMET KOCA M10</t>
        </is>
      </c>
      <c>
        <v>OG İletken Kopması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13.11.2020 12:27:18</t>
        </is>
      </c>
      <c>
        <is>
          <t>13.11.2020 17:19:49</t>
        </is>
      </c>
      <c>
        <v>4.875277777</v>
      </c>
      <c>
        <v>0</v>
      </c>
      <c>
        <v>0</v>
      </c>
      <c>
        <v>43</v>
      </c>
      <c>
        <v>53</v>
      </c>
      <c>
        <v>0</v>
      </c>
      <c>
        <v>0</v>
      </c>
      <c>
        <v>209.636944</v>
      </c>
      <c>
        <v>258.389722</v>
      </c>
    </row>
    <row>
      <c>
        <is>
          <t>1576922</t>
        </is>
      </c>
      <c>
        <v>1</v>
      </c>
      <c>
        <is>
          <t>MANİSA</t>
        </is>
      </c>
      <c>
        <v>ŞEHZADELER</v>
      </c>
      <c>
        <is>
          <t>HARMANDALI KÖK 45-71-M00061_HARMANDALI KÖYÜ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07.11.2020 08:24:58</t>
        </is>
      </c>
      <c>
        <is>
          <t>07.11.2020 08:54:51</t>
        </is>
      </c>
      <c>
        <v>0.498055555</v>
      </c>
      <c>
        <v>0</v>
      </c>
      <c>
        <v>0</v>
      </c>
      <c>
        <v>38</v>
      </c>
      <c>
        <v>185</v>
      </c>
      <c>
        <v>0</v>
      </c>
      <c>
        <v>0</v>
      </c>
      <c>
        <v>18.926111</v>
      </c>
      <c>
        <v>92.140278</v>
      </c>
    </row>
    <row>
      <c>
        <is>
          <t>1582355</t>
        </is>
      </c>
      <c>
        <v>1</v>
      </c>
      <c>
        <is>
          <t>MANİSA</t>
        </is>
      </c>
      <c>
        <v>ŞEHZADELER</v>
      </c>
      <c>
        <is>
          <t>UMAHAN ÖZEL VE ARK. ÖZEL TR 45-71-M00883Ö_Ayırıcı H01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18.11.2020 09:30:13</t>
        </is>
      </c>
      <c>
        <is>
          <t>18.11.2020 11:32:07</t>
        </is>
      </c>
      <c>
        <v>2.031666666</v>
      </c>
      <c>
        <v>0</v>
      </c>
      <c>
        <v>0</v>
      </c>
      <c>
        <v>6</v>
      </c>
      <c>
        <v>0</v>
      </c>
      <c>
        <v>0</v>
      </c>
      <c>
        <v>0</v>
      </c>
      <c>
        <v>12.19</v>
      </c>
      <c>
        <v>0</v>
      </c>
    </row>
    <row>
      <c>
        <is>
          <t>1574483</t>
        </is>
      </c>
      <c>
        <v>1</v>
      </c>
      <c>
        <is>
          <t>MANİSA</t>
        </is>
      </c>
      <c>
        <v>ŞEHZADELER</v>
      </c>
      <c>
        <is>
          <t>HARMANDALI KÖK 45-71-M00061_HARMANDALI KÖYÜ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03.11.2020 08:23:03</t>
        </is>
      </c>
      <c>
        <is>
          <t>03.11.2020 09:00:41</t>
        </is>
      </c>
      <c>
        <v>0.627222222</v>
      </c>
      <c>
        <v>0</v>
      </c>
      <c>
        <v>0</v>
      </c>
      <c>
        <v>38</v>
      </c>
      <c>
        <v>185</v>
      </c>
      <c>
        <v>0</v>
      </c>
      <c>
        <v>0</v>
      </c>
      <c>
        <v>23.834444</v>
      </c>
      <c>
        <v>116.036111</v>
      </c>
    </row>
    <row>
      <c>
        <is>
          <t>1581667</t>
        </is>
      </c>
      <c>
        <v>1</v>
      </c>
      <c>
        <is>
          <t>MANİSA</t>
        </is>
      </c>
      <c>
        <v>ŞEHZADELER</v>
      </c>
      <c>
        <is>
          <t>AHMET KOCA TARIMSAL SULAMA GRB TR-1 45-71-M00902_Ayırıcı H01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16.11.2020 18:33:40</t>
        </is>
      </c>
      <c>
        <is>
          <t>16.11.2020 20:56:43</t>
        </is>
      </c>
      <c>
        <v>2.384166666</v>
      </c>
      <c>
        <v>0</v>
      </c>
      <c>
        <v>0</v>
      </c>
      <c>
        <v>0</v>
      </c>
      <c>
        <v>13</v>
      </c>
      <c>
        <v>0</v>
      </c>
      <c>
        <v>0</v>
      </c>
      <c>
        <v>0</v>
      </c>
      <c>
        <v>30.994167</v>
      </c>
    </row>
    <row>
      <c>
        <is>
          <t>1581788</t>
        </is>
      </c>
      <c>
        <v>1</v>
      </c>
      <c>
        <is>
          <t>MANİSA</t>
        </is>
      </c>
      <c>
        <v>ŞEHZADELER</v>
      </c>
      <c>
        <is>
          <t>AHMET KOCA TARIMSAL SULAMA GRB TR-1 45-71-M00902_Ayırıcı H01</t>
        </is>
      </c>
      <c>
        <v>OG Atlama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17.11.2020 08:58:35</t>
        </is>
      </c>
      <c>
        <is>
          <t>17.11.2020 13:44:03</t>
        </is>
      </c>
      <c>
        <v>4.757777777</v>
      </c>
      <c>
        <v>0</v>
      </c>
      <c>
        <v>0</v>
      </c>
      <c>
        <v>0</v>
      </c>
      <c>
        <v>13</v>
      </c>
      <c>
        <v>0</v>
      </c>
      <c>
        <v>0</v>
      </c>
      <c>
        <v>0</v>
      </c>
      <c>
        <v>61.851111</v>
      </c>
    </row>
    <row>
      <c>
        <is>
          <t>1582496</t>
        </is>
      </c>
      <c>
        <v>1</v>
      </c>
      <c>
        <is>
          <t>MANİSA</t>
        </is>
      </c>
      <c>
        <v>ŞEHZADELER</v>
      </c>
      <c>
        <is>
          <t>HARMANDALI KÖK 45-71-M00061_HatBaşıAyırıcı_53134444 M10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18.11.2020 11:54:32</t>
        </is>
      </c>
      <c>
        <is>
          <t>18.11.2020 14:32:34</t>
        </is>
      </c>
      <c>
        <v>2.633888888</v>
      </c>
      <c>
        <v>0</v>
      </c>
      <c>
        <v>0</v>
      </c>
      <c>
        <v>10</v>
      </c>
      <c>
        <v>0</v>
      </c>
      <c>
        <v>0</v>
      </c>
      <c>
        <v>0</v>
      </c>
      <c>
        <v>26.338889</v>
      </c>
      <c>
        <v>0</v>
      </c>
    </row>
    <row>
      <c>
        <is>
          <t>1584369</t>
        </is>
      </c>
      <c>
        <v>1</v>
      </c>
      <c>
        <is>
          <t>MANİSA</t>
        </is>
      </c>
      <c>
        <v>ŞEHZADELER</v>
      </c>
      <c>
        <is>
          <t>HARMANDALI KÖK 45-71-M00061_HARMANDALI KÖYÜ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21.11.2020 12:52:24</t>
        </is>
      </c>
      <c>
        <is>
          <t>21.11.2020 16:27:00</t>
        </is>
      </c>
      <c>
        <v>3.576666666</v>
      </c>
      <c>
        <v>0</v>
      </c>
      <c>
        <v>0</v>
      </c>
      <c>
        <v>38</v>
      </c>
      <c>
        <v>185</v>
      </c>
      <c>
        <v>0</v>
      </c>
      <c>
        <v>0</v>
      </c>
      <c>
        <v>135.913333</v>
      </c>
      <c>
        <v>661.683333</v>
      </c>
    </row>
    <row>
      <c>
        <is>
          <t>1577309</t>
        </is>
      </c>
      <c>
        <v>1</v>
      </c>
      <c>
        <is>
          <t>MANİSA</t>
        </is>
      </c>
      <c>
        <v>ŞEHZADELER</v>
      </c>
      <c>
        <is>
          <t>YENİKÖY TR-3 45-71-M01044_45-71-M01044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07.11.2020 18:21:14</t>
        </is>
      </c>
      <c>
        <is>
          <t>07.11.2020 19:09:45</t>
        </is>
      </c>
      <c>
        <v>0.808611111</v>
      </c>
      <c>
        <v>1</v>
      </c>
      <c>
        <v>165</v>
      </c>
      <c>
        <v>0</v>
      </c>
      <c>
        <v>0</v>
      </c>
      <c>
        <v>0.808611</v>
      </c>
      <c>
        <v>133.420833</v>
      </c>
      <c>
        <v>0</v>
      </c>
      <c>
        <v>0</v>
      </c>
    </row>
    <row>
      <c>
        <is>
          <t>1576058</t>
        </is>
      </c>
      <c>
        <v>1</v>
      </c>
      <c>
        <is>
          <t>İZMİR</t>
        </is>
      </c>
      <c>
        <v>KARABURUN</v>
      </c>
      <c>
        <is>
          <t>KARABURUN TR-8 35-21-L00015_953367721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05.11.2020 21:38:44</t>
        </is>
      </c>
      <c>
        <is>
          <t>05.11.2020 22:54:29</t>
        </is>
      </c>
      <c>
        <v>1.2625</v>
      </c>
      <c>
        <v>0</v>
      </c>
      <c>
        <v>2</v>
      </c>
      <c>
        <v>0</v>
      </c>
      <c>
        <v>0</v>
      </c>
      <c>
        <v>0</v>
      </c>
      <c>
        <v>2.525</v>
      </c>
      <c>
        <v>0</v>
      </c>
      <c>
        <v>0</v>
      </c>
    </row>
    <row>
      <c>
        <is>
          <t>1576588</t>
        </is>
      </c>
      <c>
        <v>1</v>
      </c>
      <c>
        <is>
          <t>İZMİR</t>
        </is>
      </c>
      <c>
        <v>KARABURUN</v>
      </c>
      <c>
        <is>
          <t>KARABURUN TR-2 35-21-L00014_B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06.11.2020 15:43:58</t>
        </is>
      </c>
      <c>
        <is>
          <t>06.11.2020 17:31:55</t>
        </is>
      </c>
      <c>
        <v>1.799166666</v>
      </c>
      <c>
        <v>0</v>
      </c>
      <c>
        <v>84</v>
      </c>
      <c>
        <v>0</v>
      </c>
      <c>
        <v>0</v>
      </c>
      <c>
        <v>0</v>
      </c>
      <c>
        <v>151.13</v>
      </c>
      <c>
        <v>0</v>
      </c>
      <c>
        <v>0</v>
      </c>
    </row>
    <row>
      <c>
        <is>
          <t>1576738</t>
        </is>
      </c>
      <c>
        <v>1</v>
      </c>
      <c>
        <is>
          <t>İZMİR</t>
        </is>
      </c>
      <c>
        <v>KARABURUN</v>
      </c>
      <c>
        <is>
          <t>KARABURUN TR-2 35-21-L00014_B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06.11.2020 18:36:22</t>
        </is>
      </c>
      <c>
        <is>
          <t>06.11.2020 19:10:27</t>
        </is>
      </c>
      <c>
        <v>0.568055555</v>
      </c>
      <c>
        <v>0</v>
      </c>
      <c>
        <v>84</v>
      </c>
      <c>
        <v>0</v>
      </c>
      <c>
        <v>0</v>
      </c>
      <c>
        <v>0</v>
      </c>
      <c>
        <v>47.716667</v>
      </c>
      <c>
        <v>0</v>
      </c>
      <c>
        <v>0</v>
      </c>
    </row>
    <row>
      <c>
        <is>
          <t>1595983</t>
        </is>
      </c>
      <c>
        <v>1</v>
      </c>
      <c>
        <is>
          <t>İZMİR</t>
        </is>
      </c>
      <c>
        <v>KARABURUN</v>
      </c>
      <c>
        <is>
          <t>KARABURUN TR-2 35-21-L00014_A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24.11.2020 20:08:26</t>
        </is>
      </c>
      <c>
        <is>
          <t>24.11.2020 23:02:43</t>
        </is>
      </c>
      <c>
        <v>2.904722222</v>
      </c>
      <c>
        <v>0</v>
      </c>
      <c>
        <v>63</v>
      </c>
      <c>
        <v>0</v>
      </c>
      <c>
        <v>0</v>
      </c>
      <c>
        <v>0</v>
      </c>
      <c>
        <v>182.9975</v>
      </c>
      <c>
        <v>0</v>
      </c>
      <c>
        <v>0</v>
      </c>
    </row>
    <row>
      <c>
        <is>
          <t>1576249</t>
        </is>
      </c>
      <c>
        <v>1</v>
      </c>
      <c>
        <is>
          <t>İZMİR</t>
        </is>
      </c>
      <c>
        <v>KARABURUN</v>
      </c>
      <c>
        <is>
          <t>KARABURUN TR-8 35-21-L00015_953367683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06.11.2020 09:56:52</t>
        </is>
      </c>
      <c>
        <is>
          <t>06.11.2020 12:50:42</t>
        </is>
      </c>
      <c>
        <v>2.897222222</v>
      </c>
      <c>
        <v>0</v>
      </c>
      <c>
        <v>2</v>
      </c>
      <c>
        <v>0</v>
      </c>
      <c>
        <v>0</v>
      </c>
      <c>
        <v>0</v>
      </c>
      <c>
        <v>5.794444</v>
      </c>
      <c>
        <v>0</v>
      </c>
      <c>
        <v>0</v>
      </c>
    </row>
    <row>
      <c>
        <is>
          <t>1597781</t>
        </is>
      </c>
      <c>
        <v>1</v>
      </c>
      <c>
        <is>
          <t>İZMİR</t>
        </is>
      </c>
      <c>
        <v>KARABURUN</v>
      </c>
      <c>
        <is>
          <t>KARABURUN TR-1 35-21-L00001_D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28.11.2020 09:38:03</t>
        </is>
      </c>
      <c>
        <is>
          <t>28.11.2020 14:01:00</t>
        </is>
      </c>
      <c>
        <v>4.3825</v>
      </c>
      <c>
        <v>0</v>
      </c>
      <c>
        <v>54</v>
      </c>
      <c>
        <v>0</v>
      </c>
      <c>
        <v>0</v>
      </c>
      <c>
        <v>0</v>
      </c>
      <c>
        <v>236.655</v>
      </c>
      <c>
        <v>0</v>
      </c>
      <c>
        <v>0</v>
      </c>
    </row>
    <row>
      <c>
        <is>
          <t>1575881</t>
        </is>
      </c>
      <c>
        <v>1</v>
      </c>
      <c>
        <is>
          <t>MANİSA</t>
        </is>
      </c>
      <c>
        <v>KULA</v>
      </c>
      <c>
        <is>
          <t>BAŞIBÜYÜK KIRLILAR TR-1 45-77-L00229_B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05.11.2020 15:37:00</t>
        </is>
      </c>
      <c>
        <is>
          <t>05.11.2020 16:03:56</t>
        </is>
      </c>
      <c>
        <v>0.448888888</v>
      </c>
      <c>
        <v>0</v>
      </c>
      <c>
        <v>0</v>
      </c>
      <c>
        <v>0</v>
      </c>
      <c>
        <v>16</v>
      </c>
      <c>
        <v>0</v>
      </c>
      <c>
        <v>0</v>
      </c>
      <c>
        <v>0</v>
      </c>
      <c>
        <v>7.182222</v>
      </c>
    </row>
    <row>
      <c>
        <is>
          <t>1579700</t>
        </is>
      </c>
      <c>
        <v>1</v>
      </c>
      <c>
        <is>
          <t>İZMİR</t>
        </is>
      </c>
      <c>
        <v>KARABURUN</v>
      </c>
      <c>
        <is>
          <t>KARABURUN TR-4 35-21-L00145_953359978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12.11.2020 15:15:17</t>
        </is>
      </c>
      <c>
        <is>
          <t>12.11.2020 18:12:39</t>
        </is>
      </c>
      <c>
        <v>2.956111111</v>
      </c>
      <c>
        <v>0</v>
      </c>
      <c>
        <v>4</v>
      </c>
      <c>
        <v>0</v>
      </c>
      <c>
        <v>0</v>
      </c>
      <c>
        <v>0</v>
      </c>
      <c>
        <v>11.824444</v>
      </c>
      <c>
        <v>0</v>
      </c>
      <c>
        <v>0</v>
      </c>
    </row>
    <row>
      <c>
        <is>
          <t>1577552</t>
        </is>
      </c>
      <c>
        <v>1</v>
      </c>
      <c>
        <is>
          <t>İZMİR</t>
        </is>
      </c>
      <c>
        <v>KARABURUN</v>
      </c>
      <c>
        <is>
          <t>KARABURUN TR-6 35-21-L00032_953359779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08.11.2020 10:31:11</t>
        </is>
      </c>
      <c>
        <is>
          <t>08.11.2020 12:53:16</t>
        </is>
      </c>
      <c>
        <v>2.368055555</v>
      </c>
      <c>
        <v>0</v>
      </c>
      <c>
        <v>1</v>
      </c>
      <c>
        <v>0</v>
      </c>
      <c>
        <v>0</v>
      </c>
      <c>
        <v>0</v>
      </c>
      <c>
        <v>2.368056</v>
      </c>
      <c>
        <v>0</v>
      </c>
      <c>
        <v>0</v>
      </c>
    </row>
    <row>
      <c>
        <is>
          <t>1596451</t>
        </is>
      </c>
      <c>
        <v>1</v>
      </c>
      <c>
        <is>
          <t>İZMİR</t>
        </is>
      </c>
      <c>
        <v>KARABURUN</v>
      </c>
      <c>
        <is>
          <t>KARABURUN TR-4/6 35-21-L00030_953359848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25.11.2020 17:26:50</t>
        </is>
      </c>
      <c>
        <is>
          <t>25.11.2020 21:28:16</t>
        </is>
      </c>
      <c>
        <v>4.023888888</v>
      </c>
      <c>
        <v>0</v>
      </c>
      <c>
        <v>1</v>
      </c>
      <c>
        <v>0</v>
      </c>
      <c>
        <v>0</v>
      </c>
      <c>
        <v>0</v>
      </c>
      <c>
        <v>4.023889</v>
      </c>
      <c>
        <v>0</v>
      </c>
      <c>
        <v>0</v>
      </c>
    </row>
    <row>
      <c>
        <is>
          <t>1597626</t>
        </is>
      </c>
      <c>
        <v>1</v>
      </c>
      <c>
        <is>
          <t>İZMİR</t>
        </is>
      </c>
      <c>
        <v>KARABURUN</v>
      </c>
      <c>
        <is>
          <t>KARABURUN TR-1/15 35-21-L00019_KARABURUN TR-4/6 L01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28.11.2020 08:06:21</t>
        </is>
      </c>
      <c>
        <is>
          <t>28.11.2020 12:29:32</t>
        </is>
      </c>
      <c>
        <v>4.386388888</v>
      </c>
      <c>
        <v>8</v>
      </c>
      <c>
        <v>378</v>
      </c>
      <c>
        <v>0</v>
      </c>
      <c>
        <v>0</v>
      </c>
      <c>
        <v>35.091111</v>
      </c>
      <c>
        <v>1658.055</v>
      </c>
      <c>
        <v>0</v>
      </c>
      <c>
        <v>0</v>
      </c>
    </row>
    <row>
      <c>
        <is>
          <t>1574465</t>
        </is>
      </c>
      <c>
        <v>1</v>
      </c>
      <c>
        <is>
          <t>İZMİR</t>
        </is>
      </c>
      <c>
        <v>KARABURUN</v>
      </c>
      <c>
        <is>
          <t>KARABURUN TR-4/6 35-21-L00030_953359848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03.11.2020 02:15:41</t>
        </is>
      </c>
      <c>
        <is>
          <t>03.11.2020 06:08:03</t>
        </is>
      </c>
      <c>
        <v>3.872777777</v>
      </c>
      <c>
        <v>0</v>
      </c>
      <c>
        <v>1</v>
      </c>
      <c>
        <v>0</v>
      </c>
      <c>
        <v>0</v>
      </c>
      <c>
        <v>0</v>
      </c>
      <c>
        <v>3.872778</v>
      </c>
      <c>
        <v>0</v>
      </c>
      <c>
        <v>0</v>
      </c>
    </row>
    <row>
      <c>
        <is>
          <t>1575909</t>
        </is>
      </c>
      <c>
        <v>1</v>
      </c>
      <c>
        <is>
          <t>İZMİR</t>
        </is>
      </c>
      <c>
        <v>KARABURUN</v>
      </c>
      <c>
        <is>
          <t>KARABURUN TR-4/6 35-21-L00030_A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05.11.2020 16:27:25</t>
        </is>
      </c>
      <c>
        <is>
          <t>05.11.2020 17:28:17</t>
        </is>
      </c>
      <c>
        <v>1.014444444</v>
      </c>
      <c>
        <v>0</v>
      </c>
      <c>
        <v>32</v>
      </c>
      <c>
        <v>0</v>
      </c>
      <c>
        <v>0</v>
      </c>
      <c>
        <v>0</v>
      </c>
      <c>
        <v>32.462222</v>
      </c>
      <c>
        <v>0</v>
      </c>
      <c>
        <v>0</v>
      </c>
    </row>
    <row>
      <c>
        <is>
          <t>1579826</t>
        </is>
      </c>
      <c>
        <v>1</v>
      </c>
      <c>
        <is>
          <t>İZMİR</t>
        </is>
      </c>
      <c>
        <v>KARABURUN</v>
      </c>
      <c>
        <is>
          <t>KARABURUN TR-10 35-21-L00020_953367696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12.11.2020 18:46:21</t>
        </is>
      </c>
      <c>
        <is>
          <t>12.11.2020 21:51:26</t>
        </is>
      </c>
      <c>
        <v>3.084722222</v>
      </c>
      <c>
        <v>0</v>
      </c>
      <c>
        <v>2</v>
      </c>
      <c>
        <v>0</v>
      </c>
      <c>
        <v>0</v>
      </c>
      <c>
        <v>0</v>
      </c>
      <c>
        <v>6.169444</v>
      </c>
      <c>
        <v>0</v>
      </c>
      <c>
        <v>0</v>
      </c>
    </row>
    <row>
      <c>
        <is>
          <t>1573734</t>
        </is>
      </c>
      <c>
        <v>1</v>
      </c>
      <c>
        <is>
          <t>İZMİR</t>
        </is>
      </c>
      <c>
        <v>KARABURUN</v>
      </c>
      <c>
        <is>
          <t>KARABURUN TR-10 35-21-L00020_953367693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01.11.2020 16:31:50</t>
        </is>
      </c>
      <c>
        <is>
          <t>01.11.2020 18:26:54</t>
        </is>
      </c>
      <c>
        <v>1.917777777</v>
      </c>
      <c>
        <v>0</v>
      </c>
      <c>
        <v>2</v>
      </c>
      <c>
        <v>0</v>
      </c>
      <c>
        <v>0</v>
      </c>
      <c>
        <v>0</v>
      </c>
      <c>
        <v>3.835556</v>
      </c>
      <c>
        <v>0</v>
      </c>
      <c>
        <v>0</v>
      </c>
    </row>
    <row>
      <c>
        <is>
          <t>1576630</t>
        </is>
      </c>
      <c>
        <v>1</v>
      </c>
      <c>
        <is>
          <t>İZMİR</t>
        </is>
      </c>
      <c>
        <v>KARABURUN</v>
      </c>
      <c>
        <is>
          <t>KARABURUN TR-1/15 35-21-L00019_C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06.11.2020 16:08:10</t>
        </is>
      </c>
      <c>
        <is>
          <t>06.11.2020 18:34:42</t>
        </is>
      </c>
      <c>
        <v>2.442222222</v>
      </c>
      <c>
        <v>0</v>
      </c>
      <c>
        <v>103</v>
      </c>
      <c>
        <v>0</v>
      </c>
      <c>
        <v>0</v>
      </c>
      <c>
        <v>0</v>
      </c>
      <c>
        <v>251.548889</v>
      </c>
      <c>
        <v>0</v>
      </c>
      <c>
        <v>0</v>
      </c>
    </row>
    <row>
      <c>
        <is>
          <t>1596558</t>
        </is>
      </c>
      <c>
        <v>1</v>
      </c>
      <c>
        <is>
          <t>İZMİR</t>
        </is>
      </c>
      <c>
        <v>KARABURUN</v>
      </c>
      <c>
        <is>
          <t>KARABURUN TR-2 35-21-L00014_D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26.11.2020 04:41:48</t>
        </is>
      </c>
      <c>
        <is>
          <t>26.11.2020 05:12:27</t>
        </is>
      </c>
      <c>
        <v>0.510833333</v>
      </c>
      <c>
        <v>0</v>
      </c>
      <c>
        <v>47</v>
      </c>
      <c>
        <v>0</v>
      </c>
      <c>
        <v>0</v>
      </c>
      <c>
        <v>0</v>
      </c>
      <c>
        <v>24.009167</v>
      </c>
      <c>
        <v>0</v>
      </c>
      <c>
        <v>0</v>
      </c>
    </row>
    <row>
      <c>
        <is>
          <t>1583481</t>
        </is>
      </c>
      <c>
        <v>1</v>
      </c>
      <c>
        <is>
          <t>İZMİR</t>
        </is>
      </c>
      <c>
        <v>KARABURUN</v>
      </c>
      <c>
        <is>
          <t>KARABURUN TR-2 35-21-L00014_B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19.11.2020 19:02:23</t>
        </is>
      </c>
      <c>
        <is>
          <t>19.11.2020 19:50:07</t>
        </is>
      </c>
      <c>
        <v>0.795555555</v>
      </c>
      <c>
        <v>0</v>
      </c>
      <c>
        <v>84</v>
      </c>
      <c>
        <v>0</v>
      </c>
      <c>
        <v>0</v>
      </c>
      <c>
        <v>0</v>
      </c>
      <c>
        <v>66.826667</v>
      </c>
      <c>
        <v>0</v>
      </c>
      <c>
        <v>0</v>
      </c>
    </row>
    <row>
      <c>
        <is>
          <t>1575693</t>
        </is>
      </c>
      <c>
        <v>1</v>
      </c>
      <c>
        <is>
          <t>İZMİR</t>
        </is>
      </c>
      <c>
        <v>KARABURUN</v>
      </c>
      <c>
        <is>
          <t>KARABURUN TR-1/15 35-21-L00019_953359901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05.11.2020 10:49:54</t>
        </is>
      </c>
      <c>
        <is>
          <t>05.11.2020 17:51:52</t>
        </is>
      </c>
      <c>
        <v>7.032777777</v>
      </c>
      <c>
        <v>0</v>
      </c>
      <c>
        <v>3</v>
      </c>
      <c>
        <v>0</v>
      </c>
      <c>
        <v>0</v>
      </c>
      <c>
        <v>0</v>
      </c>
      <c>
        <v>21.098333</v>
      </c>
      <c>
        <v>0</v>
      </c>
      <c>
        <v>0</v>
      </c>
    </row>
    <row>
      <c>
        <is>
          <t>1574214</t>
        </is>
      </c>
      <c>
        <v>1</v>
      </c>
      <c>
        <is>
          <t>İZMİR</t>
        </is>
      </c>
      <c>
        <v>KARABURUN</v>
      </c>
      <c>
        <is>
          <t>MORDOĞAN TR-1 35-21-L00201_35-21-L00201</t>
        </is>
      </c>
      <c>
        <v>AG Kademe Ayarı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02.11.2020 14:47:00</t>
        </is>
      </c>
      <c>
        <is>
          <t>02.11.2020 17:10:15</t>
        </is>
      </c>
      <c>
        <v>2.3875</v>
      </c>
      <c>
        <v>1</v>
      </c>
      <c>
        <v>174</v>
      </c>
      <c>
        <v>0</v>
      </c>
      <c>
        <v>17</v>
      </c>
      <c>
        <v>2.3875</v>
      </c>
      <c>
        <v>415.425</v>
      </c>
      <c>
        <v>0</v>
      </c>
      <c>
        <v>40.5875</v>
      </c>
    </row>
    <row>
      <c>
        <is>
          <t>1579137</t>
        </is>
      </c>
      <c>
        <v>1</v>
      </c>
      <c>
        <is>
          <t>İZMİR</t>
        </is>
      </c>
      <c>
        <v>KARABURUN</v>
      </c>
      <c>
        <is>
          <t>AZMAK MAHALLESİ TR-22 35-21-L00127_953358496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11.11.2020 14:32:59</t>
        </is>
      </c>
      <c>
        <is>
          <t>11.11.2020 15:52:43</t>
        </is>
      </c>
      <c>
        <v>1.328888888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1.328889</v>
      </c>
    </row>
    <row>
      <c>
        <is>
          <t>1578001</t>
        </is>
      </c>
      <c>
        <v>1</v>
      </c>
      <c>
        <is>
          <t>İZMİR</t>
        </is>
      </c>
      <c>
        <v>KARABURUN</v>
      </c>
      <c>
        <is>
          <t>MORDOĞAN TR-41 35-21-L00164_953367152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09.11.2020 11:44:23</t>
        </is>
      </c>
      <c>
        <is>
          <t>09.11.2020 16:35:33</t>
        </is>
      </c>
      <c>
        <v>4.852777777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4.852778</v>
      </c>
    </row>
    <row>
      <c>
        <is>
          <t>1596014</t>
        </is>
      </c>
      <c>
        <v>1</v>
      </c>
      <c>
        <is>
          <t>İZMİR</t>
        </is>
      </c>
      <c>
        <v>MENEMEN</v>
      </c>
      <c>
        <is>
          <t>PANAZTEPE DM 35-28-M00732_KESİKKÖY-1 GİRİŞ-M07 M07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25.11.2020 01:15:00</t>
        </is>
      </c>
      <c>
        <is>
          <t>25.11.2020 01:42:40</t>
        </is>
      </c>
      <c>
        <v>0.461111111</v>
      </c>
      <c>
        <v>0</v>
      </c>
      <c>
        <v>0</v>
      </c>
      <c>
        <v>14</v>
      </c>
      <c>
        <v>0</v>
      </c>
      <c>
        <v>0</v>
      </c>
      <c>
        <v>0</v>
      </c>
      <c>
        <v>6.455556</v>
      </c>
      <c>
        <v>0</v>
      </c>
    </row>
    <row>
      <c>
        <is>
          <t>1596015</t>
        </is>
      </c>
      <c>
        <v>1</v>
      </c>
      <c>
        <is>
          <t>İZMİR</t>
        </is>
      </c>
      <c>
        <v>MENEMEN</v>
      </c>
      <c>
        <is>
          <t>MENEMEN İM 35-28-A00001_FABRİKALAR L14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25.11.2020 01:39:36</t>
        </is>
      </c>
      <c>
        <is>
          <t>25.11.2020 01:44:40</t>
        </is>
      </c>
      <c>
        <v>0.084444444</v>
      </c>
      <c>
        <v>39</v>
      </c>
      <c>
        <v>197</v>
      </c>
      <c>
        <v>0</v>
      </c>
      <c>
        <v>0</v>
      </c>
      <c>
        <v>3.293333</v>
      </c>
      <c>
        <v>16.635555</v>
      </c>
      <c>
        <v>0</v>
      </c>
      <c>
        <v>0</v>
      </c>
    </row>
    <row>
      <c>
        <is>
          <t>1584475</t>
        </is>
      </c>
      <c>
        <v>1</v>
      </c>
      <c>
        <is>
          <t>İZMİR</t>
        </is>
      </c>
      <c>
        <v>MENEMEN</v>
      </c>
      <c>
        <is>
          <t>ULUKENT DM-4/14 35-28-M00033_35-28-M00033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21.11.2020 15:30:44</t>
        </is>
      </c>
      <c>
        <is>
          <t>21.11.2020 17:12:00</t>
        </is>
      </c>
      <c>
        <v>1.687777777</v>
      </c>
      <c>
        <v>2</v>
      </c>
      <c>
        <v>113</v>
      </c>
      <c>
        <v>0</v>
      </c>
      <c>
        <v>0</v>
      </c>
      <c>
        <v>3.375556</v>
      </c>
      <c>
        <v>190.718889</v>
      </c>
      <c>
        <v>0</v>
      </c>
      <c>
        <v>0</v>
      </c>
    </row>
    <row>
      <c>
        <is>
          <t>1583987</t>
        </is>
      </c>
      <c>
        <v>1</v>
      </c>
      <c>
        <is>
          <t>İZMİR</t>
        </is>
      </c>
      <c>
        <v>MENEMEN</v>
      </c>
      <c>
        <is>
          <t>MARANGOZLAR SİTESİ TR-1 35-28-M00649_ t1.1b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20.11.2020 16:59:50</t>
        </is>
      </c>
      <c>
        <is>
          <t>20.11.2020 17:52:59</t>
        </is>
      </c>
      <c>
        <v>0.885833333</v>
      </c>
      <c>
        <v>0</v>
      </c>
      <c>
        <v>14</v>
      </c>
      <c>
        <v>0</v>
      </c>
      <c>
        <v>0</v>
      </c>
      <c>
        <v>0</v>
      </c>
      <c>
        <v>12.401667</v>
      </c>
      <c>
        <v>0</v>
      </c>
      <c>
        <v>0</v>
      </c>
    </row>
    <row>
      <c>
        <is>
          <t>1575119</t>
        </is>
      </c>
      <c>
        <v>1</v>
      </c>
      <c>
        <is>
          <t>İZMİR</t>
        </is>
      </c>
      <c>
        <v>MENEMEN</v>
      </c>
      <c>
        <is>
          <t>MARANGOZLAR SİTESİ TR-1 35-28-M00649_953392990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04.11.2020 10:55:00</t>
        </is>
      </c>
      <c>
        <is>
          <t>04.11.2020 11:25:07</t>
        </is>
      </c>
      <c>
        <v>0.501944444</v>
      </c>
      <c>
        <v>0</v>
      </c>
      <c>
        <v>14</v>
      </c>
      <c>
        <v>0</v>
      </c>
      <c>
        <v>0</v>
      </c>
      <c>
        <v>0</v>
      </c>
      <c>
        <v>7.027222</v>
      </c>
      <c>
        <v>0</v>
      </c>
      <c>
        <v>0</v>
      </c>
    </row>
    <row>
      <c>
        <is>
          <t>1594729</t>
        </is>
      </c>
      <c>
        <v>1</v>
      </c>
      <c>
        <is>
          <t>İZMİR</t>
        </is>
      </c>
      <c>
        <v>MENEMEN</v>
      </c>
      <c>
        <is>
          <t>ULUKENT DM-5/3 35-28-M00638_953382883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22.11.2020 09:27:20</t>
        </is>
      </c>
      <c>
        <is>
          <t>22.11.2020 19:26:48</t>
        </is>
      </c>
      <c>
        <v>9.991111111</v>
      </c>
      <c>
        <v>0</v>
      </c>
      <c>
        <v>1</v>
      </c>
      <c>
        <v>0</v>
      </c>
      <c>
        <v>0</v>
      </c>
      <c>
        <v>0</v>
      </c>
      <c>
        <v>9.991111</v>
      </c>
      <c>
        <v>0</v>
      </c>
      <c>
        <v>0</v>
      </c>
    </row>
    <row>
      <c>
        <is>
          <t>1578883</t>
        </is>
      </c>
      <c>
        <v>1</v>
      </c>
      <c>
        <is>
          <t>İZMİR</t>
        </is>
      </c>
      <c>
        <v>MENEMEN</v>
      </c>
      <c>
        <is>
          <t>MENEMEN TR-25 35-28-L00025_A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11.11.2020 08:58:04</t>
        </is>
      </c>
      <c>
        <is>
          <t>11.11.2020 09:32:43</t>
        </is>
      </c>
      <c>
        <v>0.5775</v>
      </c>
      <c>
        <v>0</v>
      </c>
      <c>
        <v>28</v>
      </c>
      <c>
        <v>0</v>
      </c>
      <c>
        <v>0</v>
      </c>
      <c>
        <v>0</v>
      </c>
      <c>
        <v>16.17</v>
      </c>
      <c>
        <v>0</v>
      </c>
      <c>
        <v>0</v>
      </c>
    </row>
    <row>
      <c>
        <is>
          <t>1578842</t>
        </is>
      </c>
      <c>
        <v>1</v>
      </c>
      <c>
        <is>
          <t>İZMİR</t>
        </is>
      </c>
      <c>
        <v>MENEMEN</v>
      </c>
      <c>
        <is>
          <t>MENEMEN TR-3 35-28-L00003_A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11.11.2020 08:21:43</t>
        </is>
      </c>
      <c>
        <is>
          <t>11.11.2020 12:00:38</t>
        </is>
      </c>
      <c>
        <v>3.648580555</v>
      </c>
      <c>
        <v>0</v>
      </c>
      <c>
        <v>149</v>
      </c>
      <c>
        <v>0</v>
      </c>
      <c>
        <v>0</v>
      </c>
      <c>
        <v>0</v>
      </c>
      <c>
        <v>543.638503</v>
      </c>
      <c>
        <v>0</v>
      </c>
      <c>
        <v>0</v>
      </c>
    </row>
    <row>
      <c>
        <is>
          <t>1595214</t>
        </is>
      </c>
      <c>
        <v>1</v>
      </c>
      <c>
        <is>
          <t>İZMİR</t>
        </is>
      </c>
      <c>
        <v>MENEMEN</v>
      </c>
      <c>
        <is>
          <t>MENEMEN TR-6 35-28-L00006_35-28-L00006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23.11.2020 13:05:00</t>
        </is>
      </c>
      <c>
        <is>
          <t>23.11.2020 15:17:00</t>
        </is>
      </c>
      <c>
        <v>2.2</v>
      </c>
      <c>
        <v>2</v>
      </c>
      <c>
        <v>187</v>
      </c>
      <c>
        <v>0</v>
      </c>
      <c>
        <v>0</v>
      </c>
      <c>
        <v>4.4</v>
      </c>
      <c>
        <v>411.4</v>
      </c>
      <c>
        <v>0</v>
      </c>
      <c>
        <v>0</v>
      </c>
    </row>
    <row>
      <c>
        <is>
          <t>1595200</t>
        </is>
      </c>
      <c>
        <v>1</v>
      </c>
      <c>
        <is>
          <t>İZMİR</t>
        </is>
      </c>
      <c>
        <v>MENEMEN</v>
      </c>
      <c>
        <is>
          <t>MENEMEN TR-6 35-28-L00006_35-28-L00006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23.11.2020 12:36:07</t>
        </is>
      </c>
      <c>
        <is>
          <t>23.11.2020 13:04:00</t>
        </is>
      </c>
      <c>
        <v>0.464475833</v>
      </c>
      <c>
        <v>2</v>
      </c>
      <c>
        <v>187</v>
      </c>
      <c>
        <v>0</v>
      </c>
      <c>
        <v>0</v>
      </c>
      <c>
        <v>0.928952</v>
      </c>
      <c>
        <v>86.856981</v>
      </c>
      <c>
        <v>0</v>
      </c>
      <c>
        <v>0</v>
      </c>
    </row>
    <row>
      <c>
        <is>
          <t>1573480</t>
        </is>
      </c>
      <c>
        <v>1</v>
      </c>
      <c>
        <is>
          <t>İZMİR</t>
        </is>
      </c>
      <c>
        <v>MENEMEN</v>
      </c>
      <c>
        <is>
          <t>MENEMEN TR-7 35-28-L00007_6563491</t>
        </is>
      </c>
      <c>
        <v>AG Klemens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01.11.2020 04:22:20</t>
        </is>
      </c>
      <c>
        <is>
          <t>01.11.2020 06:12:14</t>
        </is>
      </c>
      <c>
        <v>1.831666666</v>
      </c>
      <c>
        <v>0</v>
      </c>
      <c>
        <v>52</v>
      </c>
      <c>
        <v>0</v>
      </c>
      <c>
        <v>0</v>
      </c>
      <c>
        <v>0</v>
      </c>
      <c>
        <v>95.246667</v>
      </c>
      <c>
        <v>0</v>
      </c>
      <c>
        <v>0</v>
      </c>
    </row>
    <row>
      <c>
        <is>
          <t>1575401</t>
        </is>
      </c>
      <c>
        <v>1</v>
      </c>
      <c>
        <is>
          <t>MANİSA</t>
        </is>
      </c>
      <c>
        <v>ŞEHZADELER</v>
      </c>
      <c>
        <is>
          <t>DM-2/41 (ULUCAMİİ ÖNÜ) 45-71-M00515_953187219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04.11.2020 18:25:09</t>
        </is>
      </c>
      <c>
        <is>
          <t>04.11.2020 19:19:56</t>
        </is>
      </c>
      <c>
        <v>0.913055555</v>
      </c>
      <c>
        <v>0</v>
      </c>
      <c>
        <v>2</v>
      </c>
      <c>
        <v>0</v>
      </c>
      <c>
        <v>0</v>
      </c>
      <c>
        <v>0</v>
      </c>
      <c>
        <v>1.826111</v>
      </c>
      <c>
        <v>0</v>
      </c>
      <c>
        <v>0</v>
      </c>
    </row>
    <row>
      <c>
        <is>
          <t>1584397</t>
        </is>
      </c>
      <c>
        <v>1</v>
      </c>
      <c>
        <is>
          <t>MANİSA</t>
        </is>
      </c>
      <c>
        <v>ŞEHZADELER</v>
      </c>
      <c>
        <is>
          <t>KIRANÇİFTLİK TR-1 45-71-M01489_44437827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21.11.2020 13:57:10</t>
        </is>
      </c>
      <c>
        <is>
          <t>21.11.2020 19:01:03</t>
        </is>
      </c>
      <c>
        <v>5.064722222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20.258889</v>
      </c>
    </row>
    <row>
      <c>
        <is>
          <t>1575297</t>
        </is>
      </c>
      <c>
        <v>1</v>
      </c>
      <c>
        <is>
          <t>MANİSA</t>
        </is>
      </c>
      <c>
        <v>YUNUSEMRE</v>
      </c>
      <c>
        <is>
          <t>DM-13/14 45-71-M00321_DİREK TİPİ-M05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04.11.2020 15:30:15</t>
        </is>
      </c>
      <c>
        <is>
          <t>04.11.2020 16:04:52</t>
        </is>
      </c>
      <c>
        <v>0.576944444</v>
      </c>
      <c>
        <v>10</v>
      </c>
      <c>
        <v>1606</v>
      </c>
      <c>
        <v>0</v>
      </c>
      <c>
        <v>0</v>
      </c>
      <c>
        <v>5.769444</v>
      </c>
      <c>
        <v>926.572777</v>
      </c>
      <c>
        <v>0</v>
      </c>
      <c>
        <v>0</v>
      </c>
    </row>
    <row>
      <c>
        <is>
          <t>1581803</t>
        </is>
      </c>
      <c>
        <v>1</v>
      </c>
      <c>
        <is>
          <t>MANİSA</t>
        </is>
      </c>
      <c>
        <v>YUNUSEMRE</v>
      </c>
      <c>
        <is>
          <t>DM-13/14-A 45-71-M00556_D</t>
        </is>
      </c>
      <c>
        <v>AG Atlama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17.11.2020 09:23:00</t>
        </is>
      </c>
      <c>
        <is>
          <t>17.11.2020 10:09:47</t>
        </is>
      </c>
      <c>
        <v>0.779722222</v>
      </c>
      <c>
        <v>0</v>
      </c>
      <c>
        <v>141</v>
      </c>
      <c>
        <v>0</v>
      </c>
      <c>
        <v>0</v>
      </c>
      <c>
        <v>0</v>
      </c>
      <c>
        <v>109.940833</v>
      </c>
      <c>
        <v>0</v>
      </c>
      <c>
        <v>0</v>
      </c>
    </row>
    <row>
      <c>
        <is>
          <t>1580618</t>
        </is>
      </c>
      <c>
        <v>1</v>
      </c>
      <c>
        <is>
          <t>MANİSA</t>
        </is>
      </c>
      <c>
        <v>YUNUSEMRE</v>
      </c>
      <c>
        <is>
          <t>DM-13/13 45-71-M00319_953208126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14.11.2020 10:21:49</t>
        </is>
      </c>
      <c>
        <is>
          <t>14.11.2020 13:54:06</t>
        </is>
      </c>
      <c>
        <v>3.538055555</v>
      </c>
      <c>
        <v>0</v>
      </c>
      <c>
        <v>7</v>
      </c>
      <c>
        <v>0</v>
      </c>
      <c>
        <v>0</v>
      </c>
      <c>
        <v>0</v>
      </c>
      <c>
        <v>24.766389</v>
      </c>
      <c>
        <v>0</v>
      </c>
      <c>
        <v>0</v>
      </c>
    </row>
    <row>
      <c>
        <is>
          <t>1583480</t>
        </is>
      </c>
      <c>
        <v>1</v>
      </c>
      <c>
        <is>
          <t>MANİSA</t>
        </is>
      </c>
      <c>
        <v>ŞEHZADELER</v>
      </c>
      <c>
        <is>
          <t>DM-9 45-71-M00386_953174053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19.11.2020 19:02:22</t>
        </is>
      </c>
      <c>
        <is>
          <t>19.11.2020 20:07:24</t>
        </is>
      </c>
      <c>
        <v>1.083888888</v>
      </c>
      <c>
        <v>0</v>
      </c>
      <c>
        <v>2</v>
      </c>
      <c>
        <v>0</v>
      </c>
      <c>
        <v>0</v>
      </c>
      <c>
        <v>0</v>
      </c>
      <c>
        <v>2.167778</v>
      </c>
      <c>
        <v>0</v>
      </c>
      <c>
        <v>0</v>
      </c>
    </row>
    <row>
      <c>
        <is>
          <t>1573493</t>
        </is>
      </c>
      <c>
        <v>1</v>
      </c>
      <c>
        <is>
          <t>MANİSA</t>
        </is>
      </c>
      <c>
        <v>ŞEHZADELER</v>
      </c>
      <c>
        <is>
          <t>DM-9 45-71-M00386_DİREK TİPİ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01.11.2020 07:26:37</t>
        </is>
      </c>
      <c>
        <is>
          <t>01.11.2020 08:25:22</t>
        </is>
      </c>
      <c>
        <v>0.979166666</v>
      </c>
      <c>
        <v>6</v>
      </c>
      <c>
        <v>34</v>
      </c>
      <c>
        <v>0</v>
      </c>
      <c>
        <v>0</v>
      </c>
      <c>
        <v>5.875</v>
      </c>
      <c>
        <v>33.291667</v>
      </c>
      <c>
        <v>0</v>
      </c>
      <c>
        <v>0</v>
      </c>
    </row>
    <row>
      <c>
        <is>
          <t>1578494</t>
        </is>
      </c>
      <c>
        <v>1</v>
      </c>
      <c>
        <is>
          <t>MANİSA</t>
        </is>
      </c>
      <c>
        <v>ŞEHZADELER</v>
      </c>
      <c>
        <is>
          <t>DM-1 45-71-M00001_DM-13 M26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10.11.2020 12:11:01</t>
        </is>
      </c>
      <c>
        <is>
          <t>10.11.2020 12:33:26</t>
        </is>
      </c>
      <c>
        <v>0.373611111</v>
      </c>
      <c>
        <v>26</v>
      </c>
      <c>
        <v>6949</v>
      </c>
      <c>
        <v>0</v>
      </c>
      <c>
        <v>0</v>
      </c>
      <c>
        <v>9.713889</v>
      </c>
      <c>
        <v>2596.22361</v>
      </c>
      <c>
        <v>0</v>
      </c>
      <c>
        <v>0</v>
      </c>
    </row>
    <row>
      <c>
        <is>
          <t>1577772</t>
        </is>
      </c>
      <c>
        <v>1</v>
      </c>
      <c>
        <is>
          <t>MANİSA</t>
        </is>
      </c>
      <c>
        <v>ŞEHZADELER</v>
      </c>
      <c>
        <is>
          <t>DM-1/42 45-71-M00025_974475644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08.11.2020 19:47:30</t>
        </is>
      </c>
      <c>
        <is>
          <t>08.11.2020 20:57:11</t>
        </is>
      </c>
      <c>
        <v>1.161388888</v>
      </c>
      <c>
        <v>2</v>
      </c>
      <c>
        <v>0</v>
      </c>
      <c>
        <v>0</v>
      </c>
      <c>
        <v>0</v>
      </c>
      <c>
        <v>2.322778</v>
      </c>
      <c>
        <v>0</v>
      </c>
      <c>
        <v>0</v>
      </c>
      <c>
        <v>0</v>
      </c>
    </row>
    <row>
      <c>
        <is>
          <t>1577122</t>
        </is>
      </c>
      <c>
        <v>1</v>
      </c>
      <c>
        <is>
          <t>MANİSA</t>
        </is>
      </c>
      <c>
        <v>ŞEHZADELER</v>
      </c>
      <c>
        <is>
          <t>DM-1/1A 45-71-M00018_953222589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07.11.2020 13:02:00</t>
        </is>
      </c>
      <c>
        <is>
          <t>07.11.2020 18:37:37</t>
        </is>
      </c>
      <c>
        <v>5.593611111</v>
      </c>
      <c>
        <v>0</v>
      </c>
      <c>
        <v>11</v>
      </c>
      <c>
        <v>0</v>
      </c>
      <c>
        <v>0</v>
      </c>
      <c>
        <v>0</v>
      </c>
      <c>
        <v>61.529722</v>
      </c>
      <c>
        <v>0</v>
      </c>
      <c>
        <v>0</v>
      </c>
    </row>
    <row>
      <c>
        <is>
          <t>1594647</t>
        </is>
      </c>
      <c>
        <v>1</v>
      </c>
      <c>
        <is>
          <t>MANİSA</t>
        </is>
      </c>
      <c>
        <v>ŞEHZADELER</v>
      </c>
      <c>
        <is>
          <t>DM-1 45-71-M00001_DM-21 M06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Bildirimli</v>
      </c>
      <c>
        <is>
          <t>22.11.2020 07:30:15</t>
        </is>
      </c>
      <c>
        <is>
          <t>22.11.2020 07:34:00</t>
        </is>
      </c>
      <c>
        <v>0.062271111</v>
      </c>
      <c>
        <v>34</v>
      </c>
      <c>
        <v>9112</v>
      </c>
      <c>
        <v>0</v>
      </c>
      <c>
        <v>0</v>
      </c>
      <c>
        <v>2.117218</v>
      </c>
      <c>
        <v>567.414363</v>
      </c>
      <c>
        <v>0</v>
      </c>
      <c>
        <v>0</v>
      </c>
    </row>
    <row>
      <c>
        <is>
          <t>1577806</t>
        </is>
      </c>
      <c>
        <v>1</v>
      </c>
      <c>
        <is>
          <t>İZMİR</t>
        </is>
      </c>
      <c>
        <v>MENEMEN</v>
      </c>
      <c>
        <is>
          <t>ASARLIK TR-8 35-28-M00182_8546529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09.11.2020 01:33:03</t>
        </is>
      </c>
      <c>
        <is>
          <t>09.11.2020 03:40:05</t>
        </is>
      </c>
      <c>
        <v>2.117222222</v>
      </c>
      <c>
        <v>0</v>
      </c>
      <c>
        <v>184</v>
      </c>
      <c>
        <v>0</v>
      </c>
      <c>
        <v>0</v>
      </c>
      <c>
        <v>0</v>
      </c>
      <c>
        <v>389.568889</v>
      </c>
      <c>
        <v>0</v>
      </c>
      <c>
        <v>0</v>
      </c>
    </row>
    <row>
      <c>
        <is>
          <t>1595431</t>
        </is>
      </c>
      <c>
        <v>1</v>
      </c>
      <c>
        <is>
          <t>MANİSA</t>
        </is>
      </c>
      <c>
        <v>YUNUSEMRE</v>
      </c>
      <c>
        <is>
          <t>AKÇAKÖY TR-1 45-71-M01662_43182694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23.11.2020 19:07:38</t>
        </is>
      </c>
      <c>
        <is>
          <t>23.11.2020 22:26:39</t>
        </is>
      </c>
      <c>
        <v>3.316944444</v>
      </c>
      <c>
        <v>0</v>
      </c>
      <c>
        <v>0</v>
      </c>
      <c>
        <v>0</v>
      </c>
      <c>
        <v>6</v>
      </c>
      <c>
        <v>0</v>
      </c>
      <c>
        <v>0</v>
      </c>
      <c>
        <v>0</v>
      </c>
      <c>
        <v>19.901667</v>
      </c>
    </row>
    <row>
      <c>
        <is>
          <t>1577212</t>
        </is>
      </c>
      <c>
        <v>1</v>
      </c>
      <c>
        <is>
          <t>MANİSA</t>
        </is>
      </c>
      <c>
        <v>YUNUSEMRE</v>
      </c>
      <c>
        <is>
          <t>ASMACIK TR-1 45-71-M01697_43105690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07.11.2020 15:25:59</t>
        </is>
      </c>
      <c>
        <is>
          <t>07.11.2020 18:00:24</t>
        </is>
      </c>
      <c>
        <v>2.573611111</v>
      </c>
      <c>
        <v>0</v>
      </c>
      <c>
        <v>0</v>
      </c>
      <c>
        <v>0</v>
      </c>
      <c>
        <v>11</v>
      </c>
      <c>
        <v>0</v>
      </c>
      <c>
        <v>0</v>
      </c>
      <c>
        <v>0</v>
      </c>
      <c>
        <v>28.309722</v>
      </c>
    </row>
    <row>
      <c>
        <is>
          <t>1578920</t>
        </is>
      </c>
      <c>
        <v>1</v>
      </c>
      <c>
        <is>
          <t>MANİSA</t>
        </is>
      </c>
      <c>
        <v>YUNUSEMRE</v>
      </c>
      <c>
        <is>
          <t>BÜYÜKSÜMBÜLLER TR-1 45-71-M00818_44431657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11.11.2020 09:45:45</t>
        </is>
      </c>
      <c>
        <is>
          <t>11.11.2020 12:26:40</t>
        </is>
      </c>
      <c>
        <v>2.681884166</v>
      </c>
      <c>
        <v>0</v>
      </c>
      <c>
        <v>0</v>
      </c>
      <c>
        <v>0</v>
      </c>
      <c>
        <v>19</v>
      </c>
      <c>
        <v>0</v>
      </c>
      <c>
        <v>0</v>
      </c>
      <c>
        <v>0</v>
      </c>
      <c>
        <v>50.955799</v>
      </c>
    </row>
    <row>
      <c>
        <is>
          <t>1581392</t>
        </is>
      </c>
      <c>
        <v>1</v>
      </c>
      <c>
        <is>
          <t>MANİSA</t>
        </is>
      </c>
      <c>
        <v>YUNUSEMRE</v>
      </c>
      <c>
        <is>
          <t>BÜYÜKSÜMBÜLLER TR-1 45-71-M00818_953226758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16.11.2020 10:38:55</t>
        </is>
      </c>
      <c>
        <is>
          <t>16.11.2020 12:08:48</t>
        </is>
      </c>
      <c>
        <v>1.498055555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1.498056</v>
      </c>
    </row>
    <row>
      <c>
        <is>
          <t>1595410</t>
        </is>
      </c>
      <c>
        <v>1</v>
      </c>
      <c>
        <is>
          <t>MANİSA</t>
        </is>
      </c>
      <c>
        <v>YUNUSEMRE</v>
      </c>
      <c>
        <is>
          <t>BÜYÜKSÜMBÜLLER TR-1 45-71-M00818_953226754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23.11.2020 18:17:59</t>
        </is>
      </c>
      <c>
        <is>
          <t>23.11.2020 21:59:24</t>
        </is>
      </c>
      <c>
        <v>3.690277777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3.690278</v>
      </c>
    </row>
    <row>
      <c>
        <is>
          <t>1597777</t>
        </is>
      </c>
      <c>
        <v>1</v>
      </c>
      <c>
        <is>
          <t>MANİSA</t>
        </is>
      </c>
      <c>
        <v>YUNUSEMRE</v>
      </c>
      <c>
        <is>
          <t>DAZYURT TR-1 45-71-M01738_953192943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28.11.2020 11:57:48</t>
        </is>
      </c>
      <c>
        <is>
          <t>28.11.2020 18:52:47</t>
        </is>
      </c>
      <c>
        <v>6.916388888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6.916389</v>
      </c>
    </row>
    <row>
      <c>
        <is>
          <t>1573798</t>
        </is>
      </c>
      <c>
        <v>1</v>
      </c>
      <c>
        <is>
          <t>MANİSA</t>
        </is>
      </c>
      <c>
        <v>YUNUSEMRE</v>
      </c>
      <c>
        <is>
          <t>DAZYURT TR-1 45-71-M01738_953226072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01.11.2020 19:13:57</t>
        </is>
      </c>
      <c>
        <is>
          <t>01.11.2020 21:21:54</t>
        </is>
      </c>
      <c>
        <v>2.1325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2.1325</v>
      </c>
    </row>
    <row>
      <c>
        <is>
          <t>1574900</t>
        </is>
      </c>
      <c>
        <v>1</v>
      </c>
      <c>
        <is>
          <t>MANİSA</t>
        </is>
      </c>
      <c>
        <v>YUNUSEMRE</v>
      </c>
      <c>
        <is>
          <t>DAZYURT TR-1 45-71-M01738_43165497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03.11.2020 18:22:20</t>
        </is>
      </c>
      <c>
        <is>
          <t>03.11.2020 21:29:57</t>
        </is>
      </c>
      <c>
        <v>3.126944444</v>
      </c>
      <c>
        <v>0</v>
      </c>
      <c>
        <v>0</v>
      </c>
      <c>
        <v>0</v>
      </c>
      <c>
        <v>7</v>
      </c>
      <c>
        <v>0</v>
      </c>
      <c>
        <v>0</v>
      </c>
      <c>
        <v>0</v>
      </c>
      <c>
        <v>21.888611</v>
      </c>
    </row>
    <row>
      <c>
        <is>
          <t>1581723</t>
        </is>
      </c>
      <c>
        <v>1</v>
      </c>
      <c>
        <is>
          <t>MANİSA</t>
        </is>
      </c>
      <c>
        <v>ŞEHZADELER</v>
      </c>
      <c>
        <is>
          <t>DM-11/9-A 45-71-M01855_B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17.11.2020 04:49:47</t>
        </is>
      </c>
      <c>
        <is>
          <t>17.11.2020 06:21:22</t>
        </is>
      </c>
      <c>
        <v>1.526388888</v>
      </c>
      <c>
        <v>0</v>
      </c>
      <c>
        <v>68</v>
      </c>
      <c>
        <v>0</v>
      </c>
      <c>
        <v>0</v>
      </c>
      <c>
        <v>0</v>
      </c>
      <c>
        <v>103.794444</v>
      </c>
      <c>
        <v>0</v>
      </c>
      <c>
        <v>0</v>
      </c>
    </row>
    <row>
      <c>
        <is>
          <t>1597666</t>
        </is>
      </c>
      <c>
        <v>1</v>
      </c>
      <c>
        <is>
          <t>MANİSA</t>
        </is>
      </c>
      <c>
        <v>SALİHLİ</v>
      </c>
      <c>
        <is>
          <t>KÖSEALİ TR-1 45-78-M00781_C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28.11.2020 09:08:48</t>
        </is>
      </c>
      <c>
        <is>
          <t>28.11.2020 13:47:07</t>
        </is>
      </c>
      <c>
        <v>4.638611111</v>
      </c>
      <c>
        <v>0</v>
      </c>
      <c>
        <v>0</v>
      </c>
      <c>
        <v>0</v>
      </c>
      <c>
        <v>76</v>
      </c>
      <c>
        <v>0</v>
      </c>
      <c>
        <v>0</v>
      </c>
      <c>
        <v>0</v>
      </c>
      <c>
        <v>352.534444</v>
      </c>
    </row>
    <row>
      <c>
        <is>
          <t>1597532</t>
        </is>
      </c>
      <c>
        <v>1</v>
      </c>
      <c>
        <is>
          <t>MANİSA</t>
        </is>
      </c>
      <c>
        <v>SALİHLİ</v>
      </c>
      <c>
        <is>
          <t>TR-92 45-78-L00092_72410565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27.11.2020 20:45:13</t>
        </is>
      </c>
      <c>
        <is>
          <t>27.11.2020 21:38:12</t>
        </is>
      </c>
      <c>
        <v>0.883055555</v>
      </c>
      <c>
        <v>0</v>
      </c>
      <c>
        <v>107</v>
      </c>
      <c>
        <v>0</v>
      </c>
      <c>
        <v>0</v>
      </c>
      <c>
        <v>0</v>
      </c>
      <c>
        <v>94.486944</v>
      </c>
      <c>
        <v>0</v>
      </c>
      <c>
        <v>0</v>
      </c>
    </row>
    <row>
      <c>
        <is>
          <t>1598317</t>
        </is>
      </c>
      <c>
        <v>1</v>
      </c>
      <c>
        <is>
          <t>MANİSA</t>
        </is>
      </c>
      <c>
        <v>SALİHLİ</v>
      </c>
      <c>
        <is>
          <t>TR-92 45-78-L00092_72410565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29.11.2020 19:18:14</t>
        </is>
      </c>
      <c>
        <is>
          <t>29.11.2020 20:47:05</t>
        </is>
      </c>
      <c>
        <v>1.480833333</v>
      </c>
      <c>
        <v>0</v>
      </c>
      <c>
        <v>107</v>
      </c>
      <c>
        <v>0</v>
      </c>
      <c>
        <v>0</v>
      </c>
      <c>
        <v>0</v>
      </c>
      <c>
        <v>158.449167</v>
      </c>
      <c>
        <v>0</v>
      </c>
      <c>
        <v>0</v>
      </c>
    </row>
    <row>
      <c>
        <is>
          <t>1598467</t>
        </is>
      </c>
      <c>
        <v>1</v>
      </c>
      <c>
        <is>
          <t>MANİSA</t>
        </is>
      </c>
      <c>
        <v>SALİHLİ</v>
      </c>
      <c>
        <is>
          <t>TR-92 45-78-L00092_65509732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30.11.2020 10:01:06</t>
        </is>
      </c>
      <c>
        <is>
          <t>30.11.2020 13:03:17</t>
        </is>
      </c>
      <c>
        <v>3.036388888</v>
      </c>
      <c>
        <v>0</v>
      </c>
      <c>
        <v>38</v>
      </c>
      <c>
        <v>0</v>
      </c>
      <c>
        <v>0</v>
      </c>
      <c>
        <v>0</v>
      </c>
      <c>
        <v>115.382778</v>
      </c>
      <c>
        <v>0</v>
      </c>
      <c>
        <v>0</v>
      </c>
    </row>
    <row>
      <c>
        <is>
          <t>1595280</t>
        </is>
      </c>
      <c>
        <v>1</v>
      </c>
      <c>
        <is>
          <t>MANİSA</t>
        </is>
      </c>
      <c>
        <v>SALİHLİ</v>
      </c>
      <c>
        <is>
          <t>TR-84 45-78-L00084_TR-88-L02 L02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23.11.2020 14:40:05</t>
        </is>
      </c>
      <c>
        <is>
          <t>23.11.2020 15:14:08</t>
        </is>
      </c>
      <c>
        <v>0.5675</v>
      </c>
      <c>
        <v>16</v>
      </c>
      <c>
        <v>2841</v>
      </c>
      <c>
        <v>0</v>
      </c>
      <c>
        <v>0</v>
      </c>
      <c>
        <v>9.08</v>
      </c>
      <c>
        <v>1612.2675</v>
      </c>
      <c>
        <v>0</v>
      </c>
      <c>
        <v>0</v>
      </c>
    </row>
    <row>
      <c>
        <is>
          <t>1575089</t>
        </is>
      </c>
      <c>
        <v>1</v>
      </c>
      <c>
        <is>
          <t>MANİSA</t>
        </is>
      </c>
      <c>
        <v>SALİHLİ</v>
      </c>
      <c>
        <is>
          <t>TR-182 45-78-L00182_953248138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04.11.2020 10:09:20</t>
        </is>
      </c>
      <c>
        <is>
          <t>04.11.2020 15:11:10</t>
        </is>
      </c>
      <c>
        <v>5.030555555</v>
      </c>
      <c>
        <v>0</v>
      </c>
      <c>
        <v>2</v>
      </c>
      <c>
        <v>0</v>
      </c>
      <c>
        <v>0</v>
      </c>
      <c>
        <v>0</v>
      </c>
      <c>
        <v>10.061111</v>
      </c>
      <c>
        <v>0</v>
      </c>
      <c>
        <v>0</v>
      </c>
    </row>
    <row>
      <c>
        <is>
          <t>1576615</t>
        </is>
      </c>
      <c>
        <v>1</v>
      </c>
      <c>
        <is>
          <t>MANİSA</t>
        </is>
      </c>
      <c>
        <v>SALİHLİ</v>
      </c>
      <c>
        <is>
          <t>TR-92 45-78-L00092_72373040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06.11.2020 16:23:02</t>
        </is>
      </c>
      <c>
        <is>
          <t>06.11.2020 18:21:45</t>
        </is>
      </c>
      <c>
        <v>1.978611111</v>
      </c>
      <c>
        <v>0</v>
      </c>
      <c>
        <v>73</v>
      </c>
      <c>
        <v>0</v>
      </c>
      <c>
        <v>0</v>
      </c>
      <c>
        <v>0</v>
      </c>
      <c>
        <v>144.438611</v>
      </c>
      <c>
        <v>0</v>
      </c>
      <c>
        <v>0</v>
      </c>
    </row>
    <row>
      <c>
        <is>
          <t>1595305</t>
        </is>
      </c>
      <c>
        <v>1</v>
      </c>
      <c>
        <is>
          <t>MANİSA</t>
        </is>
      </c>
      <c>
        <v>SALİHLİ</v>
      </c>
      <c>
        <is>
          <t>TR-88 45-78-L00088_TR-92 L02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23.11.2020 15:16:22</t>
        </is>
      </c>
      <c>
        <is>
          <t>23.11.2020 16:01:39</t>
        </is>
      </c>
      <c>
        <v>0.754722222</v>
      </c>
      <c>
        <v>13</v>
      </c>
      <c>
        <v>3579</v>
      </c>
      <c>
        <v>0</v>
      </c>
      <c>
        <v>0</v>
      </c>
      <c>
        <v>9.811389</v>
      </c>
      <c>
        <v>2701.150833</v>
      </c>
      <c>
        <v>0</v>
      </c>
      <c>
        <v>0</v>
      </c>
    </row>
    <row>
      <c>
        <is>
          <t>1578239</t>
        </is>
      </c>
      <c>
        <v>1</v>
      </c>
      <c>
        <is>
          <t>MANİSA</t>
        </is>
      </c>
      <c>
        <v>SALİHLİ</v>
      </c>
      <c>
        <is>
          <t>SALİHLİ TR-108/A 45-78-L00734_953260220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09.11.2020 20:07:29</t>
        </is>
      </c>
      <c>
        <is>
          <t>09.11.2020 20:58:54</t>
        </is>
      </c>
      <c>
        <v>0.856944444</v>
      </c>
      <c>
        <v>0</v>
      </c>
      <c>
        <v>1</v>
      </c>
      <c>
        <v>0</v>
      </c>
      <c>
        <v>0</v>
      </c>
      <c>
        <v>0</v>
      </c>
      <c>
        <v>0.856944</v>
      </c>
      <c>
        <v>0</v>
      </c>
      <c>
        <v>0</v>
      </c>
    </row>
    <row>
      <c>
        <is>
          <t>1595354</t>
        </is>
      </c>
      <c>
        <v>1</v>
      </c>
      <c>
        <is>
          <t>MANİSA</t>
        </is>
      </c>
      <c>
        <v>SALİHLİ</v>
      </c>
      <c>
        <is>
          <t>TR-52 45-78-L00052_915797823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23.11.2020 16:39:22</t>
        </is>
      </c>
      <c>
        <is>
          <t>23.11.2020 17:46:19</t>
        </is>
      </c>
      <c>
        <v>1.115833333</v>
      </c>
      <c>
        <v>0</v>
      </c>
      <c>
        <v>1</v>
      </c>
      <c>
        <v>0</v>
      </c>
      <c>
        <v>0</v>
      </c>
      <c>
        <v>0</v>
      </c>
      <c>
        <v>1.115833</v>
      </c>
      <c>
        <v>0</v>
      </c>
      <c>
        <v>0</v>
      </c>
    </row>
    <row>
      <c>
        <is>
          <t>1580838</t>
        </is>
      </c>
      <c>
        <v>1</v>
      </c>
      <c>
        <is>
          <t>MANİSA</t>
        </is>
      </c>
      <c>
        <v>SALİHLİ</v>
      </c>
      <c>
        <is>
          <t>TR-52 45-78-L00052_953248307</t>
        </is>
      </c>
      <c>
        <v>AG Box / Sdk Abone Çıkış Faz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14.11.2020 18:15:06</t>
        </is>
      </c>
      <c>
        <is>
          <t>14.11.2020 20:09:34</t>
        </is>
      </c>
      <c>
        <v>1.907777777</v>
      </c>
      <c>
        <v>0</v>
      </c>
      <c>
        <v>1</v>
      </c>
      <c>
        <v>0</v>
      </c>
      <c>
        <v>0</v>
      </c>
      <c>
        <v>0</v>
      </c>
      <c>
        <v>1.907778</v>
      </c>
      <c>
        <v>0</v>
      </c>
      <c>
        <v>0</v>
      </c>
    </row>
    <row>
      <c>
        <is>
          <t>1597387</t>
        </is>
      </c>
      <c>
        <v>1</v>
      </c>
      <c>
        <is>
          <t>MANİSA</t>
        </is>
      </c>
      <c>
        <v>SALİHLİ</v>
      </c>
      <c>
        <is>
          <t>TR-89 45-78-L00089_953254161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27.11.2020 15:15:12</t>
        </is>
      </c>
      <c>
        <is>
          <t>27.11.2020 17:23:50</t>
        </is>
      </c>
      <c>
        <v>2.143888888</v>
      </c>
      <c>
        <v>0</v>
      </c>
      <c>
        <v>6</v>
      </c>
      <c>
        <v>0</v>
      </c>
      <c>
        <v>0</v>
      </c>
      <c>
        <v>0</v>
      </c>
      <c>
        <v>12.863333</v>
      </c>
      <c>
        <v>0</v>
      </c>
      <c>
        <v>0</v>
      </c>
    </row>
    <row>
      <c>
        <is>
          <t>1595467</t>
        </is>
      </c>
      <c>
        <v>1</v>
      </c>
      <c>
        <is>
          <t>MANİSA</t>
        </is>
      </c>
      <c>
        <v>SALİHLİ</v>
      </c>
      <c>
        <is>
          <t>SART TR-10 45-78-M00183_953252150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23.11.2020 21:51:44</t>
        </is>
      </c>
      <c>
        <is>
          <t>23.11.2020 23:30:51</t>
        </is>
      </c>
      <c>
        <v>1.651944444</v>
      </c>
      <c>
        <v>0</v>
      </c>
      <c>
        <v>1</v>
      </c>
      <c>
        <v>0</v>
      </c>
      <c>
        <v>0</v>
      </c>
      <c>
        <v>0</v>
      </c>
      <c>
        <v>1.651944</v>
      </c>
      <c>
        <v>0</v>
      </c>
      <c>
        <v>0</v>
      </c>
    </row>
    <row>
      <c>
        <is>
          <t>1583387</t>
        </is>
      </c>
      <c>
        <v>1</v>
      </c>
      <c>
        <is>
          <t>MANİSA</t>
        </is>
      </c>
      <c>
        <v>SALİHLİ</v>
      </c>
      <c>
        <is>
          <t>HACIBEKTAŞLI TR-2 45-78-M00693_953292515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19.11.2020 17:16:21</t>
        </is>
      </c>
      <c>
        <is>
          <t>19.11.2020 17:54:53</t>
        </is>
      </c>
      <c>
        <v>0.642222222</v>
      </c>
      <c>
        <v>0</v>
      </c>
      <c>
        <v>2</v>
      </c>
      <c>
        <v>0</v>
      </c>
      <c>
        <v>0</v>
      </c>
      <c>
        <v>0</v>
      </c>
      <c>
        <v>1.284444</v>
      </c>
      <c>
        <v>0</v>
      </c>
      <c>
        <v>0</v>
      </c>
    </row>
    <row>
      <c>
        <is>
          <t>1582880</t>
        </is>
      </c>
      <c>
        <v>1</v>
      </c>
      <c>
        <is>
          <t>MANİSA</t>
        </is>
      </c>
      <c>
        <v>YUNUSEMRE</v>
      </c>
      <c>
        <is>
          <t>DM-21/06 (CAMİ) 45-71-M00356_D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19.11.2020 08:50:00</t>
        </is>
      </c>
      <c>
        <is>
          <t>19.11.2020 10:07:59</t>
        </is>
      </c>
      <c>
        <v>1.299722222</v>
      </c>
      <c>
        <v>0</v>
      </c>
      <c>
        <v>69</v>
      </c>
      <c>
        <v>0</v>
      </c>
      <c>
        <v>0</v>
      </c>
      <c>
        <v>0</v>
      </c>
      <c>
        <v>89.680833</v>
      </c>
      <c>
        <v>0</v>
      </c>
      <c>
        <v>0</v>
      </c>
    </row>
    <row>
      <c>
        <is>
          <t>1595229</t>
        </is>
      </c>
      <c>
        <v>1</v>
      </c>
      <c>
        <is>
          <t>MANİSA</t>
        </is>
      </c>
      <c>
        <v>SALİHLİ</v>
      </c>
      <c>
        <is>
          <t>SALİHLİ İM 45-78-A00001_ŞEHİR-2-L08 L08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23.11.2020 13:29:10</t>
        </is>
      </c>
      <c>
        <is>
          <t>23.11.2020 14:41:49</t>
        </is>
      </c>
      <c>
        <v>1.210833333</v>
      </c>
      <c>
        <v>36</v>
      </c>
      <c>
        <v>10108</v>
      </c>
      <c>
        <v>0</v>
      </c>
      <c>
        <v>0</v>
      </c>
      <c>
        <v>43.59</v>
      </c>
      <c>
        <v>12239.10333</v>
      </c>
      <c>
        <v>0</v>
      </c>
      <c>
        <v>0</v>
      </c>
    </row>
    <row>
      <c>
        <is>
          <t>1576233</t>
        </is>
      </c>
      <c>
        <v>1</v>
      </c>
      <c>
        <is>
          <t>MANİSA</t>
        </is>
      </c>
      <c>
        <v>SALİHLİ</v>
      </c>
      <c>
        <is>
          <t>SALİHLİ İM 45-78-A00001_ŞEHİR-1-L05 L05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06.11.2020 09:29:23</t>
        </is>
      </c>
      <c>
        <is>
          <t>06.11.2020 09:37:00</t>
        </is>
      </c>
      <c>
        <v>0.126944444</v>
      </c>
      <c>
        <v>85</v>
      </c>
      <c>
        <v>16051</v>
      </c>
      <c>
        <v>0</v>
      </c>
      <c>
        <v>1</v>
      </c>
      <c>
        <v>10.790278</v>
      </c>
      <c>
        <v>2037.585271</v>
      </c>
      <c>
        <v>0</v>
      </c>
      <c>
        <v>0.126944</v>
      </c>
    </row>
    <row>
      <c>
        <is>
          <t>1580257</t>
        </is>
      </c>
      <c>
        <v>1</v>
      </c>
      <c>
        <is>
          <t>MANİSA</t>
        </is>
      </c>
      <c>
        <v>SALİHLİ</v>
      </c>
      <c>
        <is>
          <t>TR-75 45-78-M00075_953260632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13.11.2020 15:07:48</t>
        </is>
      </c>
      <c>
        <is>
          <t>13.11.2020 16:07:28</t>
        </is>
      </c>
      <c>
        <v>0.994444444</v>
      </c>
      <c>
        <v>0</v>
      </c>
      <c>
        <v>6</v>
      </c>
      <c>
        <v>0</v>
      </c>
      <c>
        <v>0</v>
      </c>
      <c>
        <v>0</v>
      </c>
      <c>
        <v>5.966667</v>
      </c>
      <c>
        <v>0</v>
      </c>
      <c>
        <v>0</v>
      </c>
    </row>
    <row>
      <c>
        <is>
          <t>1595956</t>
        </is>
      </c>
      <c>
        <v>1</v>
      </c>
      <c>
        <is>
          <t>MANİSA</t>
        </is>
      </c>
      <c>
        <v>SALİHLİ</v>
      </c>
      <c>
        <is>
          <t>TR-81 45-78-L00081_60984679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24.11.2020 18:59:26</t>
        </is>
      </c>
      <c>
        <is>
          <t>24.11.2020 21:02:34</t>
        </is>
      </c>
      <c>
        <v>2.052222222</v>
      </c>
      <c>
        <v>0</v>
      </c>
      <c>
        <v>239</v>
      </c>
      <c>
        <v>0</v>
      </c>
      <c>
        <v>0</v>
      </c>
      <c>
        <v>0</v>
      </c>
      <c>
        <v>490.481111</v>
      </c>
      <c>
        <v>0</v>
      </c>
      <c>
        <v>0</v>
      </c>
    </row>
    <row>
      <c>
        <is>
          <t>1583581</t>
        </is>
      </c>
      <c>
        <v>1</v>
      </c>
      <c>
        <is>
          <t>MANİSA</t>
        </is>
      </c>
      <c>
        <v>SALİHLİ</v>
      </c>
      <c>
        <is>
          <t>TR-90 45-78-L00090_DAĞITIM TRAFOSU TR-90-L03 L03</t>
        </is>
      </c>
      <c>
        <v>OG Kademe Ayarı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20.11.2020 03:31:00</t>
        </is>
      </c>
      <c>
        <is>
          <t>20.11.2020 03:36:09</t>
        </is>
      </c>
      <c>
        <v>0.085833333</v>
      </c>
      <c>
        <v>2</v>
      </c>
      <c>
        <v>715</v>
      </c>
      <c>
        <v>0</v>
      </c>
      <c>
        <v>0</v>
      </c>
      <c>
        <v>0.171667</v>
      </c>
      <c>
        <v>61.370833</v>
      </c>
      <c>
        <v>0</v>
      </c>
      <c>
        <v>0</v>
      </c>
    </row>
    <row>
      <c>
        <is>
          <t>1576423</t>
        </is>
      </c>
      <c>
        <v>1</v>
      </c>
      <c>
        <is>
          <t>MANİSA</t>
        </is>
      </c>
      <c>
        <v>SALİHLİ</v>
      </c>
      <c>
        <is>
          <t>SALİHLİ TR-91 45-78-L00720_953256877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06.11.2020 12:41:17</t>
        </is>
      </c>
      <c>
        <is>
          <t>06.11.2020 15:03:48</t>
        </is>
      </c>
      <c>
        <v>2.375277777</v>
      </c>
      <c>
        <v>0</v>
      </c>
      <c>
        <v>8</v>
      </c>
      <c>
        <v>0</v>
      </c>
      <c>
        <v>0</v>
      </c>
      <c>
        <v>0</v>
      </c>
      <c>
        <v>19.002222</v>
      </c>
      <c>
        <v>0</v>
      </c>
      <c>
        <v>0</v>
      </c>
    </row>
    <row>
      <c>
        <is>
          <t>1575139</t>
        </is>
      </c>
      <c>
        <v>1</v>
      </c>
      <c>
        <is>
          <t>MANİSA</t>
        </is>
      </c>
      <c>
        <v>SALİHLİ</v>
      </c>
      <c>
        <is>
          <t>TR-102 45-78-L00102_953257408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04.11.2020 11:19:41</t>
        </is>
      </c>
      <c>
        <is>
          <t>04.11.2020 17:15:10</t>
        </is>
      </c>
      <c>
        <v>5.924722222</v>
      </c>
      <c>
        <v>0</v>
      </c>
      <c>
        <v>5</v>
      </c>
      <c>
        <v>0</v>
      </c>
      <c>
        <v>0</v>
      </c>
      <c>
        <v>0</v>
      </c>
      <c>
        <v>29.623611</v>
      </c>
      <c>
        <v>0</v>
      </c>
      <c>
        <v>0</v>
      </c>
    </row>
    <row>
      <c>
        <is>
          <t>1574435</t>
        </is>
      </c>
      <c>
        <v>1</v>
      </c>
      <c>
        <is>
          <t>MANİSA</t>
        </is>
      </c>
      <c>
        <v>SALİHLİ</v>
      </c>
      <c>
        <is>
          <t>TR-94 45-78-L00094_953256421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02.11.2020 22:43:46</t>
        </is>
      </c>
      <c>
        <is>
          <t>02.11.2020 23:33:11</t>
        </is>
      </c>
      <c>
        <v>0.823611111</v>
      </c>
      <c>
        <v>0</v>
      </c>
      <c>
        <v>6</v>
      </c>
      <c>
        <v>0</v>
      </c>
      <c>
        <v>0</v>
      </c>
      <c>
        <v>0</v>
      </c>
      <c>
        <v>4.941667</v>
      </c>
      <c>
        <v>0</v>
      </c>
      <c>
        <v>0</v>
      </c>
    </row>
    <row>
      <c>
        <is>
          <t>1577971</t>
        </is>
      </c>
      <c>
        <v>1</v>
      </c>
      <c>
        <is>
          <t>MANİSA</t>
        </is>
      </c>
      <c>
        <v>SALİHLİ</v>
      </c>
      <c>
        <is>
          <t>TR-94 45-78-L00094_95000041436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09.11.2020 11:09:52</t>
        </is>
      </c>
      <c>
        <is>
          <t>09.11.2020 17:51:54</t>
        </is>
      </c>
      <c>
        <v>6.700555555</v>
      </c>
      <c>
        <v>0</v>
      </c>
      <c>
        <v>14</v>
      </c>
      <c>
        <v>0</v>
      </c>
      <c>
        <v>0</v>
      </c>
      <c>
        <v>0</v>
      </c>
      <c>
        <v>93.807778</v>
      </c>
      <c>
        <v>0</v>
      </c>
      <c>
        <v>0</v>
      </c>
    </row>
    <row>
      <c>
        <is>
          <t>1583923</t>
        </is>
      </c>
      <c>
        <v>1</v>
      </c>
      <c>
        <is>
          <t>MANİSA</t>
        </is>
      </c>
      <c>
        <v>SALİHLİ</v>
      </c>
      <c>
        <is>
          <t>TR-97 45-78-L00097_72374659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20.11.2020 15:03:30</t>
        </is>
      </c>
      <c>
        <is>
          <t>20.11.2020 16:13:50</t>
        </is>
      </c>
      <c>
        <v>1.172222222</v>
      </c>
      <c>
        <v>0</v>
      </c>
      <c>
        <v>147</v>
      </c>
      <c>
        <v>0</v>
      </c>
      <c>
        <v>0</v>
      </c>
      <c>
        <v>0</v>
      </c>
      <c>
        <v>172.316667</v>
      </c>
      <c>
        <v>0</v>
      </c>
      <c>
        <v>0</v>
      </c>
    </row>
    <row>
      <c>
        <is>
          <t>1582257</t>
        </is>
      </c>
      <c>
        <v>1</v>
      </c>
      <c>
        <is>
          <t>MANİSA</t>
        </is>
      </c>
      <c>
        <v>SALİHLİ</v>
      </c>
      <c>
        <is>
          <t>TR-97 45-78-L00097_953257440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17.11.2020 23:21:45</t>
        </is>
      </c>
      <c>
        <is>
          <t>17.11.2020 23:44:05</t>
        </is>
      </c>
      <c>
        <v>0.372222222</v>
      </c>
      <c>
        <v>0</v>
      </c>
      <c>
        <v>12</v>
      </c>
      <c>
        <v>0</v>
      </c>
      <c>
        <v>0</v>
      </c>
      <c>
        <v>0</v>
      </c>
      <c>
        <v>4.466667</v>
      </c>
      <c>
        <v>0</v>
      </c>
      <c>
        <v>0</v>
      </c>
    </row>
    <row>
      <c>
        <is>
          <t>1596452</t>
        </is>
      </c>
      <c>
        <v>1</v>
      </c>
      <c>
        <is>
          <t>MANİSA</t>
        </is>
      </c>
      <c>
        <v>SALİHLİ</v>
      </c>
      <c>
        <is>
          <t>TR-97/A(GÜMÜŞÇAY) 45-78-L00740_964742217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25.11.2020 17:19:41</t>
        </is>
      </c>
      <c>
        <is>
          <t>25.11.2020 21:43:30</t>
        </is>
      </c>
      <c>
        <v>4.396944444</v>
      </c>
      <c>
        <v>1</v>
      </c>
      <c>
        <v>0</v>
      </c>
      <c>
        <v>0</v>
      </c>
      <c>
        <v>0</v>
      </c>
      <c>
        <v>4.396944</v>
      </c>
      <c>
        <v>0</v>
      </c>
      <c>
        <v>0</v>
      </c>
      <c>
        <v>0</v>
      </c>
    </row>
    <row>
      <c>
        <is>
          <t>1596438</t>
        </is>
      </c>
      <c>
        <v>1</v>
      </c>
      <c>
        <is>
          <t>MANİSA</t>
        </is>
      </c>
      <c>
        <v>SALİHLİ</v>
      </c>
      <c>
        <is>
          <t>TR-97 45-78-L00097_TR-98-99 ÇIKIŞI L04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25.11.2020 17:20:28</t>
        </is>
      </c>
      <c>
        <is>
          <t>25.11.2020 18:04:34</t>
        </is>
      </c>
      <c>
        <v>0.735</v>
      </c>
      <c>
        <v>4</v>
      </c>
      <c>
        <v>1130</v>
      </c>
      <c>
        <v>0</v>
      </c>
      <c>
        <v>0</v>
      </c>
      <c>
        <v>2.94</v>
      </c>
      <c>
        <v>830.55</v>
      </c>
      <c>
        <v>0</v>
      </c>
      <c>
        <v>0</v>
      </c>
    </row>
    <row>
      <c>
        <is>
          <t>1582791</t>
        </is>
      </c>
      <c>
        <v>1</v>
      </c>
      <c>
        <is>
          <t>MANİSA</t>
        </is>
      </c>
      <c>
        <v>SALİHLİ</v>
      </c>
      <c>
        <is>
          <t>TR-99 45-78-L00099_A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18.11.2020 21:14:24</t>
        </is>
      </c>
      <c>
        <is>
          <t>19.11.2020 01:59:44</t>
        </is>
      </c>
      <c>
        <v>4.755555555</v>
      </c>
      <c>
        <v>0</v>
      </c>
      <c>
        <v>43</v>
      </c>
      <c>
        <v>0</v>
      </c>
      <c>
        <v>0</v>
      </c>
      <c>
        <v>0</v>
      </c>
      <c>
        <v>204.488889</v>
      </c>
      <c>
        <v>0</v>
      </c>
      <c>
        <v>0</v>
      </c>
    </row>
    <row>
      <c>
        <is>
          <t>1595461</t>
        </is>
      </c>
      <c>
        <v>1</v>
      </c>
      <c>
        <is>
          <t>MANİSA</t>
        </is>
      </c>
      <c>
        <v>SALİHLİ</v>
      </c>
      <c>
        <is>
          <t>TR-91/A 45-78-L00721_953082948</t>
        </is>
      </c>
      <c>
        <v>AG Box / Sdk Abone Çıkış Faz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23.11.2020 20:39:01</t>
        </is>
      </c>
      <c>
        <is>
          <t>23.11.2020 21:14:15</t>
        </is>
      </c>
      <c>
        <v>0.587222222</v>
      </c>
      <c>
        <v>0</v>
      </c>
      <c>
        <v>1</v>
      </c>
      <c>
        <v>0</v>
      </c>
      <c>
        <v>0</v>
      </c>
      <c>
        <v>0</v>
      </c>
      <c>
        <v>0.587222</v>
      </c>
      <c>
        <v>0</v>
      </c>
      <c>
        <v>0</v>
      </c>
    </row>
    <row>
      <c>
        <is>
          <t>1580300</t>
        </is>
      </c>
      <c>
        <v>1</v>
      </c>
      <c>
        <is>
          <t>MANİSA</t>
        </is>
      </c>
      <c>
        <v>SALİHLİ</v>
      </c>
      <c>
        <is>
          <t>TR-174/A 45-78-L00736_953256457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13.11.2020 16:04:51</t>
        </is>
      </c>
      <c>
        <is>
          <t>13.11.2020 18:18:25</t>
        </is>
      </c>
      <c>
        <v>2.226111111</v>
      </c>
      <c>
        <v>0</v>
      </c>
      <c>
        <v>10</v>
      </c>
      <c>
        <v>0</v>
      </c>
      <c>
        <v>0</v>
      </c>
      <c>
        <v>0</v>
      </c>
      <c>
        <v>22.261111</v>
      </c>
      <c>
        <v>0</v>
      </c>
      <c>
        <v>0</v>
      </c>
    </row>
    <row>
      <c>
        <is>
          <t>1574526</t>
        </is>
      </c>
      <c>
        <v>1</v>
      </c>
      <c>
        <is>
          <t>MANİSA</t>
        </is>
      </c>
      <c>
        <v>SALİHLİ</v>
      </c>
      <c>
        <is>
          <t>TR-94 45-78-L00094_953256421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03.11.2020 09:15:05</t>
        </is>
      </c>
      <c>
        <is>
          <t>03.11.2020 11:08:51</t>
        </is>
      </c>
      <c>
        <v>1.896111111</v>
      </c>
      <c>
        <v>0</v>
      </c>
      <c>
        <v>6</v>
      </c>
      <c>
        <v>0</v>
      </c>
      <c>
        <v>0</v>
      </c>
      <c>
        <v>0</v>
      </c>
      <c>
        <v>11.376667</v>
      </c>
      <c>
        <v>0</v>
      </c>
      <c>
        <v>0</v>
      </c>
    </row>
    <row>
      <c>
        <is>
          <t>1581876</t>
        </is>
      </c>
      <c>
        <v>1</v>
      </c>
      <c>
        <is>
          <t>MANİSA</t>
        </is>
      </c>
      <c>
        <v>SALİHLİ</v>
      </c>
      <c>
        <is>
          <t>TR-102 45-78-L00102_953257325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17.11.2020 10:32:56</t>
        </is>
      </c>
      <c>
        <is>
          <t>17.11.2020 11:43:43</t>
        </is>
      </c>
      <c>
        <v>1.179722222</v>
      </c>
      <c>
        <v>0</v>
      </c>
      <c>
        <v>9</v>
      </c>
      <c>
        <v>0</v>
      </c>
      <c>
        <v>0</v>
      </c>
      <c>
        <v>0</v>
      </c>
      <c>
        <v>10.6175</v>
      </c>
      <c>
        <v>0</v>
      </c>
      <c>
        <v>0</v>
      </c>
    </row>
    <row>
      <c>
        <is>
          <t>1594933</t>
        </is>
      </c>
      <c>
        <v>1</v>
      </c>
      <c>
        <is>
          <t>MANİSA</t>
        </is>
      </c>
      <c>
        <v>SALİHLİ</v>
      </c>
      <c>
        <is>
          <t>TR-98 45-78-L00098_45-78-L00098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22.11.2020 19:07:05</t>
        </is>
      </c>
      <c>
        <is>
          <t>22.11.2020 20:50:00</t>
        </is>
      </c>
      <c>
        <v>1.715277777</v>
      </c>
      <c>
        <v>1</v>
      </c>
      <c>
        <v>633</v>
      </c>
      <c>
        <v>0</v>
      </c>
      <c>
        <v>0</v>
      </c>
      <c>
        <v>1.715278</v>
      </c>
      <c>
        <v>1085.770833</v>
      </c>
      <c>
        <v>0</v>
      </c>
      <c>
        <v>0</v>
      </c>
    </row>
    <row>
      <c>
        <is>
          <t>1582301</t>
        </is>
      </c>
      <c>
        <v>1</v>
      </c>
      <c>
        <is>
          <t>MANİSA</t>
        </is>
      </c>
      <c>
        <v>SALİHLİ</v>
      </c>
      <c>
        <is>
          <t>TR-98 45-78-L00098_45-78-L00098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18.11.2020 08:39:34</t>
        </is>
      </c>
      <c>
        <is>
          <t>18.11.2020 09:17:50</t>
        </is>
      </c>
      <c>
        <v>0.637777777</v>
      </c>
      <c>
        <v>1</v>
      </c>
      <c>
        <v>633</v>
      </c>
      <c>
        <v>0</v>
      </c>
      <c>
        <v>0</v>
      </c>
      <c>
        <v>0.637778</v>
      </c>
      <c>
        <v>403.713333</v>
      </c>
      <c>
        <v>0</v>
      </c>
      <c>
        <v>0</v>
      </c>
    </row>
    <row>
      <c>
        <is>
          <t>1597717</t>
        </is>
      </c>
      <c>
        <v>1</v>
      </c>
      <c>
        <is>
          <t>MANİSA</t>
        </is>
      </c>
      <c>
        <v>YUNUSEMRE</v>
      </c>
      <c>
        <is>
          <t>DM-14/4b 45-71-M00543_953197320</t>
        </is>
      </c>
      <c>
        <v>AG Direkten Kesme Açma</v>
      </c>
      <c>
        <is>
          <t>Dağıtım-AG</t>
        </is>
      </c>
      <c>
        <v>Uzun</v>
      </c>
      <c>
        <v>Güvenlik</v>
      </c>
      <c>
        <v>Bildirimsiz</v>
      </c>
      <c>
        <is>
          <t>28.11.2020 10:51:01</t>
        </is>
      </c>
      <c>
        <is>
          <t>28.11.2020 11:35:10</t>
        </is>
      </c>
      <c>
        <v>0.735833333</v>
      </c>
      <c>
        <v>0</v>
      </c>
      <c>
        <v>2</v>
      </c>
      <c>
        <v>0</v>
      </c>
      <c>
        <v>0</v>
      </c>
      <c>
        <v>0</v>
      </c>
      <c>
        <v>1.471667</v>
      </c>
      <c>
        <v>0</v>
      </c>
      <c>
        <v>0</v>
      </c>
    </row>
    <row>
      <c>
        <is>
          <t>1577349</t>
        </is>
      </c>
      <c>
        <v>1</v>
      </c>
      <c>
        <is>
          <t>MANİSA</t>
        </is>
      </c>
      <c>
        <v>ŞEHZADELER</v>
      </c>
      <c>
        <is>
          <t>DM-2/7 (UYGUR SOKAK) 45-71-M00144_73544163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07.11.2020 19:32:31</t>
        </is>
      </c>
      <c>
        <is>
          <t>07.11.2020 20:52:34</t>
        </is>
      </c>
      <c>
        <v>1.334166666</v>
      </c>
      <c>
        <v>0</v>
      </c>
      <c>
        <v>107</v>
      </c>
      <c>
        <v>0</v>
      </c>
      <c>
        <v>0</v>
      </c>
      <c>
        <v>0</v>
      </c>
      <c>
        <v>142.755833</v>
      </c>
      <c>
        <v>0</v>
      </c>
      <c>
        <v>0</v>
      </c>
    </row>
    <row>
      <c>
        <is>
          <t>1598884</t>
        </is>
      </c>
      <c>
        <v>1</v>
      </c>
      <c>
        <is>
          <t>MANİSA</t>
        </is>
      </c>
      <c>
        <v>ŞEHZADELER</v>
      </c>
      <c>
        <is>
          <t>DM-2/7 (UYGUR SOKAK) 45-71-M00144_953190918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30.11.2020 23:29:03</t>
        </is>
      </c>
      <c>
        <is>
          <t>01.12.2020 00:54:00</t>
        </is>
      </c>
      <c>
        <v>1.415833333</v>
      </c>
      <c>
        <v>0</v>
      </c>
      <c>
        <v>7</v>
      </c>
      <c>
        <v>0</v>
      </c>
      <c>
        <v>0</v>
      </c>
      <c>
        <v>0</v>
      </c>
      <c>
        <v>9.910833</v>
      </c>
      <c>
        <v>0</v>
      </c>
      <c>
        <v>0</v>
      </c>
    </row>
    <row>
      <c>
        <is>
          <t>1594908</t>
        </is>
      </c>
      <c>
        <v>1</v>
      </c>
      <c>
        <is>
          <t>MANİSA</t>
        </is>
      </c>
      <c>
        <v>ŞEHZADELER</v>
      </c>
      <c>
        <is>
          <t>DM-2 45-71-M00002_953186853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22.11.2020 18:21:19</t>
        </is>
      </c>
      <c>
        <is>
          <t>22.11.2020 19:10:39</t>
        </is>
      </c>
      <c>
        <v>0.822222222</v>
      </c>
      <c>
        <v>0</v>
      </c>
      <c>
        <v>3</v>
      </c>
      <c>
        <v>0</v>
      </c>
      <c>
        <v>0</v>
      </c>
      <c>
        <v>0</v>
      </c>
      <c>
        <v>2.466667</v>
      </c>
      <c>
        <v>0</v>
      </c>
      <c>
        <v>0</v>
      </c>
    </row>
    <row>
      <c>
        <is>
          <t>1579497</t>
        </is>
      </c>
      <c>
        <v>1</v>
      </c>
      <c>
        <is>
          <t>MANİSA</t>
        </is>
      </c>
      <c>
        <v>ŞEHZADELER</v>
      </c>
      <c>
        <is>
          <t>DM-2 45-71-M00002_ŞEHİTLER ORTAOKULU M06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12.11.2020 09:40:43</t>
        </is>
      </c>
      <c>
        <is>
          <t>12.11.2020 11:30:38</t>
        </is>
      </c>
      <c>
        <v>1.831944444</v>
      </c>
      <c>
        <v>6</v>
      </c>
      <c>
        <v>1789</v>
      </c>
      <c>
        <v>0</v>
      </c>
      <c>
        <v>0</v>
      </c>
      <c>
        <v>10.991667</v>
      </c>
      <c>
        <v>3277.34861</v>
      </c>
      <c>
        <v>0</v>
      </c>
      <c>
        <v>0</v>
      </c>
    </row>
    <row>
      <c>
        <is>
          <t>1577998</t>
        </is>
      </c>
      <c>
        <v>1</v>
      </c>
      <c>
        <is>
          <t>MANİSA</t>
        </is>
      </c>
      <c>
        <v>YUNUSEMRE</v>
      </c>
      <c>
        <is>
          <t>RECEPLİ KÖYÜ TR-2 45-71-M01693_953205370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09.11.2020 11:46:07</t>
        </is>
      </c>
      <c>
        <is>
          <t>09.11.2020 13:05:59</t>
        </is>
      </c>
      <c>
        <v>1.331111111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1.331111</v>
      </c>
    </row>
    <row>
      <c>
        <is>
          <t>1596730</t>
        </is>
      </c>
      <c>
        <v>1</v>
      </c>
      <c>
        <is>
          <t>MANİSA</t>
        </is>
      </c>
      <c>
        <v>YUNUSEMRE</v>
      </c>
      <c>
        <is>
          <t>SAKALLI KÖYÜ TR-1 45-71-M01695_953205123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26.11.2020 11:18:43</t>
        </is>
      </c>
      <c>
        <is>
          <t>26.11.2020 15:00:50</t>
        </is>
      </c>
      <c>
        <v>3.701944444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3.701944</v>
      </c>
    </row>
    <row>
      <c>
        <is>
          <t>1575735</t>
        </is>
      </c>
      <c>
        <v>1</v>
      </c>
      <c>
        <is>
          <t>MANİSA</t>
        </is>
      </c>
      <c>
        <v>SALİHLİ</v>
      </c>
      <c>
        <is>
          <t>POYRAZ KÖK 45-78-M00651_HatBaşıAyırıcı_53139064 M05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05.11.2020 12:02:32</t>
        </is>
      </c>
      <c>
        <is>
          <t>05.11.2020 14:38:17</t>
        </is>
      </c>
      <c>
        <v>2.595833333</v>
      </c>
      <c>
        <v>0</v>
      </c>
      <c>
        <v>0</v>
      </c>
      <c>
        <v>8</v>
      </c>
      <c>
        <v>0</v>
      </c>
      <c>
        <v>0</v>
      </c>
      <c>
        <v>0</v>
      </c>
      <c>
        <v>20.766667</v>
      </c>
      <c>
        <v>0</v>
      </c>
    </row>
    <row>
      <c>
        <is>
          <t>1575623</t>
        </is>
      </c>
      <c>
        <v>1</v>
      </c>
      <c>
        <is>
          <t>MANİSA</t>
        </is>
      </c>
      <c>
        <v>YUNUSEMRE</v>
      </c>
      <c>
        <is>
          <t>DM-3/4-A 45-71-M00118_953218508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05.11.2020 09:21:57</t>
        </is>
      </c>
      <c>
        <is>
          <t>05.11.2020 13:54:41</t>
        </is>
      </c>
      <c>
        <v>4.545555555</v>
      </c>
      <c>
        <v>0</v>
      </c>
      <c>
        <v>11</v>
      </c>
      <c>
        <v>0</v>
      </c>
      <c>
        <v>0</v>
      </c>
      <c>
        <v>0</v>
      </c>
      <c>
        <v>50.001111</v>
      </c>
      <c>
        <v>0</v>
      </c>
      <c>
        <v>0</v>
      </c>
    </row>
    <row>
      <c>
        <is>
          <t>1574843</t>
        </is>
      </c>
      <c>
        <v>1</v>
      </c>
      <c>
        <is>
          <t>MANİSA</t>
        </is>
      </c>
      <c>
        <v>YUNUSEMRE</v>
      </c>
      <c>
        <is>
          <t>DM-3/4-A 45-71-M00118_953218508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03.11.2020 17:03:33</t>
        </is>
      </c>
      <c>
        <is>
          <t>03.11.2020 18:47:11</t>
        </is>
      </c>
      <c>
        <v>1.727222222</v>
      </c>
      <c>
        <v>0</v>
      </c>
      <c>
        <v>11</v>
      </c>
      <c>
        <v>0</v>
      </c>
      <c>
        <v>0</v>
      </c>
      <c>
        <v>0</v>
      </c>
      <c>
        <v>18.999444</v>
      </c>
      <c>
        <v>0</v>
      </c>
      <c>
        <v>0</v>
      </c>
    </row>
    <row>
      <c>
        <is>
          <t>1595698</t>
        </is>
      </c>
      <c>
        <v>1</v>
      </c>
      <c>
        <is>
          <t>MANİSA</t>
        </is>
      </c>
      <c>
        <v>YUNUSEMRE</v>
      </c>
      <c>
        <is>
          <t>DM-3/4-A 45-71-M00118_953217983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24.11.2020 12:11:00</t>
        </is>
      </c>
      <c>
        <is>
          <t>24.11.2020 13:33:12</t>
        </is>
      </c>
      <c>
        <v>1.37</v>
      </c>
      <c>
        <v>0</v>
      </c>
      <c>
        <v>12</v>
      </c>
      <c>
        <v>0</v>
      </c>
      <c>
        <v>0</v>
      </c>
      <c>
        <v>0</v>
      </c>
      <c>
        <v>16.44</v>
      </c>
      <c>
        <v>0</v>
      </c>
      <c>
        <v>0</v>
      </c>
    </row>
    <row>
      <c>
        <is>
          <t>1574793</t>
        </is>
      </c>
      <c>
        <v>1</v>
      </c>
      <c>
        <is>
          <t>MANİSA</t>
        </is>
      </c>
      <c>
        <v>YUNUSEMRE</v>
      </c>
      <c>
        <is>
          <t>DM-3/4-A 45-71-M00118_953217999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03.11.2020 15:37:32</t>
        </is>
      </c>
      <c>
        <is>
          <t>03.11.2020 16:34:13</t>
        </is>
      </c>
      <c>
        <v>0.944722222</v>
      </c>
      <c>
        <v>0</v>
      </c>
      <c>
        <v>7</v>
      </c>
      <c>
        <v>0</v>
      </c>
      <c>
        <v>0</v>
      </c>
      <c>
        <v>0</v>
      </c>
      <c>
        <v>6.613056</v>
      </c>
      <c>
        <v>0</v>
      </c>
      <c>
        <v>0</v>
      </c>
    </row>
    <row>
      <c>
        <is>
          <t>1577339</t>
        </is>
      </c>
      <c>
        <v>1</v>
      </c>
      <c>
        <is>
          <t>MANİSA</t>
        </is>
      </c>
      <c>
        <v>ŞEHZADELER</v>
      </c>
      <c>
        <is>
          <t>DM-2/36 45-71-M00168_C</t>
        </is>
      </c>
      <c>
        <v>AG Atlama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07.11.2020 19:04:31</t>
        </is>
      </c>
      <c>
        <is>
          <t>07.11.2020 20:32:51</t>
        </is>
      </c>
      <c>
        <v>1.472222222</v>
      </c>
      <c>
        <v>0</v>
      </c>
      <c>
        <v>93</v>
      </c>
      <c>
        <v>0</v>
      </c>
      <c>
        <v>0</v>
      </c>
      <c>
        <v>0</v>
      </c>
      <c>
        <v>136.916667</v>
      </c>
      <c>
        <v>0</v>
      </c>
      <c>
        <v>0</v>
      </c>
    </row>
    <row>
      <c>
        <is>
          <t>1579745</t>
        </is>
      </c>
      <c>
        <v>1</v>
      </c>
      <c>
        <is>
          <t>MANİSA</t>
        </is>
      </c>
      <c>
        <v>ŞEHZADELER</v>
      </c>
      <c>
        <is>
          <t>DM-2/33 (VALİ PARKI) 45-71-M00533_A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12.11.2020 16:32:00</t>
        </is>
      </c>
      <c>
        <is>
          <t>12.11.2020 17:46:49</t>
        </is>
      </c>
      <c>
        <v>1.246944444</v>
      </c>
      <c>
        <v>0</v>
      </c>
      <c>
        <v>21</v>
      </c>
      <c>
        <v>0</v>
      </c>
      <c>
        <v>0</v>
      </c>
      <c>
        <v>0</v>
      </c>
      <c>
        <v>26.185833</v>
      </c>
      <c>
        <v>0</v>
      </c>
      <c>
        <v>0</v>
      </c>
    </row>
    <row>
      <c>
        <is>
          <t>1579335</t>
        </is>
      </c>
      <c>
        <v>1</v>
      </c>
      <c>
        <is>
          <t>MANİSA</t>
        </is>
      </c>
      <c>
        <v>YUNUSEMRE</v>
      </c>
      <c>
        <is>
          <t>DM-18/04 45-71-M00259_953222686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11.11.2020 20:54:32</t>
        </is>
      </c>
      <c>
        <is>
          <t>11.11.2020 21:37:38</t>
        </is>
      </c>
      <c>
        <v>0.718333333</v>
      </c>
      <c>
        <v>0</v>
      </c>
      <c>
        <v>16</v>
      </c>
      <c>
        <v>0</v>
      </c>
      <c>
        <v>0</v>
      </c>
      <c>
        <v>0</v>
      </c>
      <c>
        <v>11.493333</v>
      </c>
      <c>
        <v>0</v>
      </c>
      <c>
        <v>0</v>
      </c>
    </row>
    <row>
      <c>
        <is>
          <t>1577893</t>
        </is>
      </c>
      <c>
        <v>1</v>
      </c>
      <c>
        <is>
          <t>MANİSA</t>
        </is>
      </c>
      <c>
        <v>YUNUSEMRE</v>
      </c>
      <c>
        <is>
          <t>DM-18/04 45-71-M00259_72373090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09.11.2020 09:03:39</t>
        </is>
      </c>
      <c>
        <is>
          <t>09.11.2020 16:48:48</t>
        </is>
      </c>
      <c>
        <v>7.7525</v>
      </c>
      <c>
        <v>0</v>
      </c>
      <c>
        <v>332</v>
      </c>
      <c>
        <v>0</v>
      </c>
      <c>
        <v>0</v>
      </c>
      <c>
        <v>0</v>
      </c>
      <c>
        <v>2573.83</v>
      </c>
      <c>
        <v>0</v>
      </c>
      <c>
        <v>0</v>
      </c>
    </row>
    <row>
      <c>
        <is>
          <t>1577393</t>
        </is>
      </c>
      <c>
        <v>1</v>
      </c>
      <c>
        <is>
          <t>MANİSA</t>
        </is>
      </c>
      <c>
        <v>YUNUSEMRE</v>
      </c>
      <c>
        <is>
          <t>DM-18/04 45-71-M00259_953242882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07.11.2020 21:08:20</t>
        </is>
      </c>
      <c>
        <is>
          <t>07.11.2020 22:27:56</t>
        </is>
      </c>
      <c>
        <v>1.326666666</v>
      </c>
      <c>
        <v>0</v>
      </c>
      <c>
        <v>5</v>
      </c>
      <c>
        <v>0</v>
      </c>
      <c>
        <v>0</v>
      </c>
      <c>
        <v>0</v>
      </c>
      <c>
        <v>6.633333</v>
      </c>
      <c>
        <v>0</v>
      </c>
      <c>
        <v>0</v>
      </c>
    </row>
    <row>
      <c>
        <is>
          <t>1573525</t>
        </is>
      </c>
      <c>
        <v>1</v>
      </c>
      <c>
        <is>
          <t>MANİSA</t>
        </is>
      </c>
      <c>
        <v>YUNUSEMRE</v>
      </c>
      <c>
        <is>
          <t>DM-18/06 (DEREKENARI) 45-71-M00256_DM-18/05-M01 M01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01.11.2020 09:13:27</t>
        </is>
      </c>
      <c>
        <is>
          <t>01.11.2020 11:55:34</t>
        </is>
      </c>
      <c>
        <v>2.701944444</v>
      </c>
      <c>
        <v>2</v>
      </c>
      <c>
        <v>597</v>
      </c>
      <c>
        <v>0</v>
      </c>
      <c>
        <v>0</v>
      </c>
      <c>
        <v>5.403889</v>
      </c>
      <c>
        <v>1613.060833</v>
      </c>
      <c>
        <v>0</v>
      </c>
      <c>
        <v>0</v>
      </c>
    </row>
    <row>
      <c>
        <is>
          <t>1573616</t>
        </is>
      </c>
      <c>
        <v>1</v>
      </c>
      <c>
        <is>
          <t>MANİSA</t>
        </is>
      </c>
      <c>
        <v>YUNUSEMRE</v>
      </c>
      <c>
        <is>
          <t>DM-18/08 45-71-M00257_G g1b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01.11.2020 11:59:00</t>
        </is>
      </c>
      <c>
        <is>
          <t>01.11.2020 17:11:16</t>
        </is>
      </c>
      <c>
        <v>5.204444444</v>
      </c>
      <c>
        <v>0</v>
      </c>
      <c>
        <v>119</v>
      </c>
      <c>
        <v>0</v>
      </c>
      <c>
        <v>0</v>
      </c>
      <c>
        <v>0</v>
      </c>
      <c>
        <v>619.328889</v>
      </c>
      <c>
        <v>0</v>
      </c>
      <c>
        <v>0</v>
      </c>
    </row>
    <row>
      <c>
        <is>
          <t>1584194</t>
        </is>
      </c>
      <c>
        <v>1</v>
      </c>
      <c>
        <is>
          <t>MANİSA</t>
        </is>
      </c>
      <c>
        <v>YUNUSEMRE</v>
      </c>
      <c>
        <is>
          <t>DM-18/08 45-71-M00257_DM-18/04-M02 M02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21.11.2020 09:01:47</t>
        </is>
      </c>
      <c>
        <is>
          <t>21.11.2020 18:10:00</t>
        </is>
      </c>
      <c>
        <v>9.136944444</v>
      </c>
      <c>
        <v>1</v>
      </c>
      <c>
        <v>1</v>
      </c>
      <c>
        <v>27</v>
      </c>
      <c>
        <v>246</v>
      </c>
      <c>
        <v>9.136944</v>
      </c>
      <c>
        <v>9.136944</v>
      </c>
      <c>
        <v>246.6975</v>
      </c>
      <c>
        <v>2247.688333</v>
      </c>
    </row>
    <row>
      <c>
        <is>
          <t>1584210</t>
        </is>
      </c>
      <c>
        <v>1</v>
      </c>
      <c>
        <is>
          <t>MANİSA</t>
        </is>
      </c>
      <c>
        <v>YUNUSEMRE</v>
      </c>
      <c>
        <is>
          <t>DM-18/04 45-71-M00259_E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21.11.2020 09:11:53</t>
        </is>
      </c>
      <c>
        <is>
          <t>21.11.2020 14:11:52</t>
        </is>
      </c>
      <c>
        <v>4.999450833</v>
      </c>
      <c>
        <v>0</v>
      </c>
      <c>
        <v>96</v>
      </c>
      <c>
        <v>0</v>
      </c>
      <c>
        <v>0</v>
      </c>
      <c>
        <v>0</v>
      </c>
      <c>
        <v>479.94728</v>
      </c>
      <c>
        <v>0</v>
      </c>
      <c>
        <v>0</v>
      </c>
    </row>
    <row>
      <c>
        <is>
          <t>1583655</t>
        </is>
      </c>
      <c>
        <v>1</v>
      </c>
      <c>
        <is>
          <t>MANİSA</t>
        </is>
      </c>
      <c>
        <v>YUNUSEMRE</v>
      </c>
      <c>
        <is>
          <t>DM-18/04 45-71-M00259_72373089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20.11.2020 09:24:57</t>
        </is>
      </c>
      <c>
        <is>
          <t>20.11.2020 17:05:10</t>
        </is>
      </c>
      <c>
        <v>7.670277777</v>
      </c>
      <c>
        <v>0</v>
      </c>
      <c>
        <v>133</v>
      </c>
      <c>
        <v>0</v>
      </c>
      <c>
        <v>0</v>
      </c>
      <c>
        <v>0</v>
      </c>
      <c>
        <v>1020.146944</v>
      </c>
      <c>
        <v>0</v>
      </c>
      <c>
        <v>0</v>
      </c>
    </row>
    <row>
      <c>
        <is>
          <t>1595999</t>
        </is>
      </c>
      <c>
        <v>1</v>
      </c>
      <c>
        <is>
          <t>MANİSA</t>
        </is>
      </c>
      <c>
        <v>YUNUSEMRE</v>
      </c>
      <c>
        <is>
          <t>DM-18 (UNCU BOZKÖY) 45-71-M00213_D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24.11.2020 21:17:08</t>
        </is>
      </c>
      <c>
        <is>
          <t>24.11.2020 22:05:57</t>
        </is>
      </c>
      <c>
        <v>0.813611111</v>
      </c>
      <c>
        <v>0</v>
      </c>
      <c>
        <v>135</v>
      </c>
      <c>
        <v>0</v>
      </c>
      <c>
        <v>0</v>
      </c>
      <c>
        <v>0</v>
      </c>
      <c>
        <v>109.8375</v>
      </c>
      <c>
        <v>0</v>
      </c>
      <c>
        <v>0</v>
      </c>
    </row>
    <row>
      <c>
        <is>
          <t>1594980</t>
        </is>
      </c>
      <c>
        <v>1</v>
      </c>
      <c>
        <is>
          <t>MANİSA</t>
        </is>
      </c>
      <c>
        <v>YUNUSEMRE</v>
      </c>
      <c>
        <is>
          <t>DM-18/08 45-71-M00257_TURGUTALP KÖK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23.11.2020 00:22:47</t>
        </is>
      </c>
      <c>
        <is>
          <t>23.11.2020 01:02:49</t>
        </is>
      </c>
      <c>
        <v>0.667222222</v>
      </c>
      <c>
        <v>1</v>
      </c>
      <c>
        <v>1</v>
      </c>
      <c>
        <v>27</v>
      </c>
      <c>
        <v>246</v>
      </c>
      <c>
        <v>0.667222</v>
      </c>
      <c>
        <v>0.667222</v>
      </c>
      <c>
        <v>18.015</v>
      </c>
      <c>
        <v>164.136667</v>
      </c>
    </row>
    <row>
      <c>
        <is>
          <t>1596401</t>
        </is>
      </c>
      <c>
        <v>1</v>
      </c>
      <c>
        <is>
          <t>MANİSA</t>
        </is>
      </c>
      <c>
        <v>YUNUSEMRE</v>
      </c>
      <c>
        <is>
          <t>DM-18/04 45-71-M00259_953222788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25.11.2020 15:44:59</t>
        </is>
      </c>
      <c>
        <is>
          <t>25.11.2020 18:41:56</t>
        </is>
      </c>
      <c>
        <v>2.949166666</v>
      </c>
      <c>
        <v>0</v>
      </c>
      <c>
        <v>11</v>
      </c>
      <c>
        <v>0</v>
      </c>
      <c>
        <v>0</v>
      </c>
      <c>
        <v>0</v>
      </c>
      <c>
        <v>32.440833</v>
      </c>
      <c>
        <v>0</v>
      </c>
      <c>
        <v>0</v>
      </c>
    </row>
    <row>
      <c>
        <is>
          <t>1596367</t>
        </is>
      </c>
      <c>
        <v>1</v>
      </c>
      <c>
        <is>
          <t>MANİSA</t>
        </is>
      </c>
      <c>
        <v>YUNUSEMRE</v>
      </c>
      <c>
        <is>
          <t>DM-18/04 45-71-M00259_72373090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25.11.2020 14:39:39</t>
        </is>
      </c>
      <c>
        <is>
          <t>25.11.2020 15:41:55</t>
        </is>
      </c>
      <c>
        <v>1.037777777</v>
      </c>
      <c>
        <v>0</v>
      </c>
      <c>
        <v>332</v>
      </c>
      <c>
        <v>0</v>
      </c>
      <c>
        <v>0</v>
      </c>
      <c>
        <v>0</v>
      </c>
      <c>
        <v>344.542222</v>
      </c>
      <c>
        <v>0</v>
      </c>
      <c>
        <v>0</v>
      </c>
    </row>
    <row>
      <c>
        <is>
          <t>1597143</t>
        </is>
      </c>
      <c>
        <v>1</v>
      </c>
      <c>
        <is>
          <t>MANİSA</t>
        </is>
      </c>
      <c>
        <v>YUNUSEMRE</v>
      </c>
      <c>
        <is>
          <t>DM-18/04 45-71-M00259_C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27.11.2020 09:05:53</t>
        </is>
      </c>
      <c>
        <is>
          <t>27.11.2020 16:47:00</t>
        </is>
      </c>
      <c>
        <v>7.685277777</v>
      </c>
      <c>
        <v>0</v>
      </c>
      <c>
        <v>396</v>
      </c>
      <c>
        <v>0</v>
      </c>
      <c>
        <v>0</v>
      </c>
      <c>
        <v>0</v>
      </c>
      <c>
        <v>3043.37</v>
      </c>
      <c>
        <v>0</v>
      </c>
      <c>
        <v>0</v>
      </c>
    </row>
    <row>
      <c>
        <is>
          <t>1598482</t>
        </is>
      </c>
      <c>
        <v>1</v>
      </c>
      <c>
        <is>
          <t>MANİSA</t>
        </is>
      </c>
      <c>
        <v>YUNUSEMRE</v>
      </c>
      <c>
        <is>
          <t>DM-18/04 45-71-M00259_72373092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30.11.2020 09:18:33</t>
        </is>
      </c>
      <c>
        <is>
          <t>30.11.2020 17:00:14</t>
        </is>
      </c>
      <c>
        <v>7.694722222</v>
      </c>
      <c>
        <v>0</v>
      </c>
      <c>
        <v>308</v>
      </c>
      <c>
        <v>0</v>
      </c>
      <c>
        <v>0</v>
      </c>
      <c>
        <v>0</v>
      </c>
      <c>
        <v>2369.974444</v>
      </c>
      <c>
        <v>0</v>
      </c>
      <c>
        <v>0</v>
      </c>
    </row>
    <row>
      <c>
        <is>
          <t>1577466</t>
        </is>
      </c>
      <c>
        <v>1</v>
      </c>
      <c>
        <is>
          <t>MANİSA</t>
        </is>
      </c>
      <c>
        <v>YUNUSEMRE</v>
      </c>
      <c>
        <is>
          <t>DM-18/05 (TR-138) 45-71-M00255_953173842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08.11.2020 08:38:48</t>
        </is>
      </c>
      <c>
        <is>
          <t>08.11.2020 14:46:51</t>
        </is>
      </c>
      <c>
        <v>6.134166666</v>
      </c>
      <c>
        <v>0</v>
      </c>
      <c>
        <v>1</v>
      </c>
      <c>
        <v>0</v>
      </c>
      <c>
        <v>0</v>
      </c>
      <c>
        <v>0</v>
      </c>
      <c>
        <v>6.134167</v>
      </c>
      <c>
        <v>0</v>
      </c>
      <c>
        <v>0</v>
      </c>
    </row>
    <row>
      <c>
        <is>
          <t>1579242</t>
        </is>
      </c>
      <c>
        <v>1</v>
      </c>
      <c>
        <is>
          <t>MANİSA</t>
        </is>
      </c>
      <c>
        <v>YUNUSEMRE</v>
      </c>
      <c>
        <is>
          <t>DM-18/04 45-71-M00259_953222767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11.11.2020 17:09:00</t>
        </is>
      </c>
      <c>
        <is>
          <t>11.11.2020 17:56:39</t>
        </is>
      </c>
      <c>
        <v>0.794166666</v>
      </c>
      <c>
        <v>0</v>
      </c>
      <c>
        <v>10</v>
      </c>
      <c>
        <v>0</v>
      </c>
      <c>
        <v>0</v>
      </c>
      <c>
        <v>0</v>
      </c>
      <c>
        <v>7.941667</v>
      </c>
      <c>
        <v>0</v>
      </c>
      <c>
        <v>0</v>
      </c>
    </row>
    <row>
      <c>
        <is>
          <t>1579998</t>
        </is>
      </c>
      <c>
        <v>1</v>
      </c>
      <c>
        <is>
          <t>MANİSA</t>
        </is>
      </c>
      <c>
        <v>YUNUSEMRE</v>
      </c>
      <c>
        <is>
          <t>DM-18/04 45-71-M00259_E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13.11.2020 09:10:40</t>
        </is>
      </c>
      <c>
        <is>
          <t>13.11.2020 17:04:29</t>
        </is>
      </c>
      <c>
        <v>7.896848055</v>
      </c>
      <c>
        <v>0</v>
      </c>
      <c>
        <v>96</v>
      </c>
      <c>
        <v>0</v>
      </c>
      <c>
        <v>0</v>
      </c>
      <c>
        <v>0</v>
      </c>
      <c>
        <v>758.097413</v>
      </c>
      <c>
        <v>0</v>
      </c>
      <c>
        <v>0</v>
      </c>
    </row>
    <row>
      <c>
        <is>
          <t>1580485</t>
        </is>
      </c>
      <c>
        <v>1</v>
      </c>
      <c>
        <is>
          <t>MANİSA</t>
        </is>
      </c>
      <c>
        <v>YUNUSEMRE</v>
      </c>
      <c>
        <is>
          <t>DM-17 45-71-M00400_DM-17/7 M05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14.11.2020 06:27:36</t>
        </is>
      </c>
      <c>
        <is>
          <t>14.11.2020 10:05:06</t>
        </is>
      </c>
      <c>
        <v>3.624879444</v>
      </c>
      <c>
        <v>4</v>
      </c>
      <c>
        <v>124</v>
      </c>
      <c>
        <v>0</v>
      </c>
      <c>
        <v>0</v>
      </c>
      <c>
        <v>14.499518</v>
      </c>
      <c>
        <v>449.485051</v>
      </c>
      <c>
        <v>0</v>
      </c>
      <c>
        <v>0</v>
      </c>
    </row>
    <row>
      <c>
        <is>
          <t>1580705</t>
        </is>
      </c>
      <c>
        <v>1</v>
      </c>
      <c>
        <is>
          <t>MANİSA</t>
        </is>
      </c>
      <c>
        <v>YUNUSEMRE</v>
      </c>
      <c>
        <is>
          <t>DM-18/04 45-71-M00259_953243687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14.11.2020 14:14:00</t>
        </is>
      </c>
      <c>
        <is>
          <t>14.11.2020 16:03:33</t>
        </is>
      </c>
      <c>
        <v>1.825833333</v>
      </c>
      <c>
        <v>0</v>
      </c>
      <c>
        <v>7</v>
      </c>
      <c>
        <v>0</v>
      </c>
      <c>
        <v>0</v>
      </c>
      <c>
        <v>0</v>
      </c>
      <c>
        <v>12.780833</v>
      </c>
      <c>
        <v>0</v>
      </c>
      <c>
        <v>0</v>
      </c>
    </row>
    <row>
      <c>
        <is>
          <t>1578872</t>
        </is>
      </c>
      <c>
        <v>1</v>
      </c>
      <c>
        <is>
          <t>MANİSA</t>
        </is>
      </c>
      <c>
        <v>YUNUSEMRE</v>
      </c>
      <c>
        <is>
          <t>DM-18/04 45-71-M00259_C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11.11.2020 09:02:40</t>
        </is>
      </c>
      <c>
        <is>
          <t>11.11.2020 17:14:44</t>
        </is>
      </c>
      <c>
        <v>8.201005555</v>
      </c>
      <c>
        <v>0</v>
      </c>
      <c>
        <v>396</v>
      </c>
      <c>
        <v>0</v>
      </c>
      <c>
        <v>0</v>
      </c>
      <c>
        <v>0</v>
      </c>
      <c>
        <v>3247.5982</v>
      </c>
      <c>
        <v>0</v>
      </c>
      <c>
        <v>0</v>
      </c>
    </row>
    <row>
      <c>
        <is>
          <t>1578416</t>
        </is>
      </c>
      <c>
        <v>1</v>
      </c>
      <c>
        <is>
          <t>MANİSA</t>
        </is>
      </c>
      <c>
        <v>YUNUSEMRE</v>
      </c>
      <c>
        <is>
          <t>DM-18/04 45-71-M00259_72373089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10.11.2020 10:31:01</t>
        </is>
      </c>
      <c>
        <is>
          <t>10.11.2020 16:53:17</t>
        </is>
      </c>
      <c>
        <v>6.3709925</v>
      </c>
      <c>
        <v>0</v>
      </c>
      <c>
        <v>133</v>
      </c>
      <c>
        <v>0</v>
      </c>
      <c>
        <v>0</v>
      </c>
      <c>
        <v>0</v>
      </c>
      <c>
        <v>847.342003</v>
      </c>
      <c>
        <v>0</v>
      </c>
      <c>
        <v>0</v>
      </c>
    </row>
    <row>
      <c>
        <is>
          <t>1577485</t>
        </is>
      </c>
      <c>
        <v>1</v>
      </c>
      <c>
        <is>
          <t>MANİSA</t>
        </is>
      </c>
      <c>
        <v>YUNUSEMRE</v>
      </c>
      <c>
        <is>
          <t>DM-18/05 (TR-138) 45-71-M00255_DAĞITIM TRAFO DM-18/05 (TR-138)-M03 M03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08.11.2020 09:13:48</t>
        </is>
      </c>
      <c>
        <is>
          <t>08.11.2020 16:55:20</t>
        </is>
      </c>
      <c>
        <v>7.692222222</v>
      </c>
      <c>
        <v>4</v>
      </c>
      <c>
        <v>1923</v>
      </c>
      <c>
        <v>0</v>
      </c>
      <c>
        <v>0</v>
      </c>
      <c>
        <v>30.768889</v>
      </c>
      <c>
        <v>14792.143333</v>
      </c>
      <c>
        <v>0</v>
      </c>
      <c>
        <v>0</v>
      </c>
    </row>
    <row>
      <c>
        <is>
          <t>1577003</t>
        </is>
      </c>
      <c>
        <v>1</v>
      </c>
      <c>
        <is>
          <t>MANİSA</t>
        </is>
      </c>
      <c>
        <v>YUNUSEMRE</v>
      </c>
      <c>
        <is>
          <t>DM-18/04 45-71-M00259_72373090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07.11.2020 09:52:27</t>
        </is>
      </c>
      <c>
        <is>
          <t>07.11.2020 16:57:36</t>
        </is>
      </c>
      <c>
        <v>7.085833333</v>
      </c>
      <c>
        <v>0</v>
      </c>
      <c>
        <v>332</v>
      </c>
      <c>
        <v>0</v>
      </c>
      <c>
        <v>0</v>
      </c>
      <c>
        <v>0</v>
      </c>
      <c>
        <v>2352.496667</v>
      </c>
      <c>
        <v>0</v>
      </c>
      <c>
        <v>0</v>
      </c>
    </row>
    <row>
      <c>
        <is>
          <t>1596780</t>
        </is>
      </c>
      <c>
        <v>1</v>
      </c>
      <c>
        <is>
          <t>MANİSA</t>
        </is>
      </c>
      <c>
        <v>YUNUSEMRE</v>
      </c>
      <c>
        <is>
          <t>DM-18/04 45-71-M00259_953222741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26.11.2020 12:48:00</t>
        </is>
      </c>
      <c>
        <is>
          <t>26.11.2020 14:04:19</t>
        </is>
      </c>
      <c>
        <v>1.271944444</v>
      </c>
      <c>
        <v>0</v>
      </c>
      <c>
        <v>12</v>
      </c>
      <c>
        <v>0</v>
      </c>
      <c>
        <v>0</v>
      </c>
      <c>
        <v>0</v>
      </c>
      <c>
        <v>15.263333</v>
      </c>
      <c>
        <v>0</v>
      </c>
      <c>
        <v>0</v>
      </c>
    </row>
    <row>
      <c>
        <is>
          <t>1584615</t>
        </is>
      </c>
      <c>
        <v>1</v>
      </c>
      <c>
        <is>
          <t>MANİSA</t>
        </is>
      </c>
      <c>
        <v>YUNUSEMRE</v>
      </c>
      <c>
        <is>
          <t>DM-18/04 45-71-M00259_72373090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21.11.2020 22:16:27</t>
        </is>
      </c>
      <c>
        <is>
          <t>21.11.2020 23:39:17</t>
        </is>
      </c>
      <c>
        <v>1.380555555</v>
      </c>
      <c>
        <v>0</v>
      </c>
      <c>
        <v>332</v>
      </c>
      <c>
        <v>0</v>
      </c>
      <c>
        <v>0</v>
      </c>
      <c>
        <v>0</v>
      </c>
      <c>
        <v>458.344444</v>
      </c>
      <c>
        <v>0</v>
      </c>
      <c>
        <v>0</v>
      </c>
    </row>
    <row>
      <c>
        <is>
          <t>1584489</t>
        </is>
      </c>
      <c>
        <v>1</v>
      </c>
      <c>
        <is>
          <t>MANİSA</t>
        </is>
      </c>
      <c>
        <v>YUNUSEMRE</v>
      </c>
      <c>
        <is>
          <t>DM-18/05 (TR-138) 45-71-M00255_45-71-M00255</t>
        </is>
      </c>
      <c>
        <v>AG Klemens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21.11.2020 16:45:00</t>
        </is>
      </c>
      <c>
        <is>
          <t>21.11.2020 17:01:03</t>
        </is>
      </c>
      <c>
        <v>0.2675</v>
      </c>
      <c>
        <v>2</v>
      </c>
      <c>
        <v>1139</v>
      </c>
      <c>
        <v>0</v>
      </c>
      <c>
        <v>0</v>
      </c>
      <c>
        <v>0.535</v>
      </c>
      <c>
        <v>304.6825</v>
      </c>
      <c>
        <v>0</v>
      </c>
      <c>
        <v>0</v>
      </c>
    </row>
    <row>
      <c>
        <is>
          <t>1584448</t>
        </is>
      </c>
      <c>
        <v>1</v>
      </c>
      <c>
        <is>
          <t>MANİSA</t>
        </is>
      </c>
      <c>
        <v>YUNUSEMRE</v>
      </c>
      <c>
        <is>
          <t>DM-18/04 45-71-M00259_DAĞITIM TRAFO DM-18/04-M04 M04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21.11.2020 14:53:54</t>
        </is>
      </c>
      <c>
        <is>
          <t>21.11.2020 19:52:09</t>
        </is>
      </c>
      <c>
        <v>4.970833333</v>
      </c>
      <c>
        <v>1</v>
      </c>
      <c>
        <v>1493</v>
      </c>
      <c>
        <v>0</v>
      </c>
      <c>
        <v>0</v>
      </c>
      <c>
        <v>4.970833</v>
      </c>
      <c>
        <v>7421.454166</v>
      </c>
      <c>
        <v>0</v>
      </c>
      <c>
        <v>0</v>
      </c>
    </row>
    <row>
      <c>
        <is>
          <t>1596620</t>
        </is>
      </c>
      <c>
        <v>1</v>
      </c>
      <c>
        <is>
          <t>MANİSA</t>
        </is>
      </c>
      <c>
        <v>YUNUSEMRE</v>
      </c>
      <c>
        <is>
          <t>DM-18/04 45-71-M00259_E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26.11.2020 09:28:01</t>
        </is>
      </c>
      <c>
        <is>
          <t>26.11.2020 16:27:39</t>
        </is>
      </c>
      <c>
        <v>6.993802777</v>
      </c>
      <c>
        <v>0</v>
      </c>
      <c>
        <v>96</v>
      </c>
      <c>
        <v>0</v>
      </c>
      <c>
        <v>0</v>
      </c>
      <c>
        <v>0</v>
      </c>
      <c>
        <v>671.405067</v>
      </c>
      <c>
        <v>0</v>
      </c>
      <c>
        <v>0</v>
      </c>
    </row>
    <row>
      <c>
        <is>
          <t>1597494</t>
        </is>
      </c>
      <c>
        <v>1</v>
      </c>
      <c>
        <is>
          <t>MANİSA</t>
        </is>
      </c>
      <c>
        <v>YUNUSEMRE</v>
      </c>
      <c>
        <is>
          <t>DM-18/08 45-71-M00257_B</t>
        </is>
      </c>
      <c>
        <v>AG Nötr İletken Kopması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27.11.2020 19:07:21</t>
        </is>
      </c>
      <c>
        <is>
          <t>27.11.2020 22:58:55</t>
        </is>
      </c>
      <c>
        <v>3.859444444</v>
      </c>
      <c>
        <v>0</v>
      </c>
      <c>
        <v>81</v>
      </c>
      <c>
        <v>0</v>
      </c>
      <c>
        <v>0</v>
      </c>
      <c>
        <v>0</v>
      </c>
      <c>
        <v>312.615</v>
      </c>
      <c>
        <v>0</v>
      </c>
      <c>
        <v>0</v>
      </c>
    </row>
    <row>
      <c>
        <is>
          <t>1575276</t>
        </is>
      </c>
      <c>
        <v>1</v>
      </c>
      <c>
        <is>
          <t>MANİSA</t>
        </is>
      </c>
      <c>
        <v>YUNUSEMRE</v>
      </c>
      <c>
        <is>
          <t>DM-18/05 (TR-138) 45-71-M00255_953222997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04.11.2020 14:31:56</t>
        </is>
      </c>
      <c>
        <is>
          <t>04.11.2020 19:15:00</t>
        </is>
      </c>
      <c>
        <v>4.717777777</v>
      </c>
      <c>
        <v>0</v>
      </c>
      <c>
        <v>1</v>
      </c>
      <c>
        <v>0</v>
      </c>
      <c>
        <v>0</v>
      </c>
      <c>
        <v>0</v>
      </c>
      <c>
        <v>4.717778</v>
      </c>
      <c>
        <v>0</v>
      </c>
      <c>
        <v>0</v>
      </c>
    </row>
    <row>
      <c>
        <is>
          <t>1579435</t>
        </is>
      </c>
      <c>
        <v>1</v>
      </c>
      <c>
        <is>
          <t>MANİSA</t>
        </is>
      </c>
      <c>
        <v>YUNUSEMRE</v>
      </c>
      <c>
        <is>
          <t>DM-18/04 45-71-M00259_72373092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12.11.2020 09:02:26</t>
        </is>
      </c>
      <c>
        <is>
          <t>12.11.2020 17:04:07</t>
        </is>
      </c>
      <c>
        <v>8.027779444</v>
      </c>
      <c>
        <v>0</v>
      </c>
      <c>
        <v>306</v>
      </c>
      <c>
        <v>0</v>
      </c>
      <c>
        <v>0</v>
      </c>
      <c>
        <v>0</v>
      </c>
      <c>
        <v>2456.50051</v>
      </c>
      <c>
        <v>0</v>
      </c>
      <c>
        <v>0</v>
      </c>
    </row>
    <row>
      <c>
        <is>
          <t>1577560</t>
        </is>
      </c>
      <c>
        <v>1</v>
      </c>
      <c>
        <is>
          <t>MANİSA</t>
        </is>
      </c>
      <c>
        <v>ŞEHZADELER</v>
      </c>
      <c>
        <is>
          <t>YEŞİLKÖY TR-2 45-71-M01822_45-71-M01822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08.11.2020 10:50:57</t>
        </is>
      </c>
      <c>
        <is>
          <t>08.11.2020 18:22:32</t>
        </is>
      </c>
      <c>
        <v>7.526388888</v>
      </c>
      <c>
        <v>0</v>
      </c>
      <c>
        <v>0</v>
      </c>
      <c>
        <v>1</v>
      </c>
      <c>
        <v>113</v>
      </c>
      <c>
        <v>0</v>
      </c>
      <c>
        <v>0</v>
      </c>
      <c>
        <v>7.526389</v>
      </c>
      <c>
        <v>850.481944</v>
      </c>
    </row>
    <row>
      <c>
        <is>
          <t>1583536</t>
        </is>
      </c>
      <c>
        <v>1</v>
      </c>
      <c>
        <is>
          <t>MANİSA</t>
        </is>
      </c>
      <c>
        <v>ŞEHZADELER</v>
      </c>
      <c>
        <is>
          <t>YEŞİLKÖY TR-2 45-71-M01822_953214920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19.11.2020 21:04:30</t>
        </is>
      </c>
      <c>
        <is>
          <t>19.11.2020 22:52:47</t>
        </is>
      </c>
      <c>
        <v>1.804722222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5.414167</v>
      </c>
    </row>
    <row>
      <c>
        <is>
          <t>1577080</t>
        </is>
      </c>
      <c>
        <v>1</v>
      </c>
      <c>
        <is>
          <t>MANİSA</t>
        </is>
      </c>
      <c>
        <v>ŞEHZADELER</v>
      </c>
      <c>
        <is>
          <t>YUKARI ÇOBANİSA TR-1 45-71-M00626_953214560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07.11.2020 11:30:06</t>
        </is>
      </c>
      <c>
        <is>
          <t>07.11.2020 13:01:47</t>
        </is>
      </c>
      <c>
        <v>1.528055555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4.584167</v>
      </c>
    </row>
    <row>
      <c>
        <is>
          <t>1577978</t>
        </is>
      </c>
      <c>
        <v>1</v>
      </c>
      <c>
        <is>
          <t>MANİSA</t>
        </is>
      </c>
      <c>
        <v>YUNUSEMRE</v>
      </c>
      <c>
        <is>
          <t>KOCAKORU TR-1 45-71-M01490_953211161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09.11.2020 11:28:55</t>
        </is>
      </c>
      <c>
        <is>
          <t>09.11.2020 13:52:25</t>
        </is>
      </c>
      <c>
        <v>2.391666666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2.391667</v>
      </c>
    </row>
    <row>
      <c>
        <is>
          <t>1573608</t>
        </is>
      </c>
      <c>
        <v>1</v>
      </c>
      <c>
        <is>
          <t>MANİSA</t>
        </is>
      </c>
      <c>
        <v>YUNUSEMRE</v>
      </c>
      <c>
        <is>
          <t>MOLLA SÜLEYMANLI TR-1 45-71-M01549_44435435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01.11.2020 11:13:34</t>
        </is>
      </c>
      <c>
        <is>
          <t>01.11.2020 13:34:21</t>
        </is>
      </c>
      <c>
        <v>2.346388888</v>
      </c>
      <c>
        <v>0</v>
      </c>
      <c>
        <v>0</v>
      </c>
      <c>
        <v>0</v>
      </c>
      <c>
        <v>13</v>
      </c>
      <c>
        <v>0</v>
      </c>
      <c>
        <v>0</v>
      </c>
      <c>
        <v>0</v>
      </c>
      <c>
        <v>30.503056</v>
      </c>
    </row>
    <row>
      <c>
        <is>
          <t>1583011</t>
        </is>
      </c>
      <c>
        <v>1</v>
      </c>
      <c>
        <is>
          <t>İZMİR</t>
        </is>
      </c>
      <c>
        <v>MENEMEN</v>
      </c>
      <c>
        <is>
          <t>YAHŞELLİ TR-9 35-28-M00830_EMİRALEM KÖK-M02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19.11.2020 11:03:31</t>
        </is>
      </c>
      <c>
        <is>
          <t>19.11.2020 11:49:40</t>
        </is>
      </c>
      <c>
        <v>0.769166666</v>
      </c>
      <c>
        <v>23</v>
      </c>
      <c>
        <v>1740</v>
      </c>
      <c>
        <v>73</v>
      </c>
      <c>
        <v>1179</v>
      </c>
      <c>
        <v>17.690833</v>
      </c>
      <c>
        <v>1338.349999</v>
      </c>
      <c>
        <v>56.149167</v>
      </c>
      <c>
        <v>906.847499</v>
      </c>
    </row>
    <row>
      <c>
        <is>
          <t>1597891</t>
        </is>
      </c>
      <c>
        <v>1</v>
      </c>
      <c>
        <is>
          <t>İZMİR</t>
        </is>
      </c>
      <c>
        <v>MENEMEN</v>
      </c>
      <c>
        <is>
          <t>TR-830 KÖK 35-28-M00619_HatBaşıAyırıcı_53133889 M02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28.11.2020 16:45:03</t>
        </is>
      </c>
      <c>
        <is>
          <t>28.11.2020 19:33:22</t>
        </is>
      </c>
      <c>
        <v>2.805277777</v>
      </c>
      <c>
        <v>0</v>
      </c>
      <c>
        <v>252</v>
      </c>
      <c>
        <v>0</v>
      </c>
      <c>
        <v>0</v>
      </c>
      <c>
        <v>0</v>
      </c>
      <c>
        <v>706.93</v>
      </c>
      <c>
        <v>0</v>
      </c>
      <c>
        <v>0</v>
      </c>
    </row>
    <row>
      <c>
        <is>
          <t>1574279</t>
        </is>
      </c>
      <c>
        <v>1</v>
      </c>
      <c>
        <is>
          <t>İZMİR</t>
        </is>
      </c>
      <c>
        <v>MENEMEN</v>
      </c>
      <c>
        <is>
          <t>PANAZTEPE DM 35-28-M00732_KESİKKÖY-1 GİRİŞ-M07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02.11.2020 16:30:41</t>
        </is>
      </c>
      <c>
        <is>
          <t>02.11.2020 18:33:31</t>
        </is>
      </c>
      <c>
        <v>2.047222222</v>
      </c>
      <c>
        <v>3</v>
      </c>
      <c>
        <v>0</v>
      </c>
      <c>
        <v>112</v>
      </c>
      <c>
        <v>928</v>
      </c>
      <c>
        <v>6.141667</v>
      </c>
      <c>
        <v>0</v>
      </c>
      <c>
        <v>229.288889</v>
      </c>
      <c>
        <v>1899.822222</v>
      </c>
    </row>
    <row>
      <c>
        <is>
          <t>1574699</t>
        </is>
      </c>
      <c>
        <v>1</v>
      </c>
      <c>
        <is>
          <t>İZMİR</t>
        </is>
      </c>
      <c>
        <v>MENEMEN</v>
      </c>
      <c>
        <is>
          <t>KOYUNDERE TR-1 35-28-M00154_7117473</t>
        </is>
      </c>
      <c>
        <v>AG Nötr İletken Kopması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03.11.2020 13:28:59</t>
        </is>
      </c>
      <c>
        <is>
          <t>03.11.2020 14:49:28</t>
        </is>
      </c>
      <c>
        <v>1.341388888</v>
      </c>
      <c>
        <v>0</v>
      </c>
      <c>
        <v>63</v>
      </c>
      <c>
        <v>0</v>
      </c>
      <c>
        <v>0</v>
      </c>
      <c>
        <v>0</v>
      </c>
      <c>
        <v>84.5075</v>
      </c>
      <c>
        <v>0</v>
      </c>
      <c>
        <v>0</v>
      </c>
    </row>
    <row>
      <c>
        <is>
          <t>1574789</t>
        </is>
      </c>
      <c>
        <v>1</v>
      </c>
      <c>
        <is>
          <t>İZMİR</t>
        </is>
      </c>
      <c>
        <v>MENEMEN</v>
      </c>
      <c>
        <is>
          <t>DM-5/9 35-28-M00714_95000034983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03.11.2020 15:19:09</t>
        </is>
      </c>
      <c>
        <is>
          <t>03.11.2020 16:49:23</t>
        </is>
      </c>
      <c>
        <v>1.503888888</v>
      </c>
      <c>
        <v>0</v>
      </c>
      <c>
        <v>1</v>
      </c>
      <c>
        <v>0</v>
      </c>
      <c>
        <v>0</v>
      </c>
      <c>
        <v>0</v>
      </c>
      <c>
        <v>1.503889</v>
      </c>
      <c>
        <v>0</v>
      </c>
      <c>
        <v>0</v>
      </c>
    </row>
    <row>
      <c>
        <is>
          <t>1582424</t>
        </is>
      </c>
      <c>
        <v>1</v>
      </c>
      <c>
        <is>
          <t>İZMİR</t>
        </is>
      </c>
      <c>
        <v>MENEMEN</v>
      </c>
      <c>
        <is>
          <t>AYVACIK TR-1 35-28-M00256_Ayırıcı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18.11.2020 10:31:50</t>
        </is>
      </c>
      <c>
        <is>
          <t>18.11.2020 10:49:00</t>
        </is>
      </c>
      <c>
        <v>0.286111111</v>
      </c>
      <c>
        <v>0</v>
      </c>
      <c>
        <v>0</v>
      </c>
      <c>
        <v>1</v>
      </c>
      <c>
        <v>131</v>
      </c>
      <c>
        <v>0</v>
      </c>
      <c>
        <v>0</v>
      </c>
      <c>
        <v>0.286111</v>
      </c>
      <c>
        <v>37.480556</v>
      </c>
    </row>
    <row>
      <c>
        <is>
          <t>1595917</t>
        </is>
      </c>
      <c>
        <v>1</v>
      </c>
      <c>
        <is>
          <t>MANİSA</t>
        </is>
      </c>
      <c>
        <v>ŞEHZADELER</v>
      </c>
      <c>
        <is>
          <t>TEPECİK KÖYÜ TR-1 45-71-M01289_953218859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24.11.2020 17:38:08</t>
        </is>
      </c>
      <c>
        <is>
          <t>24.11.2020 19:54:09</t>
        </is>
      </c>
      <c>
        <v>2.266944444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2.266944</v>
      </c>
    </row>
    <row>
      <c>
        <is>
          <t>1583250</t>
        </is>
      </c>
      <c>
        <v>1</v>
      </c>
      <c>
        <is>
          <t>MANİSA</t>
        </is>
      </c>
      <c>
        <v>YUNUSEMRE</v>
      </c>
      <c>
        <is>
          <t>SİYEKLİ KÖK 45-71-M00185_MALDAN-M05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19.11.2020 15:01:46</t>
        </is>
      </c>
      <c>
        <is>
          <t>19.11.2020 15:07:39</t>
        </is>
      </c>
      <c>
        <v>0.098055555</v>
      </c>
      <c>
        <v>0</v>
      </c>
      <c>
        <v>0</v>
      </c>
      <c>
        <v>23</v>
      </c>
      <c>
        <v>644</v>
      </c>
      <c>
        <v>0</v>
      </c>
      <c>
        <v>0</v>
      </c>
      <c>
        <v>2.255278</v>
      </c>
      <c>
        <v>63.147777</v>
      </c>
    </row>
    <row>
      <c>
        <is>
          <t>1573517</t>
        </is>
      </c>
      <c>
        <v>1</v>
      </c>
      <c>
        <is>
          <t>MANİSA</t>
        </is>
      </c>
      <c>
        <v>YUNUSEMRE</v>
      </c>
      <c>
        <is>
          <t>SİYEKLİ KÖK 45-71-M00185_OSMANCALI-M04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01.11.2020 09:09:28</t>
        </is>
      </c>
      <c>
        <is>
          <t>01.11.2020 09:20:43</t>
        </is>
      </c>
      <c>
        <v>0.1875</v>
      </c>
      <c>
        <v>0</v>
      </c>
      <c>
        <v>0</v>
      </c>
      <c>
        <v>39</v>
      </c>
      <c>
        <v>1343</v>
      </c>
      <c>
        <v>0</v>
      </c>
      <c>
        <v>0</v>
      </c>
      <c>
        <v>7.3125</v>
      </c>
      <c>
        <v>251.8125</v>
      </c>
    </row>
    <row>
      <c>
        <is>
          <t>1576962</t>
        </is>
      </c>
      <c>
        <v>1</v>
      </c>
      <c>
        <is>
          <t>MANİSA</t>
        </is>
      </c>
      <c>
        <v>YUNUSEMRE</v>
      </c>
      <c>
        <is>
          <t>SİYEKLİ KÖK 45-71-M00185_DAĞYENİCE-M07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07.11.2020 09:17:23</t>
        </is>
      </c>
      <c>
        <is>
          <t>07.11.2020 09:23:56</t>
        </is>
      </c>
      <c>
        <v>0.109166666</v>
      </c>
      <c>
        <v>0</v>
      </c>
      <c>
        <v>0</v>
      </c>
      <c>
        <v>78</v>
      </c>
      <c>
        <v>1452</v>
      </c>
      <c>
        <v>0</v>
      </c>
      <c>
        <v>0</v>
      </c>
      <c>
        <v>8.515</v>
      </c>
      <c>
        <v>158.509999</v>
      </c>
    </row>
    <row>
      <c>
        <is>
          <t>1577588</t>
        </is>
      </c>
      <c>
        <v>1</v>
      </c>
      <c>
        <is>
          <t>MANİSA</t>
        </is>
      </c>
      <c>
        <v>YUNUSEMRE</v>
      </c>
      <c>
        <is>
          <t>SİYEKLİ TR-3 45-71-M01973_953201985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08.11.2020 12:09:35</t>
        </is>
      </c>
      <c>
        <is>
          <t>08.11.2020 15:40:36</t>
        </is>
      </c>
      <c>
        <v>3.516944444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3.516944</v>
      </c>
    </row>
    <row>
      <c>
        <is>
          <t>1575877</t>
        </is>
      </c>
      <c>
        <v>1</v>
      </c>
      <c>
        <is>
          <t>MANİSA</t>
        </is>
      </c>
      <c>
        <v>YUNUSEMRE</v>
      </c>
      <c>
        <is>
          <t>SİYEKLİ KÖK 45-71-M00185_DAĞYENİCE-M07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05.11.2020 15:38:42</t>
        </is>
      </c>
      <c>
        <is>
          <t>05.11.2020 15:45:00</t>
        </is>
      </c>
      <c>
        <v>0.105</v>
      </c>
      <c>
        <v>0</v>
      </c>
      <c>
        <v>0</v>
      </c>
      <c>
        <v>78</v>
      </c>
      <c>
        <v>1452</v>
      </c>
      <c>
        <v>0</v>
      </c>
      <c>
        <v>0</v>
      </c>
      <c>
        <v>8.19</v>
      </c>
      <c>
        <v>152.46</v>
      </c>
    </row>
    <row>
      <c>
        <is>
          <t>1577914</t>
        </is>
      </c>
      <c>
        <v>1</v>
      </c>
      <c>
        <is>
          <t>MANİSA</t>
        </is>
      </c>
      <c>
        <v>YUNUSEMRE</v>
      </c>
      <c>
        <is>
          <t>SİYEKLİ TR-3 45-71-M01973_953202007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09.11.2020 10:06:00</t>
        </is>
      </c>
      <c>
        <is>
          <t>09.11.2020 12:14:10</t>
        </is>
      </c>
      <c>
        <v>2.136111111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2.136111</v>
      </c>
    </row>
    <row>
      <c>
        <is>
          <t>1579464</t>
        </is>
      </c>
      <c>
        <v>1</v>
      </c>
      <c>
        <is>
          <t>MANİSA</t>
        </is>
      </c>
      <c>
        <v>YUNUSEMRE</v>
      </c>
      <c>
        <is>
          <t>SİYEKLİ KÖK 45-71-M00185_DAĞYENİCE M07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12.11.2020 09:19:53</t>
        </is>
      </c>
      <c>
        <is>
          <t>12.11.2020 15:20:56</t>
        </is>
      </c>
      <c>
        <v>6.0175</v>
      </c>
      <c>
        <v>0</v>
      </c>
      <c>
        <v>0</v>
      </c>
      <c>
        <v>78</v>
      </c>
      <c>
        <v>1452</v>
      </c>
      <c>
        <v>0</v>
      </c>
      <c>
        <v>0</v>
      </c>
      <c>
        <v>469.365</v>
      </c>
      <c>
        <v>8737.41</v>
      </c>
    </row>
    <row>
      <c>
        <is>
          <t>1580114</t>
        </is>
      </c>
      <c>
        <v>1</v>
      </c>
      <c>
        <is>
          <t>MANİSA</t>
        </is>
      </c>
      <c>
        <v>YUNUSEMRE</v>
      </c>
      <c>
        <is>
          <t>SİYEKLİ KÖK 45-71-M00185_SİYEKLİ-M06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13.11.2020 11:34:00</t>
        </is>
      </c>
      <c>
        <is>
          <t>13.11.2020 11:41:47</t>
        </is>
      </c>
      <c>
        <v>0.129722222</v>
      </c>
      <c>
        <v>0</v>
      </c>
      <c>
        <v>0</v>
      </c>
      <c>
        <v>5</v>
      </c>
      <c>
        <v>278</v>
      </c>
      <c>
        <v>0</v>
      </c>
      <c>
        <v>0</v>
      </c>
      <c>
        <v>0.648611</v>
      </c>
      <c>
        <v>36.062778</v>
      </c>
    </row>
    <row>
      <c>
        <is>
          <t>1580606</t>
        </is>
      </c>
      <c>
        <v>1</v>
      </c>
      <c>
        <is>
          <t>MANİSA</t>
        </is>
      </c>
      <c>
        <v>SALİHLİ</v>
      </c>
      <c>
        <is>
          <t>POYRAZDAMLARI TR-11 45-78-M00576_HatBaşıAyırıcı_53139047 M05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14.11.2020 10:04:14</t>
        </is>
      </c>
      <c>
        <is>
          <t>14.11.2020 17:47:41</t>
        </is>
      </c>
      <c>
        <v>7.724166666</v>
      </c>
      <c>
        <v>0</v>
      </c>
      <c>
        <v>0</v>
      </c>
      <c>
        <v>29</v>
      </c>
      <c>
        <v>247</v>
      </c>
      <c>
        <v>0</v>
      </c>
      <c>
        <v>0</v>
      </c>
      <c>
        <v>224.000833</v>
      </c>
      <c>
        <v>1907.869167</v>
      </c>
    </row>
    <row>
      <c>
        <is>
          <t>1577306</t>
        </is>
      </c>
      <c>
        <v>1</v>
      </c>
      <c>
        <is>
          <t>MANİSA</t>
        </is>
      </c>
      <c>
        <v>SALİHLİ</v>
      </c>
      <c>
        <is>
          <t>YUKARIKEMER TR-1 45-78-M00621_953288548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07.11.2020 17:36:48</t>
        </is>
      </c>
      <c>
        <is>
          <t>07.11.2020 19:47:16</t>
        </is>
      </c>
      <c>
        <v>2.174444444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2.174444</v>
      </c>
    </row>
    <row>
      <c>
        <is>
          <t>1574334</t>
        </is>
      </c>
      <c>
        <v>1</v>
      </c>
      <c>
        <is>
          <t>MANİSA</t>
        </is>
      </c>
      <c>
        <v>YUNUSEMRE</v>
      </c>
      <c>
        <is>
          <t>DM-18/04 45-71-M00259_953216974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02.11.2020 17:57:49</t>
        </is>
      </c>
      <c>
        <is>
          <t>02.11.2020 21:13:14</t>
        </is>
      </c>
      <c>
        <v>3.256944444</v>
      </c>
      <c>
        <v>0</v>
      </c>
      <c>
        <v>1</v>
      </c>
      <c>
        <v>0</v>
      </c>
      <c>
        <v>0</v>
      </c>
      <c>
        <v>0</v>
      </c>
      <c>
        <v>3.256944</v>
      </c>
      <c>
        <v>0</v>
      </c>
      <c>
        <v>0</v>
      </c>
    </row>
    <row>
      <c>
        <is>
          <t>1574077</t>
        </is>
      </c>
      <c>
        <v>1</v>
      </c>
      <c>
        <is>
          <t>MANİSA</t>
        </is>
      </c>
      <c>
        <v>YUNUSEMRE</v>
      </c>
      <c>
        <is>
          <t>DM-18/04 45-71-M00259_953216974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02.11.2020 11:12:47</t>
        </is>
      </c>
      <c>
        <is>
          <t>02.11.2020 16:14:37</t>
        </is>
      </c>
      <c>
        <v>5.030555555</v>
      </c>
      <c>
        <v>0</v>
      </c>
      <c>
        <v>1</v>
      </c>
      <c>
        <v>0</v>
      </c>
      <c>
        <v>0</v>
      </c>
      <c>
        <v>0</v>
      </c>
      <c>
        <v>5.030556</v>
      </c>
      <c>
        <v>0</v>
      </c>
      <c>
        <v>0</v>
      </c>
    </row>
    <row>
      <c>
        <is>
          <t>1598812</t>
        </is>
      </c>
      <c>
        <v>1</v>
      </c>
      <c>
        <is>
          <t>MANİSA</t>
        </is>
      </c>
      <c>
        <v>YUNUSEMRE</v>
      </c>
      <c>
        <is>
          <t>DM-18/04 45-71-M00259_953222750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30.11.2020 17:56:54</t>
        </is>
      </c>
      <c>
        <is>
          <t>30.11.2020 20:01:20</t>
        </is>
      </c>
      <c>
        <v>2.073888888</v>
      </c>
      <c>
        <v>0</v>
      </c>
      <c>
        <v>13</v>
      </c>
      <c>
        <v>0</v>
      </c>
      <c>
        <v>0</v>
      </c>
      <c>
        <v>0</v>
      </c>
      <c>
        <v>26.960556</v>
      </c>
      <c>
        <v>0</v>
      </c>
      <c>
        <v>0</v>
      </c>
    </row>
    <row>
      <c>
        <is>
          <t>1584583</t>
        </is>
      </c>
      <c>
        <v>1</v>
      </c>
      <c>
        <is>
          <t>MANİSA</t>
        </is>
      </c>
      <c>
        <v>YUNUSEMRE</v>
      </c>
      <c>
        <is>
          <t>DM-18/04 45-71-M00259_C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21.11.2020 20:38:21</t>
        </is>
      </c>
      <c>
        <is>
          <t>21.11.2020 21:17:02</t>
        </is>
      </c>
      <c>
        <v>0.644722222</v>
      </c>
      <c>
        <v>0</v>
      </c>
      <c>
        <v>396</v>
      </c>
      <c>
        <v>0</v>
      </c>
      <c>
        <v>0</v>
      </c>
      <c>
        <v>0</v>
      </c>
      <c>
        <v>255.31</v>
      </c>
      <c>
        <v>0</v>
      </c>
      <c>
        <v>0</v>
      </c>
    </row>
    <row>
      <c>
        <is>
          <t>1582175</t>
        </is>
      </c>
      <c>
        <v>1</v>
      </c>
      <c>
        <is>
          <t>MANİSA</t>
        </is>
      </c>
      <c>
        <v>ŞEHZADELER</v>
      </c>
      <c>
        <is>
          <t>FİKRİ KOÇTÜRK-2 45-71-M00789_Ayırıcı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17.11.2020 17:39:12</t>
        </is>
      </c>
      <c>
        <is>
          <t>17.11.2020 20:00:05</t>
        </is>
      </c>
      <c>
        <v>2.348055555</v>
      </c>
      <c>
        <v>0</v>
      </c>
      <c>
        <v>0</v>
      </c>
      <c>
        <v>0</v>
      </c>
      <c>
        <v>7</v>
      </c>
      <c>
        <v>0</v>
      </c>
      <c>
        <v>0</v>
      </c>
      <c>
        <v>0</v>
      </c>
      <c>
        <v>16.436389</v>
      </c>
    </row>
    <row>
      <c>
        <is>
          <t>1581849</t>
        </is>
      </c>
      <c>
        <v>1</v>
      </c>
      <c>
        <is>
          <t>MANİSA</t>
        </is>
      </c>
      <c>
        <v>ŞEHZADELER</v>
      </c>
      <c>
        <is>
          <t>DM-1/59 45-71-M00013_953198357</t>
        </is>
      </c>
      <c>
        <v>AG Box / Sdk Abone Çıkış Faz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17.11.2020 09:55:41</t>
        </is>
      </c>
      <c>
        <is>
          <t>17.11.2020 11:26:16</t>
        </is>
      </c>
      <c>
        <v>1.509722222</v>
      </c>
      <c>
        <v>0</v>
      </c>
      <c>
        <v>8</v>
      </c>
      <c>
        <v>0</v>
      </c>
      <c>
        <v>0</v>
      </c>
      <c>
        <v>0</v>
      </c>
      <c>
        <v>12.077778</v>
      </c>
      <c>
        <v>0</v>
      </c>
      <c>
        <v>0</v>
      </c>
    </row>
    <row>
      <c>
        <is>
          <t>1579928</t>
        </is>
      </c>
      <c>
        <v>1</v>
      </c>
      <c>
        <is>
          <t>MANİSA</t>
        </is>
      </c>
      <c>
        <v>YUNUSEMRE</v>
      </c>
      <c>
        <is>
          <t>ÜÇPINAR TR-6 45-71-M01538_953217306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13.11.2020 04:58:09</t>
        </is>
      </c>
      <c>
        <is>
          <t>13.11.2020 07:30:36</t>
        </is>
      </c>
      <c>
        <v>2.540833333</v>
      </c>
      <c>
        <v>0</v>
      </c>
      <c>
        <v>1</v>
      </c>
      <c>
        <v>0</v>
      </c>
      <c>
        <v>0</v>
      </c>
      <c>
        <v>0</v>
      </c>
      <c>
        <v>2.540833</v>
      </c>
      <c>
        <v>0</v>
      </c>
      <c>
        <v>0</v>
      </c>
    </row>
    <row>
      <c>
        <is>
          <t>1581738</t>
        </is>
      </c>
      <c>
        <v>1</v>
      </c>
      <c>
        <is>
          <t>MANİSA</t>
        </is>
      </c>
      <c>
        <v>ŞEHZADELER</v>
      </c>
      <c>
        <is>
          <t>DM-1/11 45-71-M00030_953205864</t>
        </is>
      </c>
      <c>
        <v>AG Box / Sdk Abone Çıkış Faz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17.11.2020 08:05:35</t>
        </is>
      </c>
      <c>
        <is>
          <t>17.11.2020 08:46:42</t>
        </is>
      </c>
      <c>
        <v>0.685277777</v>
      </c>
      <c>
        <v>0</v>
      </c>
      <c>
        <v>10</v>
      </c>
      <c>
        <v>0</v>
      </c>
      <c>
        <v>0</v>
      </c>
      <c>
        <v>0</v>
      </c>
      <c>
        <v>6.852778</v>
      </c>
      <c>
        <v>0</v>
      </c>
      <c>
        <v>0</v>
      </c>
    </row>
    <row>
      <c>
        <is>
          <t>1579691</t>
        </is>
      </c>
      <c>
        <v>1</v>
      </c>
      <c>
        <is>
          <t>MANİSA</t>
        </is>
      </c>
      <c>
        <v>ŞEHZADELER</v>
      </c>
      <c>
        <is>
          <t>DM-1/13 45-71-M00034_953205730</t>
        </is>
      </c>
      <c>
        <v>AG Box / Sdk Abone Çıkış Faz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12.11.2020 14:51:01</t>
        </is>
      </c>
      <c>
        <is>
          <t>12.11.2020 17:57:26</t>
        </is>
      </c>
      <c>
        <v>3.106944444</v>
      </c>
      <c>
        <v>0</v>
      </c>
      <c>
        <v>18</v>
      </c>
      <c>
        <v>0</v>
      </c>
      <c>
        <v>0</v>
      </c>
      <c>
        <v>0</v>
      </c>
      <c>
        <v>55.925</v>
      </c>
      <c>
        <v>0</v>
      </c>
      <c>
        <v>0</v>
      </c>
    </row>
    <row>
      <c>
        <is>
          <t>1594880</t>
        </is>
      </c>
      <c>
        <v>1</v>
      </c>
      <c>
        <is>
          <t>MANİSA</t>
        </is>
      </c>
      <c>
        <v>ŞEHZADELER</v>
      </c>
      <c>
        <is>
          <t>DM-1/12 45-71-M00031_953201299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22.11.2020 17:25:00</t>
        </is>
      </c>
      <c>
        <is>
          <t>22.11.2020 17:42:48</t>
        </is>
      </c>
      <c>
        <v>0.296666666</v>
      </c>
      <c>
        <v>0</v>
      </c>
      <c>
        <v>26</v>
      </c>
      <c>
        <v>0</v>
      </c>
      <c>
        <v>0</v>
      </c>
      <c>
        <v>0</v>
      </c>
      <c>
        <v>7.713333</v>
      </c>
      <c>
        <v>0</v>
      </c>
      <c>
        <v>0</v>
      </c>
    </row>
    <row>
      <c>
        <is>
          <t>1573592</t>
        </is>
      </c>
      <c>
        <v>1</v>
      </c>
      <c>
        <is>
          <t>MANİSA</t>
        </is>
      </c>
      <c>
        <v>SALİHLİ</v>
      </c>
      <c>
        <is>
          <t>TR-95 45-78-L00095_953248009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01.11.2020 11:03:38</t>
        </is>
      </c>
      <c>
        <is>
          <t>01.11.2020 11:34:28</t>
        </is>
      </c>
      <c>
        <v>0.513888888</v>
      </c>
      <c>
        <v>0</v>
      </c>
      <c>
        <v>9</v>
      </c>
      <c>
        <v>0</v>
      </c>
      <c>
        <v>0</v>
      </c>
      <c>
        <v>0</v>
      </c>
      <c>
        <v>4.625</v>
      </c>
      <c>
        <v>0</v>
      </c>
      <c>
        <v>0</v>
      </c>
    </row>
    <row>
      <c>
        <is>
          <t>1595749</t>
        </is>
      </c>
      <c>
        <v>1</v>
      </c>
      <c>
        <is>
          <t>MANİSA</t>
        </is>
      </c>
      <c>
        <v>ŞEHZADELER</v>
      </c>
      <c>
        <is>
          <t>DM-1/59 45-71-M00013_953198365</t>
        </is>
      </c>
      <c>
        <v>AG Box / Sdk Abone Çıkış Faz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24.11.2020 13:30:57</t>
        </is>
      </c>
      <c>
        <is>
          <t>24.11.2020 14:20:02</t>
        </is>
      </c>
      <c>
        <v>0.818055555</v>
      </c>
      <c>
        <v>0</v>
      </c>
      <c>
        <v>6</v>
      </c>
      <c>
        <v>0</v>
      </c>
      <c>
        <v>0</v>
      </c>
      <c>
        <v>0</v>
      </c>
      <c>
        <v>4.908333</v>
      </c>
      <c>
        <v>0</v>
      </c>
      <c>
        <v>0</v>
      </c>
    </row>
    <row>
      <c>
        <is>
          <t>1596671</t>
        </is>
      </c>
      <c>
        <v>1</v>
      </c>
      <c>
        <is>
          <t>MANİSA</t>
        </is>
      </c>
      <c>
        <v>ŞEHZADELER</v>
      </c>
      <c>
        <is>
          <t>DM-1/59 45-71-M00013_ f2b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26.11.2020 09:57:26</t>
        </is>
      </c>
      <c>
        <is>
          <t>26.11.2020 11:40:42</t>
        </is>
      </c>
      <c>
        <v>1.721111111</v>
      </c>
      <c>
        <v>0</v>
      </c>
      <c>
        <v>118</v>
      </c>
      <c>
        <v>0</v>
      </c>
      <c>
        <v>0</v>
      </c>
      <c>
        <v>0</v>
      </c>
      <c>
        <v>203.091111</v>
      </c>
      <c>
        <v>0</v>
      </c>
      <c>
        <v>0</v>
      </c>
    </row>
    <row>
      <c>
        <is>
          <t>1597142</t>
        </is>
      </c>
      <c>
        <v>1</v>
      </c>
      <c>
        <is>
          <t>MANİSA</t>
        </is>
      </c>
      <c>
        <v>ŞEHZADELER</v>
      </c>
      <c>
        <is>
          <t>DM-1/59 45-71-M00013_953198388</t>
        </is>
      </c>
      <c>
        <v>AG Box / Sdk Abone Çıkış Faz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27.11.2020 09:25:59</t>
        </is>
      </c>
      <c>
        <is>
          <t>27.11.2020 09:55:16</t>
        </is>
      </c>
      <c>
        <v>0.488055555</v>
      </c>
      <c>
        <v>0</v>
      </c>
      <c>
        <v>6</v>
      </c>
      <c>
        <v>0</v>
      </c>
      <c>
        <v>0</v>
      </c>
      <c>
        <v>0</v>
      </c>
      <c>
        <v>2.928333</v>
      </c>
      <c>
        <v>0</v>
      </c>
      <c>
        <v>0</v>
      </c>
    </row>
    <row>
      <c>
        <is>
          <t>1573619</t>
        </is>
      </c>
      <c>
        <v>1</v>
      </c>
      <c>
        <is>
          <t>MANİSA</t>
        </is>
      </c>
      <c>
        <v>SALİHLİ</v>
      </c>
      <c>
        <is>
          <t>TR-159 45-78-M00159_953248762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01.11.2020 12:02:51</t>
        </is>
      </c>
      <c>
        <is>
          <t>01.11.2020 12:56:54</t>
        </is>
      </c>
      <c>
        <v>0.900833333</v>
      </c>
      <c>
        <v>0</v>
      </c>
      <c>
        <v>5</v>
      </c>
      <c>
        <v>0</v>
      </c>
      <c>
        <v>0</v>
      </c>
      <c>
        <v>0</v>
      </c>
      <c>
        <v>4.504167</v>
      </c>
      <c>
        <v>0</v>
      </c>
      <c>
        <v>0</v>
      </c>
    </row>
    <row>
      <c>
        <is>
          <t>1575698</t>
        </is>
      </c>
      <c>
        <v>1</v>
      </c>
      <c>
        <is>
          <t>MANİSA</t>
        </is>
      </c>
      <c>
        <v>SALİHLİ</v>
      </c>
      <c>
        <is>
          <t>TR-17 45-78-L00017_45-78-L00017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05.11.2020 11:04:39</t>
        </is>
      </c>
      <c>
        <is>
          <t>05.11.2020 11:18:05</t>
        </is>
      </c>
      <c>
        <v>0.223888888</v>
      </c>
      <c>
        <v>1</v>
      </c>
      <c>
        <v>137</v>
      </c>
      <c>
        <v>0</v>
      </c>
      <c>
        <v>0</v>
      </c>
      <c>
        <v>0.223889</v>
      </c>
      <c>
        <v>30.672778</v>
      </c>
      <c>
        <v>0</v>
      </c>
      <c>
        <v>0</v>
      </c>
    </row>
    <row>
      <c>
        <is>
          <t>1598451</t>
        </is>
      </c>
      <c>
        <v>1</v>
      </c>
      <c>
        <is>
          <t>MANİSA</t>
        </is>
      </c>
      <c>
        <v>SALİHLİ</v>
      </c>
      <c>
        <is>
          <t>TR-163 45-78-M00163_65513532</t>
        </is>
      </c>
      <c>
        <v>AG Yük Ayırıcı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30.11.2020 09:25:00</t>
        </is>
      </c>
      <c>
        <is>
          <t>30.11.2020 10:28:36</t>
        </is>
      </c>
      <c>
        <v>1.06</v>
      </c>
      <c>
        <v>0</v>
      </c>
      <c>
        <v>118</v>
      </c>
      <c>
        <v>0</v>
      </c>
      <c>
        <v>0</v>
      </c>
      <c>
        <v>0</v>
      </c>
      <c>
        <v>125.08</v>
      </c>
      <c>
        <v>0</v>
      </c>
      <c>
        <v>0</v>
      </c>
    </row>
    <row>
      <c>
        <is>
          <t>1597912</t>
        </is>
      </c>
      <c>
        <v>1</v>
      </c>
      <c>
        <is>
          <t>MANİSA</t>
        </is>
      </c>
      <c>
        <v>SALİHLİ</v>
      </c>
      <c>
        <is>
          <t>MESİNDERE TR-4 45-78-L00474_B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28.11.2020 18:06:57</t>
        </is>
      </c>
      <c>
        <is>
          <t>28.11.2020 22:21:00</t>
        </is>
      </c>
      <c>
        <v>4.234166666</v>
      </c>
      <c>
        <v>0</v>
      </c>
      <c>
        <v>0</v>
      </c>
      <c>
        <v>0</v>
      </c>
      <c>
        <v>12</v>
      </c>
      <c>
        <v>0</v>
      </c>
      <c>
        <v>0</v>
      </c>
      <c>
        <v>0</v>
      </c>
      <c>
        <v>50.81</v>
      </c>
    </row>
    <row>
      <c>
        <is>
          <t>1581308</t>
        </is>
      </c>
      <c>
        <v>1</v>
      </c>
      <c>
        <is>
          <t>MANİSA</t>
        </is>
      </c>
      <c>
        <v>SALİHLİ</v>
      </c>
      <c>
        <is>
          <t>ÇAMURHAMAMI KÖK 45-78-L00230_HatBaşıAyırıcı_53139379 L03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16.11.2020 09:03:26</t>
        </is>
      </c>
      <c>
        <is>
          <t>16.11.2020 17:13:55</t>
        </is>
      </c>
      <c>
        <v>8.174664722</v>
      </c>
      <c>
        <v>0</v>
      </c>
      <c>
        <v>0</v>
      </c>
      <c>
        <v>90</v>
      </c>
      <c>
        <v>1152</v>
      </c>
      <c>
        <v>0</v>
      </c>
      <c>
        <v>0</v>
      </c>
      <c>
        <v>735.719825</v>
      </c>
      <c>
        <v>9417.21376</v>
      </c>
    </row>
    <row>
      <c>
        <is>
          <t>1580734</t>
        </is>
      </c>
      <c>
        <v>1</v>
      </c>
      <c>
        <is>
          <t>MANİSA</t>
        </is>
      </c>
      <c>
        <v>SALİHLİ</v>
      </c>
      <c>
        <is>
          <t>SALİHLİ TM 45-78-A00004_SALİHLİ-3 M11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14.11.2020 15:16:20</t>
        </is>
      </c>
      <c>
        <is>
          <t>14.11.2020 15:26:36</t>
        </is>
      </c>
      <c>
        <v>0.171111111</v>
      </c>
      <c>
        <v>119</v>
      </c>
      <c>
        <v>18569</v>
      </c>
      <c>
        <v>0</v>
      </c>
      <c>
        <v>18</v>
      </c>
      <c>
        <v>20.362222</v>
      </c>
      <c>
        <v>3177.36222</v>
      </c>
      <c>
        <v>0</v>
      </c>
      <c>
        <v>3.08</v>
      </c>
    </row>
    <row>
      <c>
        <is>
          <t>1595218</t>
        </is>
      </c>
      <c>
        <v>1</v>
      </c>
      <c>
        <is>
          <t>MANİSA</t>
        </is>
      </c>
      <c>
        <v>SALİHLİ</v>
      </c>
      <c>
        <is>
          <t>SALİHLİ TM 45-78-A00004_ÇAPAKLI-M14 M14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23.11.2020 13:05:56</t>
        </is>
      </c>
      <c>
        <is>
          <t>23.11.2020 13:10:00</t>
        </is>
      </c>
      <c>
        <v>0.067777777</v>
      </c>
      <c>
        <v>13</v>
      </c>
      <c>
        <v>797</v>
      </c>
      <c>
        <v>634</v>
      </c>
      <c>
        <v>3004</v>
      </c>
      <c>
        <v>0.881111</v>
      </c>
      <c>
        <v>54.018888</v>
      </c>
      <c>
        <v>42.971111</v>
      </c>
      <c>
        <v>203.604442</v>
      </c>
    </row>
    <row>
      <c>
        <is>
          <t>1584389</t>
        </is>
      </c>
      <c>
        <v>1</v>
      </c>
      <c>
        <is>
          <t>MANİSA</t>
        </is>
      </c>
      <c>
        <v>SALİHLİ</v>
      </c>
      <c>
        <is>
          <t>SALİHLİ TM 45-78-A00004_YILMAZ DM-1-M12 M12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21.11.2020 13:40:44</t>
        </is>
      </c>
      <c>
        <is>
          <t>21.11.2020 13:59:25</t>
        </is>
      </c>
      <c>
        <v>0.311388888</v>
      </c>
      <c>
        <v>3</v>
      </c>
      <c>
        <v>239</v>
      </c>
      <c>
        <v>394</v>
      </c>
      <c>
        <v>3178</v>
      </c>
      <c>
        <v>0.934167</v>
      </c>
      <c>
        <v>74.421944</v>
      </c>
      <c>
        <v>122.687222</v>
      </c>
      <c>
        <v>989.593886</v>
      </c>
    </row>
    <row>
      <c>
        <is>
          <t>1582878</t>
        </is>
      </c>
      <c>
        <v>1</v>
      </c>
      <c>
        <is>
          <t>MANİSA</t>
        </is>
      </c>
      <c>
        <v>SALİHLİ</v>
      </c>
      <c>
        <is>
          <t>SALİHLİ TM 45-78-A00004_ÇAPAKLI M14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19.11.2020 08:47:05</t>
        </is>
      </c>
      <c>
        <is>
          <t>19.11.2020 09:37:31</t>
        </is>
      </c>
      <c>
        <v>0.840555555</v>
      </c>
      <c>
        <v>13</v>
      </c>
      <c>
        <v>797</v>
      </c>
      <c>
        <v>635</v>
      </c>
      <c>
        <v>3163</v>
      </c>
      <c>
        <v>10.927222</v>
      </c>
      <c>
        <v>669.922777</v>
      </c>
      <c>
        <v>533.752777</v>
      </c>
      <c>
        <v>2658.67722</v>
      </c>
    </row>
    <row>
      <c>
        <is>
          <t>1583883</t>
        </is>
      </c>
      <c>
        <v>1</v>
      </c>
      <c>
        <is>
          <t>MANİSA</t>
        </is>
      </c>
      <c>
        <v>SALİHLİ</v>
      </c>
      <c>
        <is>
          <t>SALİHLİ TM 45-78-A00004_ÇAPAKLI M14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20.11.2020 14:41:02</t>
        </is>
      </c>
      <c>
        <is>
          <t>20.11.2020 14:51:53</t>
        </is>
      </c>
      <c>
        <v>0.180893333</v>
      </c>
      <c>
        <v>13</v>
      </c>
      <c>
        <v>797</v>
      </c>
      <c>
        <v>635</v>
      </c>
      <c>
        <v>3163</v>
      </c>
      <c>
        <v>2.351613</v>
      </c>
      <c>
        <v>144.171986</v>
      </c>
      <c>
        <v>114.867266</v>
      </c>
      <c>
        <v>572.165612</v>
      </c>
    </row>
    <row>
      <c>
        <is>
          <t>1580729</t>
        </is>
      </c>
      <c>
        <v>1</v>
      </c>
      <c>
        <is>
          <t>MANİSA</t>
        </is>
      </c>
      <c>
        <v>SALİHLİ</v>
      </c>
      <c>
        <is>
          <t>ÇAVLU TR-1 KÖK 45-78-L00624_953278781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14.11.2020 14:59:29</t>
        </is>
      </c>
      <c>
        <is>
          <t>14.11.2020 18:26:14</t>
        </is>
      </c>
      <c>
        <v>3.445833333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3.445833</v>
      </c>
    </row>
    <row>
      <c>
        <is>
          <t>1596891</t>
        </is>
      </c>
      <c>
        <v>1</v>
      </c>
      <c>
        <is>
          <t>MANİSA</t>
        </is>
      </c>
      <c>
        <v>SALİHLİ</v>
      </c>
      <c>
        <is>
          <t>TR-172 45-78-M00172_953258310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26.11.2020 15:40:49</t>
        </is>
      </c>
      <c>
        <is>
          <t>26.11.2020 17:43:35</t>
        </is>
      </c>
      <c>
        <v>2.046111111</v>
      </c>
      <c>
        <v>0</v>
      </c>
      <c>
        <v>5</v>
      </c>
      <c>
        <v>0</v>
      </c>
      <c>
        <v>0</v>
      </c>
      <c>
        <v>0</v>
      </c>
      <c>
        <v>10.230556</v>
      </c>
      <c>
        <v>0</v>
      </c>
      <c>
        <v>0</v>
      </c>
    </row>
    <row>
      <c>
        <is>
          <t>1596866</t>
        </is>
      </c>
      <c>
        <v>1</v>
      </c>
      <c>
        <is>
          <t>MANİSA</t>
        </is>
      </c>
      <c>
        <v>SALİHLİ</v>
      </c>
      <c>
        <is>
          <t>TR-85 45-78-L00085_953263704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26.11.2020 15:13:01</t>
        </is>
      </c>
      <c>
        <is>
          <t>26.11.2020 17:18:21</t>
        </is>
      </c>
      <c>
        <v>2.088888888</v>
      </c>
      <c>
        <v>0</v>
      </c>
      <c>
        <v>1</v>
      </c>
      <c>
        <v>0</v>
      </c>
      <c>
        <v>0</v>
      </c>
      <c>
        <v>0</v>
      </c>
      <c>
        <v>2.088889</v>
      </c>
      <c>
        <v>0</v>
      </c>
      <c>
        <v>0</v>
      </c>
    </row>
    <row>
      <c>
        <is>
          <t>1580542</t>
        </is>
      </c>
      <c>
        <v>1</v>
      </c>
      <c>
        <is>
          <t>MANİSA</t>
        </is>
      </c>
      <c>
        <v>SALİHLİ</v>
      </c>
      <c>
        <is>
          <t>TR-89 45-78-L00089_TR-56-L01 L01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14.11.2020 08:47:07</t>
        </is>
      </c>
      <c>
        <is>
          <t>14.11.2020 12:06:44</t>
        </is>
      </c>
      <c>
        <v>3.326944444</v>
      </c>
      <c>
        <v>6</v>
      </c>
      <c>
        <v>1497</v>
      </c>
      <c>
        <v>0</v>
      </c>
      <c>
        <v>0</v>
      </c>
      <c>
        <v>19.961667</v>
      </c>
      <c>
        <v>4980.435833</v>
      </c>
      <c>
        <v>0</v>
      </c>
      <c>
        <v>0</v>
      </c>
    </row>
    <row>
      <c>
        <is>
          <t>1580285</t>
        </is>
      </c>
      <c>
        <v>1</v>
      </c>
      <c>
        <is>
          <t>MANİSA</t>
        </is>
      </c>
      <c>
        <v>SALİHLİ</v>
      </c>
      <c>
        <is>
          <t>YILMAZ İM 45-78-A00003_AHMETLİ DSİ M09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13.11.2020 15:33:32</t>
        </is>
      </c>
      <c>
        <is>
          <t>13.11.2020 16:32:10</t>
        </is>
      </c>
      <c>
        <v>0.977222222</v>
      </c>
      <c>
        <v>25</v>
      </c>
      <c>
        <v>2364</v>
      </c>
      <c>
        <v>13</v>
      </c>
      <c>
        <v>203</v>
      </c>
      <c>
        <v>24.430556</v>
      </c>
      <c>
        <v>2310.153333</v>
      </c>
      <c>
        <v>12.703889</v>
      </c>
      <c>
        <v>198.376111</v>
      </c>
    </row>
    <row>
      <c>
        <is>
          <t>1576254</t>
        </is>
      </c>
      <c>
        <v>1</v>
      </c>
      <c>
        <is>
          <t>İZMİR</t>
        </is>
      </c>
      <c>
        <v>MENDERES</v>
      </c>
      <c>
        <is>
          <t>DM-2/TR-11 35-22-M00298_955285342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06.11.2020 09:49:32</t>
        </is>
      </c>
      <c>
        <is>
          <t>06.11.2020 10:54:38</t>
        </is>
      </c>
      <c>
        <v>1.085</v>
      </c>
      <c>
        <v>0</v>
      </c>
      <c>
        <v>1</v>
      </c>
      <c>
        <v>0</v>
      </c>
      <c>
        <v>0</v>
      </c>
      <c>
        <v>0</v>
      </c>
      <c>
        <v>1.085</v>
      </c>
      <c>
        <v>0</v>
      </c>
      <c>
        <v>0</v>
      </c>
    </row>
    <row>
      <c>
        <is>
          <t>1574932</t>
        </is>
      </c>
      <c>
        <v>1</v>
      </c>
      <c>
        <is>
          <t>İZMİR</t>
        </is>
      </c>
      <c>
        <v>MENDERES</v>
      </c>
      <c>
        <is>
          <t>DM-2/TR-5 35-22-M00806_G G02</t>
        </is>
      </c>
      <c>
        <v>AG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03.11.2020 19:45:07</t>
        </is>
      </c>
      <c>
        <is>
          <t>03.11.2020 22:09:19</t>
        </is>
      </c>
      <c>
        <v>2.403333333</v>
      </c>
      <c>
        <v>0</v>
      </c>
      <c>
        <v>26</v>
      </c>
      <c>
        <v>0</v>
      </c>
      <c>
        <v>0</v>
      </c>
      <c>
        <v>0</v>
      </c>
      <c>
        <v>62.486667</v>
      </c>
      <c>
        <v>0</v>
      </c>
      <c>
        <v>0</v>
      </c>
    </row>
    <row>
      <c>
        <is>
          <t>1575255</t>
        </is>
      </c>
      <c>
        <v>1</v>
      </c>
      <c>
        <is>
          <t>İZMİR</t>
        </is>
      </c>
      <c>
        <v>MENDERES</v>
      </c>
      <c>
        <is>
          <t>DM-2/TR-5 35-22-M00806_955265041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04.11.2020 14:19:37</t>
        </is>
      </c>
      <c>
        <is>
          <t>04.11.2020 17:06:12</t>
        </is>
      </c>
      <c>
        <v>2.776388888</v>
      </c>
      <c>
        <v>0</v>
      </c>
      <c>
        <v>3</v>
      </c>
      <c>
        <v>0</v>
      </c>
      <c>
        <v>0</v>
      </c>
      <c>
        <v>0</v>
      </c>
      <c>
        <v>8.329167</v>
      </c>
      <c>
        <v>0</v>
      </c>
      <c>
        <v>0</v>
      </c>
    </row>
    <row>
      <c>
        <is>
          <t>1596453</t>
        </is>
      </c>
      <c>
        <v>1</v>
      </c>
      <c>
        <is>
          <t>İZMİR</t>
        </is>
      </c>
      <c>
        <v>MENDERES</v>
      </c>
      <c>
        <is>
          <t>DM-2/TR-7 35-22-M00007_955280137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25.11.2020 17:26:59</t>
        </is>
      </c>
      <c>
        <is>
          <t>25.11.2020 18:25:48</t>
        </is>
      </c>
      <c>
        <v>0.980277777</v>
      </c>
      <c>
        <v>0</v>
      </c>
      <c>
        <v>1</v>
      </c>
      <c>
        <v>0</v>
      </c>
      <c>
        <v>0</v>
      </c>
      <c>
        <v>0</v>
      </c>
      <c>
        <v>0.980278</v>
      </c>
      <c>
        <v>0</v>
      </c>
      <c>
        <v>0</v>
      </c>
    </row>
    <row>
      <c>
        <is>
          <t>1577897</t>
        </is>
      </c>
      <c>
        <v>1</v>
      </c>
      <c>
        <is>
          <t>İZMİR</t>
        </is>
      </c>
      <c>
        <v>MENDERES</v>
      </c>
      <c>
        <is>
          <t>KISIK TR-1 (M-135) 35-22-M00135_955256879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09.11.2020 09:35:40</t>
        </is>
      </c>
      <c>
        <is>
          <t>09.11.2020 11:14:18</t>
        </is>
      </c>
      <c>
        <v>1.643888888</v>
      </c>
      <c>
        <v>0</v>
      </c>
      <c>
        <v>1</v>
      </c>
      <c>
        <v>0</v>
      </c>
      <c>
        <v>0</v>
      </c>
      <c>
        <v>0</v>
      </c>
      <c>
        <v>1.643889</v>
      </c>
      <c>
        <v>0</v>
      </c>
      <c>
        <v>0</v>
      </c>
    </row>
    <row>
      <c>
        <is>
          <t>1581029</t>
        </is>
      </c>
      <c>
        <v>1</v>
      </c>
      <c>
        <is>
          <t>İZMİR</t>
        </is>
      </c>
      <c>
        <v>MENDERES</v>
      </c>
      <c>
        <is>
          <t>KISIKKÖY YENİ MAH. TR-1 35-22-M00137_Ayırıcı H01</t>
        </is>
      </c>
      <c>
        <v>OG Kademe Ayarı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15.11.2020 10:39:38</t>
        </is>
      </c>
      <c>
        <is>
          <t>15.11.2020 11:49:39</t>
        </is>
      </c>
      <c>
        <v>1.166944444</v>
      </c>
      <c>
        <v>0</v>
      </c>
      <c>
        <v>55</v>
      </c>
      <c>
        <v>1</v>
      </c>
      <c>
        <v>14</v>
      </c>
      <c>
        <v>0</v>
      </c>
      <c>
        <v>64.181944</v>
      </c>
      <c>
        <v>1.166944</v>
      </c>
      <c>
        <v>16.337222</v>
      </c>
    </row>
    <row>
      <c>
        <is>
          <t>1578952</t>
        </is>
      </c>
      <c>
        <v>1</v>
      </c>
      <c>
        <is>
          <t>İZMİR</t>
        </is>
      </c>
      <c>
        <v>MENDERES</v>
      </c>
      <c>
        <is>
          <t>GÜMÜLDÜR M-37 35-25-M00037_35-25-M00037</t>
        </is>
      </c>
      <c>
        <v>AG Kademe Ayarı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11.11.2020 10:18:12</t>
        </is>
      </c>
      <c>
        <is>
          <t>11.11.2020 11:03:16</t>
        </is>
      </c>
      <c>
        <v>0.751111111</v>
      </c>
      <c>
        <v>0</v>
      </c>
      <c>
        <v>25</v>
      </c>
      <c>
        <v>1</v>
      </c>
      <c>
        <v>1</v>
      </c>
      <c>
        <v>0</v>
      </c>
      <c>
        <v>18.777778</v>
      </c>
      <c>
        <v>0.751111</v>
      </c>
      <c>
        <v>0.751111</v>
      </c>
    </row>
    <row>
      <c>
        <is>
          <t>1581287</t>
        </is>
      </c>
      <c>
        <v>1</v>
      </c>
      <c>
        <is>
          <t>İZMİR</t>
        </is>
      </c>
      <c>
        <v>MENDERES</v>
      </c>
      <c>
        <is>
          <t>ÇUKURALTI M-13 ÇAMLIK KÖK 35-25-M00059_ÇUKURALTI M-23 KÖK-M02 M02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16.11.2020 08:44:48</t>
        </is>
      </c>
      <c>
        <is>
          <t>16.11.2020 12:35:42</t>
        </is>
      </c>
      <c>
        <v>3.848333333</v>
      </c>
      <c>
        <v>10</v>
      </c>
      <c>
        <v>915</v>
      </c>
      <c>
        <v>0</v>
      </c>
      <c>
        <v>0</v>
      </c>
      <c>
        <v>38.483333</v>
      </c>
      <c>
        <v>3521.225</v>
      </c>
      <c>
        <v>0</v>
      </c>
      <c>
        <v>0</v>
      </c>
    </row>
    <row>
      <c>
        <is>
          <t>1581519</t>
        </is>
      </c>
      <c>
        <v>1</v>
      </c>
      <c>
        <is>
          <t>İZMİR</t>
        </is>
      </c>
      <c>
        <v>MENDERES</v>
      </c>
      <c>
        <is>
          <t>ÇUKURALTI M-19 35-25-M00067_6482109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16.11.2020 14:22:06</t>
        </is>
      </c>
      <c>
        <is>
          <t>16.11.2020 17:44:03</t>
        </is>
      </c>
      <c>
        <v>3.365611111</v>
      </c>
      <c>
        <v>0</v>
      </c>
      <c>
        <v>27</v>
      </c>
      <c>
        <v>0</v>
      </c>
      <c>
        <v>0</v>
      </c>
      <c>
        <v>0</v>
      </c>
      <c>
        <v>90.8715</v>
      </c>
      <c>
        <v>0</v>
      </c>
      <c>
        <v>0</v>
      </c>
    </row>
    <row>
      <c>
        <is>
          <t>1573543</t>
        </is>
      </c>
      <c>
        <v>1</v>
      </c>
      <c>
        <is>
          <t>İZMİR</t>
        </is>
      </c>
      <c>
        <v>MENDERES</v>
      </c>
      <c>
        <is>
          <t>ÇUKURALTI M-24 35-25-M00072_965667069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01.11.2020 09:51:00</t>
        </is>
      </c>
      <c>
        <is>
          <t>01.11.2020 10:49:06</t>
        </is>
      </c>
      <c>
        <v>0.968333333</v>
      </c>
      <c>
        <v>0</v>
      </c>
      <c>
        <v>6</v>
      </c>
      <c>
        <v>0</v>
      </c>
      <c>
        <v>0</v>
      </c>
      <c>
        <v>0</v>
      </c>
      <c>
        <v>5.81</v>
      </c>
      <c>
        <v>0</v>
      </c>
      <c>
        <v>0</v>
      </c>
    </row>
    <row>
      <c>
        <is>
          <t>1578948</t>
        </is>
      </c>
      <c>
        <v>1</v>
      </c>
      <c>
        <is>
          <t>İZMİR</t>
        </is>
      </c>
      <c>
        <v>MENDERES</v>
      </c>
      <c>
        <is>
          <t>ÇUKURALTI M-27 35-25-M00075_955265141</t>
        </is>
      </c>
      <c>
        <v>AG Direkten Kesme Açma</v>
      </c>
      <c>
        <is>
          <t>Dağıtım-AG</t>
        </is>
      </c>
      <c>
        <v>Uzun</v>
      </c>
      <c>
        <v>Güvenlik</v>
      </c>
      <c>
        <v>Bildirimsiz</v>
      </c>
      <c>
        <is>
          <t>11.11.2020 10:07:00</t>
        </is>
      </c>
      <c>
        <is>
          <t>13.11.2020 00:06:00</t>
        </is>
      </c>
      <c>
        <v>37.983333333</v>
      </c>
      <c>
        <v>0</v>
      </c>
      <c>
        <v>5</v>
      </c>
      <c>
        <v>0</v>
      </c>
      <c>
        <v>0</v>
      </c>
      <c>
        <v>0</v>
      </c>
      <c>
        <v>189.916667</v>
      </c>
      <c>
        <v>0</v>
      </c>
      <c>
        <v>0</v>
      </c>
    </row>
    <row>
      <c>
        <is>
          <t>1594759</t>
        </is>
      </c>
      <c>
        <v>1</v>
      </c>
      <c>
        <is>
          <t>İZMİR</t>
        </is>
      </c>
      <c>
        <v>MENDERES</v>
      </c>
      <c>
        <is>
          <t>ÇUKURALTI M-28 35-25-M00076_955266937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22.11.2020 11:43:14</t>
        </is>
      </c>
      <c>
        <is>
          <t>22.11.2020 15:36:00</t>
        </is>
      </c>
      <c>
        <v>3.879444444</v>
      </c>
      <c>
        <v>0</v>
      </c>
      <c>
        <v>1</v>
      </c>
      <c>
        <v>0</v>
      </c>
      <c>
        <v>0</v>
      </c>
      <c>
        <v>0</v>
      </c>
      <c>
        <v>3.879444</v>
      </c>
      <c>
        <v>0</v>
      </c>
      <c>
        <v>0</v>
      </c>
    </row>
    <row>
      <c>
        <is>
          <t>1573947</t>
        </is>
      </c>
      <c>
        <v>1</v>
      </c>
      <c>
        <is>
          <t>İZMİR</t>
        </is>
      </c>
      <c>
        <v>MENDERES</v>
      </c>
      <c>
        <is>
          <t>ÇUKURALTI M-37 35-25-M00078_955290921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02.11.2020 08:42:00</t>
        </is>
      </c>
      <c>
        <is>
          <t>02.11.2020 10:02:13</t>
        </is>
      </c>
      <c>
        <v>1.336944444</v>
      </c>
      <c>
        <v>0</v>
      </c>
      <c>
        <v>1</v>
      </c>
      <c>
        <v>0</v>
      </c>
      <c>
        <v>0</v>
      </c>
      <c>
        <v>0</v>
      </c>
      <c>
        <v>1.336944</v>
      </c>
      <c>
        <v>0</v>
      </c>
      <c>
        <v>0</v>
      </c>
    </row>
    <row>
      <c>
        <is>
          <t>1579289</t>
        </is>
      </c>
      <c>
        <v>1</v>
      </c>
      <c>
        <is>
          <t>İZMİR</t>
        </is>
      </c>
      <c>
        <v>DİKİLİ</v>
      </c>
      <c>
        <is>
          <t>TR-6 35-30-L00006_955296234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11.11.2020 18:22:48</t>
        </is>
      </c>
      <c>
        <is>
          <t>11.11.2020 19:28:07</t>
        </is>
      </c>
      <c>
        <v>1.088611111</v>
      </c>
      <c>
        <v>0</v>
      </c>
      <c>
        <v>1</v>
      </c>
      <c>
        <v>0</v>
      </c>
      <c>
        <v>0</v>
      </c>
      <c>
        <v>0</v>
      </c>
      <c>
        <v>1.088611</v>
      </c>
      <c>
        <v>0</v>
      </c>
      <c>
        <v>0</v>
      </c>
    </row>
    <row>
      <c>
        <is>
          <t>1597808</t>
        </is>
      </c>
      <c>
        <v>1</v>
      </c>
      <c>
        <is>
          <t>İZMİR</t>
        </is>
      </c>
      <c>
        <v>DİKİLİ</v>
      </c>
      <c>
        <is>
          <t>TR-6 35-30-L00006_955333232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28.11.2020 13:53:54</t>
        </is>
      </c>
      <c>
        <is>
          <t>28.11.2020 15:05:51</t>
        </is>
      </c>
      <c>
        <v>1.199166666</v>
      </c>
      <c>
        <v>0</v>
      </c>
      <c>
        <v>2</v>
      </c>
      <c>
        <v>0</v>
      </c>
      <c>
        <v>0</v>
      </c>
      <c>
        <v>0</v>
      </c>
      <c>
        <v>2.398333</v>
      </c>
      <c>
        <v>0</v>
      </c>
      <c>
        <v>0</v>
      </c>
    </row>
    <row>
      <c>
        <is>
          <t>1598188</t>
        </is>
      </c>
      <c>
        <v>1</v>
      </c>
      <c>
        <is>
          <t>İZMİR</t>
        </is>
      </c>
      <c>
        <v>DİKİLİ</v>
      </c>
      <c>
        <is>
          <t>DİKİLİ TR-5 35-30-L00005_Ayırıcı H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29.11.2020 14:36:13</t>
        </is>
      </c>
      <c>
        <is>
          <t>29.11.2020 16:23:00</t>
        </is>
      </c>
      <c>
        <v>1.779722222</v>
      </c>
      <c>
        <v>1</v>
      </c>
      <c>
        <v>261</v>
      </c>
      <c>
        <v>0</v>
      </c>
      <c>
        <v>0</v>
      </c>
      <c>
        <v>1.779722</v>
      </c>
      <c>
        <v>464.5075</v>
      </c>
      <c>
        <v>0</v>
      </c>
      <c>
        <v>0</v>
      </c>
    </row>
    <row>
      <c>
        <is>
          <t>1576150</t>
        </is>
      </c>
      <c>
        <v>1</v>
      </c>
      <c>
        <is>
          <t>İZMİR</t>
        </is>
      </c>
      <c>
        <v>DİKİLİ</v>
      </c>
      <c>
        <is>
          <t>TR-7 35-30-L00007_955332921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06.11.2020 08:07:00</t>
        </is>
      </c>
      <c>
        <is>
          <t>06.11.2020 10:40:50</t>
        </is>
      </c>
      <c>
        <v>2.563888888</v>
      </c>
      <c>
        <v>0</v>
      </c>
      <c>
        <v>1</v>
      </c>
      <c>
        <v>0</v>
      </c>
      <c>
        <v>0</v>
      </c>
      <c>
        <v>0</v>
      </c>
      <c>
        <v>2.563889</v>
      </c>
      <c>
        <v>0</v>
      </c>
      <c>
        <v>0</v>
      </c>
    </row>
    <row>
      <c>
        <is>
          <t>1578180</t>
        </is>
      </c>
      <c>
        <v>1</v>
      </c>
      <c>
        <is>
          <t>İZMİR</t>
        </is>
      </c>
      <c>
        <v>DİKİLİ</v>
      </c>
      <c>
        <is>
          <t>KOCAOBA KÖK-7 35-30-L00200_KOCAOBA L04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09.11.2020 17:42:04</t>
        </is>
      </c>
      <c>
        <is>
          <t>09.11.2020 18:20:41</t>
        </is>
      </c>
      <c>
        <v>0.643611111</v>
      </c>
      <c>
        <v>0</v>
      </c>
      <c>
        <v>301</v>
      </c>
      <c>
        <v>41</v>
      </c>
      <c>
        <v>15</v>
      </c>
      <c>
        <v>0</v>
      </c>
      <c>
        <v>193.726944</v>
      </c>
      <c>
        <v>26.388056</v>
      </c>
      <c>
        <v>9.654167</v>
      </c>
    </row>
    <row>
      <c>
        <is>
          <t>1598350</t>
        </is>
      </c>
      <c>
        <v>1</v>
      </c>
      <c>
        <is>
          <t>İZMİR</t>
        </is>
      </c>
      <c>
        <v>DİKİLİ</v>
      </c>
      <c>
        <is>
          <t>DİKİLİ TR-5 35-30-L00005_A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29.11.2020 21:56:14</t>
        </is>
      </c>
      <c>
        <is>
          <t>29.11.2020 23:36:19</t>
        </is>
      </c>
      <c>
        <v>1.668055555</v>
      </c>
      <c>
        <v>0</v>
      </c>
      <c>
        <v>95</v>
      </c>
      <c>
        <v>0</v>
      </c>
      <c>
        <v>0</v>
      </c>
      <c>
        <v>0</v>
      </c>
      <c>
        <v>158.465278</v>
      </c>
      <c>
        <v>0</v>
      </c>
      <c>
        <v>0</v>
      </c>
    </row>
    <row>
      <c>
        <is>
          <t>1579386</t>
        </is>
      </c>
      <c>
        <v>1</v>
      </c>
      <c>
        <is>
          <t>İZMİR</t>
        </is>
      </c>
      <c>
        <v>DİKİLİ</v>
      </c>
      <c>
        <is>
          <t>TR-2 DM (M-702) 35-30-M00702_72374065</t>
        </is>
      </c>
      <c>
        <v>AG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12.11.2020 07:05:20</t>
        </is>
      </c>
      <c>
        <is>
          <t>12.11.2020 14:38:06</t>
        </is>
      </c>
      <c>
        <v>7.546111111</v>
      </c>
      <c>
        <v>0</v>
      </c>
      <c>
        <v>89</v>
      </c>
      <c>
        <v>0</v>
      </c>
      <c>
        <v>0</v>
      </c>
      <c>
        <v>0</v>
      </c>
      <c>
        <v>671.603889</v>
      </c>
      <c>
        <v>0</v>
      </c>
      <c>
        <v>0</v>
      </c>
    </row>
    <row>
      <c>
        <is>
          <t>1575334</t>
        </is>
      </c>
      <c>
        <v>1</v>
      </c>
      <c>
        <is>
          <t>İZMİR</t>
        </is>
      </c>
      <c>
        <v>DİKİLİ</v>
      </c>
      <c>
        <is>
          <t>TR-28 35-30-L00028_955298970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04.11.2020 16:26:47</t>
        </is>
      </c>
      <c>
        <is>
          <t>04.11.2020 21:45:50</t>
        </is>
      </c>
      <c>
        <v>5.3175</v>
      </c>
      <c>
        <v>0</v>
      </c>
      <c>
        <v>2</v>
      </c>
      <c>
        <v>0</v>
      </c>
      <c>
        <v>0</v>
      </c>
      <c>
        <v>0</v>
      </c>
      <c>
        <v>10.635</v>
      </c>
      <c>
        <v>0</v>
      </c>
      <c>
        <v>0</v>
      </c>
    </row>
    <row>
      <c>
        <is>
          <t>1574845</t>
        </is>
      </c>
      <c>
        <v>1</v>
      </c>
      <c>
        <is>
          <t>İZMİR</t>
        </is>
      </c>
      <c>
        <v>KINIK</v>
      </c>
      <c>
        <is>
          <t>KINIK ORGANİZE DM 35-24-M00208_HatBaşıAyırıcı_72291214 M03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03.11.2020 17:03:19</t>
        </is>
      </c>
      <c>
        <is>
          <t>03.11.2020 19:18:42</t>
        </is>
      </c>
      <c>
        <v>2.256388888</v>
      </c>
      <c>
        <v>0</v>
      </c>
      <c>
        <v>778</v>
      </c>
      <c>
        <v>35</v>
      </c>
      <c>
        <v>93</v>
      </c>
      <c>
        <v>0</v>
      </c>
      <c>
        <v>1755.470555</v>
      </c>
      <c>
        <v>78.973611</v>
      </c>
      <c>
        <v>209.844167</v>
      </c>
    </row>
    <row>
      <c>
        <is>
          <t>1577535</t>
        </is>
      </c>
      <c>
        <v>1</v>
      </c>
      <c>
        <is>
          <t>İZMİR</t>
        </is>
      </c>
      <c>
        <v>KINIK</v>
      </c>
      <c>
        <is>
          <t>KINIK ORGANİZE DM 35-24-M00208_SOMA KÖYLER-M05 M05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08.11.2020 10:04:49</t>
        </is>
      </c>
      <c>
        <is>
          <t>08.11.2020 16:08:15</t>
        </is>
      </c>
      <c>
        <v>6.057222222</v>
      </c>
      <c>
        <v>1</v>
      </c>
      <c>
        <v>790</v>
      </c>
      <c>
        <v>68</v>
      </c>
      <c>
        <v>73</v>
      </c>
      <c>
        <v>6.057222</v>
      </c>
      <c>
        <v>4785.205555</v>
      </c>
      <c>
        <v>411.891111</v>
      </c>
      <c>
        <v>442.177222</v>
      </c>
    </row>
    <row>
      <c>
        <is>
          <t>1598037</t>
        </is>
      </c>
      <c>
        <v>1</v>
      </c>
      <c>
        <is>
          <t>İZMİR</t>
        </is>
      </c>
      <c>
        <v>KINIK</v>
      </c>
      <c>
        <is>
          <t>KINIK ORGANİZE DM 35-24-M00208_HatBaşıAyırıcı_72291214 M03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29.11.2020 09:06:37</t>
        </is>
      </c>
      <c>
        <is>
          <t>29.11.2020 09:40:00</t>
        </is>
      </c>
      <c>
        <v>0.556388888</v>
      </c>
      <c>
        <v>0</v>
      </c>
      <c>
        <v>778</v>
      </c>
      <c>
        <v>35</v>
      </c>
      <c>
        <v>93</v>
      </c>
      <c>
        <v>0</v>
      </c>
      <c>
        <v>432.870555</v>
      </c>
      <c>
        <v>19.473611</v>
      </c>
      <c>
        <v>51.744167</v>
      </c>
    </row>
    <row>
      <c>
        <is>
          <t>1594755</t>
        </is>
      </c>
      <c>
        <v>1</v>
      </c>
      <c>
        <is>
          <t>İZMİR</t>
        </is>
      </c>
      <c>
        <v>MENDERES</v>
      </c>
      <c>
        <is>
          <t>ÇAMÖNÜ TR-1 35-22-M00165_955277639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22.11.2020 11:29:44</t>
        </is>
      </c>
      <c>
        <is>
          <t>22.11.2020 14:03:08</t>
        </is>
      </c>
      <c>
        <v>2.556666666</v>
      </c>
      <c>
        <v>0</v>
      </c>
      <c>
        <v>1</v>
      </c>
      <c>
        <v>0</v>
      </c>
      <c>
        <v>0</v>
      </c>
      <c>
        <v>0</v>
      </c>
      <c>
        <v>2.556667</v>
      </c>
      <c>
        <v>0</v>
      </c>
      <c>
        <v>0</v>
      </c>
    </row>
    <row>
      <c>
        <is>
          <t>1579662</t>
        </is>
      </c>
      <c>
        <v>1</v>
      </c>
      <c>
        <is>
          <t>İZMİR</t>
        </is>
      </c>
      <c>
        <v>BAYINDIR</v>
      </c>
      <c>
        <is>
          <t>ALANKIYI TR-8 35-20-L00417_A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12.11.2020 14:01:57</t>
        </is>
      </c>
      <c>
        <is>
          <t>12.11.2020 16:52:03</t>
        </is>
      </c>
      <c>
        <v>2.835</v>
      </c>
      <c>
        <v>0</v>
      </c>
      <c>
        <v>6</v>
      </c>
      <c>
        <v>0</v>
      </c>
      <c>
        <v>0</v>
      </c>
      <c>
        <v>0</v>
      </c>
      <c>
        <v>17.01</v>
      </c>
      <c>
        <v>0</v>
      </c>
      <c>
        <v>0</v>
      </c>
    </row>
    <row>
      <c>
        <is>
          <t>1573609</t>
        </is>
      </c>
      <c>
        <v>1</v>
      </c>
      <c>
        <is>
          <t>İZMİR</t>
        </is>
      </c>
      <c>
        <v>BAYINDIR</v>
      </c>
      <c>
        <is>
          <t>ALANKIYI TR-1 35-20-L00263_95000007788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01.11.2020 11:33:14</t>
        </is>
      </c>
      <c>
        <is>
          <t>01.11.2020 13:23:18</t>
        </is>
      </c>
      <c>
        <v>1.834444444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1.834444</v>
      </c>
    </row>
    <row>
      <c>
        <is>
          <t>1595936</t>
        </is>
      </c>
      <c>
        <v>1</v>
      </c>
      <c>
        <is>
          <t>İZMİR</t>
        </is>
      </c>
      <c>
        <v>BAYINDIR</v>
      </c>
      <c>
        <is>
          <t>ALANKÖY TR-1 35-20-L00288_955209863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24.11.2020 18:06:13</t>
        </is>
      </c>
      <c>
        <is>
          <t>24.11.2020 22:31:02</t>
        </is>
      </c>
      <c>
        <v>4.413611111</v>
      </c>
      <c>
        <v>0</v>
      </c>
      <c>
        <v>1</v>
      </c>
      <c>
        <v>0</v>
      </c>
      <c>
        <v>0</v>
      </c>
      <c>
        <v>0</v>
      </c>
      <c>
        <v>4.413611</v>
      </c>
      <c>
        <v>0</v>
      </c>
      <c>
        <v>0</v>
      </c>
    </row>
    <row>
      <c>
        <is>
          <t>1584363</t>
        </is>
      </c>
      <c>
        <v>1</v>
      </c>
      <c>
        <is>
          <t>İZMİR</t>
        </is>
      </c>
      <c>
        <v>BAYINDIR</v>
      </c>
      <c>
        <is>
          <t>ELİFLİ TR-4 35-20-L00111_6049443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21.11.2020 12:39:56</t>
        </is>
      </c>
      <c>
        <is>
          <t>21.11.2020 15:23:08</t>
        </is>
      </c>
      <c>
        <v>2.72</v>
      </c>
      <c>
        <v>0</v>
      </c>
      <c>
        <v>4</v>
      </c>
      <c>
        <v>0</v>
      </c>
      <c>
        <v>1</v>
      </c>
      <c>
        <v>0</v>
      </c>
      <c>
        <v>10.88</v>
      </c>
      <c>
        <v>0</v>
      </c>
      <c>
        <v>2.72</v>
      </c>
    </row>
    <row>
      <c>
        <is>
          <t>1595083</t>
        </is>
      </c>
      <c>
        <v>1</v>
      </c>
      <c>
        <is>
          <t>İZMİR</t>
        </is>
      </c>
      <c>
        <v>BAYINDIR</v>
      </c>
      <c>
        <is>
          <t>ELİFLİ TR-3 35-20-L00109_35-20-L00109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23.11.2020 09:39:01</t>
        </is>
      </c>
      <c>
        <is>
          <t>23.11.2020 15:18:06</t>
        </is>
      </c>
      <c>
        <v>5.651184166</v>
      </c>
      <c>
        <v>0</v>
      </c>
      <c>
        <v>36</v>
      </c>
      <c>
        <v>1</v>
      </c>
      <c>
        <v>2</v>
      </c>
      <c>
        <v>0</v>
      </c>
      <c>
        <v>203.44263</v>
      </c>
      <c>
        <v>5.651184</v>
      </c>
      <c>
        <v>11.302368</v>
      </c>
    </row>
    <row>
      <c>
        <is>
          <t>1595680</t>
        </is>
      </c>
      <c>
        <v>1</v>
      </c>
      <c>
        <is>
          <t>İZMİR</t>
        </is>
      </c>
      <c>
        <v>BAYINDIR</v>
      </c>
      <c>
        <is>
          <t>ELİFLİ TR-5 35-20-L00113_35-20-L00113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24.11.2020 11:42:23</t>
        </is>
      </c>
      <c>
        <is>
          <t>24.11.2020 12:23:55</t>
        </is>
      </c>
      <c>
        <v>0.692050833</v>
      </c>
      <c>
        <v>0</v>
      </c>
      <c>
        <v>27</v>
      </c>
      <c>
        <v>1</v>
      </c>
      <c>
        <v>1</v>
      </c>
      <c>
        <v>0</v>
      </c>
      <c>
        <v>18.685372</v>
      </c>
      <c>
        <v>0.692051</v>
      </c>
      <c>
        <v>0.692051</v>
      </c>
    </row>
    <row>
      <c>
        <is>
          <t>1581953</t>
        </is>
      </c>
      <c>
        <v>1</v>
      </c>
      <c>
        <is>
          <t>İZMİR</t>
        </is>
      </c>
      <c>
        <v>BAYINDIR</v>
      </c>
      <c>
        <is>
          <t>DEREKÖY TR-2 35-20-L00254_35-20-L00254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17.11.2020 11:57:15</t>
        </is>
      </c>
      <c>
        <is>
          <t>17.11.2020 15:09:55</t>
        </is>
      </c>
      <c>
        <v>3.210928611</v>
      </c>
      <c>
        <v>0</v>
      </c>
      <c>
        <v>104</v>
      </c>
      <c>
        <v>1</v>
      </c>
      <c>
        <v>14</v>
      </c>
      <c>
        <v>0</v>
      </c>
      <c>
        <v>333.936576</v>
      </c>
      <c>
        <v>3.210929</v>
      </c>
      <c>
        <v>44.953001</v>
      </c>
    </row>
    <row>
      <c>
        <is>
          <t>1576235</t>
        </is>
      </c>
      <c>
        <v>1</v>
      </c>
      <c>
        <is>
          <t>İZMİR</t>
        </is>
      </c>
      <c>
        <v>BAYINDIR</v>
      </c>
      <c>
        <is>
          <t>SEZENER EMRAN SULAMA GRUBU 35-29-M00215_Ayırıcı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06.11.2020 09:18:31</t>
        </is>
      </c>
      <c>
        <is>
          <t>06.11.2020 13:02:44</t>
        </is>
      </c>
      <c>
        <v>3.736944444</v>
      </c>
      <c>
        <v>0</v>
      </c>
      <c>
        <v>21</v>
      </c>
      <c>
        <v>0</v>
      </c>
      <c>
        <v>1</v>
      </c>
      <c>
        <v>0</v>
      </c>
      <c>
        <v>78.475833</v>
      </c>
      <c>
        <v>0</v>
      </c>
      <c>
        <v>3.736944</v>
      </c>
    </row>
    <row>
      <c>
        <is>
          <t>1595600</t>
        </is>
      </c>
      <c>
        <v>1</v>
      </c>
      <c>
        <is>
          <t>İZMİR</t>
        </is>
      </c>
      <c>
        <v>BAYINDIR</v>
      </c>
      <c>
        <is>
          <t>BALCILAR TR-2 35-20-M00041_955201830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24.11.2020 09:50:19</t>
        </is>
      </c>
      <c>
        <is>
          <t>24.11.2020 17:45:00</t>
        </is>
      </c>
      <c>
        <v>7.911388888</v>
      </c>
      <c>
        <v>0</v>
      </c>
      <c>
        <v>1</v>
      </c>
      <c>
        <v>0</v>
      </c>
      <c>
        <v>0</v>
      </c>
      <c>
        <v>0</v>
      </c>
      <c>
        <v>7.911389</v>
      </c>
      <c>
        <v>0</v>
      </c>
      <c>
        <v>0</v>
      </c>
    </row>
    <row>
      <c>
        <is>
          <t>1577847</t>
        </is>
      </c>
      <c>
        <v>1</v>
      </c>
      <c>
        <is>
          <t>İZMİR</t>
        </is>
      </c>
      <c>
        <v>BAYINDIR</v>
      </c>
      <c>
        <is>
          <t>BURUNCUK TR-1 35-20-L00247_Ayırıcı H01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09.11.2020 09:08:24</t>
        </is>
      </c>
      <c>
        <is>
          <t>09.11.2020 16:34:35</t>
        </is>
      </c>
      <c>
        <v>7.436336111</v>
      </c>
      <c>
        <v>0</v>
      </c>
      <c>
        <v>73</v>
      </c>
      <c>
        <v>1</v>
      </c>
      <c>
        <v>3</v>
      </c>
      <c>
        <v>0</v>
      </c>
      <c>
        <v>542.852536</v>
      </c>
      <c>
        <v>7.436336</v>
      </c>
      <c>
        <v>22.309008</v>
      </c>
    </row>
    <row>
      <c>
        <is>
          <t>1578195</t>
        </is>
      </c>
      <c>
        <v>1</v>
      </c>
      <c>
        <is>
          <t>İZMİR</t>
        </is>
      </c>
      <c>
        <v>BAYINDIR</v>
      </c>
      <c>
        <is>
          <t>BURUNCUK TR-1 35-20-L00247_11209475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09.11.2020 18:12:02</t>
        </is>
      </c>
      <c>
        <is>
          <t>09.11.2020 19:18:22</t>
        </is>
      </c>
      <c>
        <v>1.105555555</v>
      </c>
      <c>
        <v>0</v>
      </c>
      <c>
        <v>8</v>
      </c>
      <c>
        <v>0</v>
      </c>
      <c>
        <v>1</v>
      </c>
      <c>
        <v>0</v>
      </c>
      <c>
        <v>8.844444</v>
      </c>
      <c>
        <v>0</v>
      </c>
      <c>
        <v>1.105556</v>
      </c>
    </row>
    <row>
      <c>
        <is>
          <t>1580700</t>
        </is>
      </c>
      <c>
        <v>1</v>
      </c>
      <c>
        <is>
          <t>İZMİR</t>
        </is>
      </c>
      <c>
        <v>BAYINDIR</v>
      </c>
      <c>
        <is>
          <t>BURUNCUK TR-3 35-20-L00299_955212118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14.11.2020 13:56:23</t>
        </is>
      </c>
      <c>
        <is>
          <t>14.11.2020 17:07:22</t>
        </is>
      </c>
      <c>
        <v>3.183055555</v>
      </c>
      <c>
        <v>0</v>
      </c>
      <c>
        <v>2</v>
      </c>
      <c>
        <v>0</v>
      </c>
      <c>
        <v>0</v>
      </c>
      <c>
        <v>0</v>
      </c>
      <c>
        <v>6.366111</v>
      </c>
      <c>
        <v>0</v>
      </c>
      <c>
        <v>0</v>
      </c>
    </row>
    <row>
      <c>
        <is>
          <t>1576000</t>
        </is>
      </c>
      <c>
        <v>1</v>
      </c>
      <c>
        <is>
          <t>İZMİR</t>
        </is>
      </c>
      <c>
        <v>BAYINDIR</v>
      </c>
      <c>
        <is>
          <t>BURUNCUK TR-7 35-20-L00306_955212024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05.11.2020 19:00:57</t>
        </is>
      </c>
      <c>
        <is>
          <t>05.11.2020 19:55:27</t>
        </is>
      </c>
      <c>
        <v>0.908333333</v>
      </c>
      <c>
        <v>0</v>
      </c>
      <c>
        <v>1</v>
      </c>
      <c>
        <v>0</v>
      </c>
      <c>
        <v>0</v>
      </c>
      <c>
        <v>0</v>
      </c>
      <c>
        <v>0.908333</v>
      </c>
      <c>
        <v>0</v>
      </c>
      <c>
        <v>0</v>
      </c>
    </row>
    <row>
      <c>
        <is>
          <t>1577502</t>
        </is>
      </c>
      <c>
        <v>1</v>
      </c>
      <c>
        <is>
          <t>İZMİR</t>
        </is>
      </c>
      <c>
        <v>BAYINDIR</v>
      </c>
      <c>
        <is>
          <t>BURUNCUK KÖK 35-20-L00273_BURUNCUK OVA - ÇAYIR-L05 L05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08.11.2020 09:12:15</t>
        </is>
      </c>
      <c>
        <is>
          <t>08.11.2020 16:59:21</t>
        </is>
      </c>
      <c>
        <v>7.785</v>
      </c>
      <c>
        <v>0</v>
      </c>
      <c>
        <v>308</v>
      </c>
      <c>
        <v>13</v>
      </c>
      <c>
        <v>14</v>
      </c>
      <c>
        <v>0</v>
      </c>
      <c>
        <v>2397.78</v>
      </c>
      <c>
        <v>101.205</v>
      </c>
      <c>
        <v>108.99</v>
      </c>
    </row>
    <row>
      <c>
        <is>
          <t>1579713</t>
        </is>
      </c>
      <c>
        <v>1</v>
      </c>
      <c>
        <is>
          <t>İZMİR</t>
        </is>
      </c>
      <c>
        <v>BAYINDIR</v>
      </c>
      <c>
        <is>
          <t>ÇENİKLER TR-1 35-20-L00284_955210264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12.11.2020 15:34:27</t>
        </is>
      </c>
      <c>
        <is>
          <t>12.11.2020 19:47:52</t>
        </is>
      </c>
      <c>
        <v>4.223611111</v>
      </c>
      <c>
        <v>0</v>
      </c>
      <c>
        <v>1</v>
      </c>
      <c>
        <v>0</v>
      </c>
      <c>
        <v>0</v>
      </c>
      <c>
        <v>0</v>
      </c>
      <c>
        <v>4.223611</v>
      </c>
      <c>
        <v>0</v>
      </c>
      <c>
        <v>0</v>
      </c>
    </row>
    <row>
      <c>
        <is>
          <t>1597705</t>
        </is>
      </c>
      <c>
        <v>1</v>
      </c>
      <c>
        <is>
          <t>İZMİR</t>
        </is>
      </c>
      <c>
        <v>BAYINDIR</v>
      </c>
      <c>
        <is>
          <t>ÇENİKLER TR-1 35-20-L00284_966449357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28.11.2020 10:35:43</t>
        </is>
      </c>
      <c>
        <is>
          <t>28.11.2020 13:38:40</t>
        </is>
      </c>
      <c>
        <v>3.049166666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3.049167</v>
      </c>
    </row>
    <row>
      <c>
        <is>
          <t>1577467</t>
        </is>
      </c>
      <c>
        <v>1</v>
      </c>
      <c>
        <is>
          <t>İZMİR</t>
        </is>
      </c>
      <c>
        <v>BAYINDIR</v>
      </c>
      <c>
        <is>
          <t>ÇİFTÇİGEDİĞİ TR-1 35-20-L00169_Ayırıcı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08.11.2020 08:38:36</t>
        </is>
      </c>
      <c>
        <is>
          <t>08.11.2020 09:51:38</t>
        </is>
      </c>
      <c>
        <v>1.217222222</v>
      </c>
      <c>
        <v>0</v>
      </c>
      <c>
        <v>30</v>
      </c>
      <c>
        <v>1</v>
      </c>
      <c>
        <v>1</v>
      </c>
      <c>
        <v>0</v>
      </c>
      <c>
        <v>36.516667</v>
      </c>
      <c>
        <v>1.217222</v>
      </c>
      <c>
        <v>1.217222</v>
      </c>
    </row>
    <row>
      <c>
        <is>
          <t>1579676</t>
        </is>
      </c>
      <c>
        <v>1</v>
      </c>
      <c>
        <is>
          <t>İZMİR</t>
        </is>
      </c>
      <c>
        <v>DİKİLİ</v>
      </c>
      <c>
        <is>
          <t>ÇANDARLI TR-3 35-30-M00003_A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12.11.2020 14:17:50</t>
        </is>
      </c>
      <c>
        <is>
          <t>12.11.2020 15:50:00</t>
        </is>
      </c>
      <c>
        <v>1.536111111</v>
      </c>
      <c>
        <v>0</v>
      </c>
      <c>
        <v>115</v>
      </c>
      <c>
        <v>0</v>
      </c>
      <c>
        <v>0</v>
      </c>
      <c>
        <v>0</v>
      </c>
      <c>
        <v>176.652778</v>
      </c>
      <c>
        <v>0</v>
      </c>
      <c>
        <v>0</v>
      </c>
    </row>
    <row>
      <c>
        <is>
          <t>1580767</t>
        </is>
      </c>
      <c>
        <v>1</v>
      </c>
      <c>
        <is>
          <t>İZMİR</t>
        </is>
      </c>
      <c>
        <v>DİKİLİ</v>
      </c>
      <c>
        <is>
          <t>ÇANDARLI TR-23(YATIRIM REZERVE) 35-30-M00023_965857027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14.11.2020 16:19:43</t>
        </is>
      </c>
      <c>
        <is>
          <t>14.11.2020 18:12:20</t>
        </is>
      </c>
      <c>
        <v>1.876944444</v>
      </c>
      <c>
        <v>1</v>
      </c>
      <c>
        <v>0</v>
      </c>
      <c>
        <v>0</v>
      </c>
      <c>
        <v>0</v>
      </c>
      <c>
        <v>1.876944</v>
      </c>
      <c>
        <v>0</v>
      </c>
      <c>
        <v>0</v>
      </c>
      <c>
        <v>0</v>
      </c>
    </row>
    <row>
      <c>
        <is>
          <t>1576248</t>
        </is>
      </c>
      <c>
        <v>1</v>
      </c>
      <c>
        <is>
          <t>İZMİR</t>
        </is>
      </c>
      <c>
        <v>DİKİLİ</v>
      </c>
      <c>
        <is>
          <t>İLKYANKI TR-62 35-30-M00062_42975914</t>
        </is>
      </c>
      <c>
        <v>AG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06.11.2020 09:38:37</t>
        </is>
      </c>
      <c>
        <is>
          <t>06.11.2020 13:17:14</t>
        </is>
      </c>
      <c>
        <v>3.643611111</v>
      </c>
      <c>
        <v>0</v>
      </c>
      <c>
        <v>221</v>
      </c>
      <c>
        <v>0</v>
      </c>
      <c>
        <v>0</v>
      </c>
      <c>
        <v>0</v>
      </c>
      <c>
        <v>805.238056</v>
      </c>
      <c>
        <v>0</v>
      </c>
      <c>
        <v>0</v>
      </c>
    </row>
    <row>
      <c>
        <is>
          <t>1576641</t>
        </is>
      </c>
      <c>
        <v>1</v>
      </c>
      <c>
        <is>
          <t>İZMİR</t>
        </is>
      </c>
      <c>
        <v>DİKİLİ</v>
      </c>
      <c>
        <is>
          <t>DELİKTAŞ TR-3 35-30-M00632_955308429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06.11.2020 16:07:56</t>
        </is>
      </c>
      <c>
        <is>
          <t>07.11.2020 11:47:14</t>
        </is>
      </c>
      <c>
        <v>19.655</v>
      </c>
      <c>
        <v>0</v>
      </c>
      <c>
        <v>1</v>
      </c>
      <c>
        <v>0</v>
      </c>
      <c>
        <v>0</v>
      </c>
      <c>
        <v>0</v>
      </c>
      <c>
        <v>19.655</v>
      </c>
      <c>
        <v>0</v>
      </c>
      <c>
        <v>0</v>
      </c>
    </row>
    <row>
      <c>
        <is>
          <t>1575375</t>
        </is>
      </c>
      <c>
        <v>1</v>
      </c>
      <c>
        <is>
          <t>İZMİR</t>
        </is>
      </c>
      <c>
        <v>DİKİLİ</v>
      </c>
      <c>
        <is>
          <t>DEMİRTAŞ KÖK 35-30-M00149_DELİKTAŞ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04.11.2020 17:43:41</t>
        </is>
      </c>
      <c>
        <is>
          <t>04.11.2020 18:30:12</t>
        </is>
      </c>
      <c>
        <v>0.775277777</v>
      </c>
      <c>
        <v>0</v>
      </c>
      <c>
        <v>552</v>
      </c>
      <c>
        <v>36</v>
      </c>
      <c>
        <v>18</v>
      </c>
      <c>
        <v>0</v>
      </c>
      <c>
        <v>427.953333</v>
      </c>
      <c>
        <v>27.91</v>
      </c>
      <c>
        <v>13.955</v>
      </c>
    </row>
    <row>
      <c>
        <is>
          <t>1575419</t>
        </is>
      </c>
      <c>
        <v>1</v>
      </c>
      <c>
        <is>
          <t>İZMİR</t>
        </is>
      </c>
      <c>
        <v>DİKİLİ</v>
      </c>
      <c>
        <is>
          <t>ZEKERİYA TUNCAY GRUBU 35-30-M00152_Ayırıcı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04.11.2020 18:43:29</t>
        </is>
      </c>
      <c>
        <is>
          <t>04.11.2020 20:00:44</t>
        </is>
      </c>
      <c>
        <v>1.2875</v>
      </c>
      <c>
        <v>0</v>
      </c>
      <c>
        <v>5</v>
      </c>
      <c>
        <v>0</v>
      </c>
      <c>
        <v>2</v>
      </c>
      <c>
        <v>0</v>
      </c>
      <c>
        <v>6.4375</v>
      </c>
      <c>
        <v>0</v>
      </c>
      <c>
        <v>2.575</v>
      </c>
    </row>
    <row>
      <c>
        <is>
          <t>1573626</t>
        </is>
      </c>
      <c>
        <v>1</v>
      </c>
      <c>
        <is>
          <t>İZMİR</t>
        </is>
      </c>
      <c>
        <v>DİKİLİ</v>
      </c>
      <c>
        <is>
          <t>DEMİRTAŞ KÖK 35-30-M00149_DELİKTAŞ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01.11.2020 12:05:47</t>
        </is>
      </c>
      <c>
        <is>
          <t>01.11.2020 12:50:00</t>
        </is>
      </c>
      <c>
        <v>0.736944444</v>
      </c>
      <c>
        <v>0</v>
      </c>
      <c>
        <v>552</v>
      </c>
      <c>
        <v>36</v>
      </c>
      <c>
        <v>18</v>
      </c>
      <c>
        <v>0</v>
      </c>
      <c>
        <v>406.793333</v>
      </c>
      <c>
        <v>26.53</v>
      </c>
      <c>
        <v>13.265</v>
      </c>
    </row>
    <row>
      <c>
        <is>
          <t>1598185</t>
        </is>
      </c>
      <c>
        <v>1</v>
      </c>
      <c>
        <is>
          <t>İZMİR</t>
        </is>
      </c>
      <c>
        <v>DİKİLİ</v>
      </c>
      <c>
        <is>
          <t>DEMİRTAŞ KÖK 35-30-M00149_DELİKTAŞ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29.11.2020 14:36:07</t>
        </is>
      </c>
      <c>
        <is>
          <t>29.11.2020 14:57:00</t>
        </is>
      </c>
      <c>
        <v>0.348055555</v>
      </c>
      <c>
        <v>0</v>
      </c>
      <c>
        <v>552</v>
      </c>
      <c>
        <v>36</v>
      </c>
      <c>
        <v>18</v>
      </c>
      <c>
        <v>0</v>
      </c>
      <c>
        <v>192.126666</v>
      </c>
      <c>
        <v>12.53</v>
      </c>
      <c>
        <v>6.265</v>
      </c>
    </row>
    <row>
      <c>
        <is>
          <t>1594958</t>
        </is>
      </c>
      <c>
        <v>1</v>
      </c>
      <c>
        <is>
          <t>İZMİR</t>
        </is>
      </c>
      <c>
        <v>DİKİLİ</v>
      </c>
      <c>
        <is>
          <t>DEMİRTAŞ TR-1 35-30-M00150_955319215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22.11.2020 21:51:20</t>
        </is>
      </c>
      <c>
        <is>
          <t>23.11.2020 00:20:28</t>
        </is>
      </c>
      <c>
        <v>2.485555555</v>
      </c>
      <c>
        <v>0</v>
      </c>
      <c>
        <v>2</v>
      </c>
      <c>
        <v>0</v>
      </c>
      <c>
        <v>0</v>
      </c>
      <c>
        <v>0</v>
      </c>
      <c>
        <v>4.971111</v>
      </c>
      <c>
        <v>0</v>
      </c>
      <c>
        <v>0</v>
      </c>
    </row>
    <row>
      <c>
        <is>
          <t>1584432</t>
        </is>
      </c>
      <c>
        <v>1</v>
      </c>
      <c>
        <is>
          <t>İZMİR</t>
        </is>
      </c>
      <c>
        <v>DİKİLİ</v>
      </c>
      <c>
        <is>
          <t>DEMİRTAŞ KÖK 35-30-M00149_DELİKTAŞ-M05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21.11.2020 15:08:14</t>
        </is>
      </c>
      <c>
        <is>
          <t>21.11.2020 15:30:00</t>
        </is>
      </c>
      <c>
        <v>0.362777777</v>
      </c>
      <c>
        <v>0</v>
      </c>
      <c>
        <v>552</v>
      </c>
      <c>
        <v>36</v>
      </c>
      <c>
        <v>18</v>
      </c>
      <c>
        <v>0</v>
      </c>
      <c>
        <v>200.253333</v>
      </c>
      <c>
        <v>13.06</v>
      </c>
      <c>
        <v>6.53</v>
      </c>
    </row>
    <row>
      <c>
        <is>
          <t>1580059</t>
        </is>
      </c>
      <c>
        <v>1</v>
      </c>
      <c>
        <is>
          <t>İZMİR</t>
        </is>
      </c>
      <c>
        <v>DİKİLİ</v>
      </c>
      <c>
        <is>
          <t>DEMİRTAŞ KÖK 35-30-M00149_DELİKTAŞ-M05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13.11.2020 10:10:24</t>
        </is>
      </c>
      <c>
        <is>
          <t>13.11.2020 10:42:19</t>
        </is>
      </c>
      <c>
        <v>0.531944444</v>
      </c>
      <c>
        <v>0</v>
      </c>
      <c>
        <v>552</v>
      </c>
      <c>
        <v>36</v>
      </c>
      <c>
        <v>18</v>
      </c>
      <c>
        <v>0</v>
      </c>
      <c>
        <v>293.633333</v>
      </c>
      <c>
        <v>19.15</v>
      </c>
      <c>
        <v>9.575</v>
      </c>
    </row>
    <row>
      <c>
        <is>
          <t>1596345</t>
        </is>
      </c>
      <c>
        <v>1</v>
      </c>
      <c>
        <is>
          <t>İZMİR</t>
        </is>
      </c>
      <c>
        <v>MENDERES</v>
      </c>
      <c>
        <is>
          <t>DM-2/TR-13 MENDERES 35-22-M00822_955289206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25.11.2020 13:32:51</t>
        </is>
      </c>
      <c>
        <is>
          <t>25.11.2020 15:43:15</t>
        </is>
      </c>
      <c>
        <v>2.173333333</v>
      </c>
      <c>
        <v>0</v>
      </c>
      <c>
        <v>2</v>
      </c>
      <c>
        <v>0</v>
      </c>
      <c>
        <v>0</v>
      </c>
      <c>
        <v>0</v>
      </c>
      <c>
        <v>4.346667</v>
      </c>
      <c>
        <v>0</v>
      </c>
      <c>
        <v>0</v>
      </c>
    </row>
    <row>
      <c>
        <is>
          <t>1579692</t>
        </is>
      </c>
      <c>
        <v>1</v>
      </c>
      <c>
        <is>
          <t>İZMİR</t>
        </is>
      </c>
      <c>
        <v>MENDERES</v>
      </c>
      <c>
        <is>
          <t>K-4283 GÖRECE 35-22-K04283_955287892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12.11.2020 14:53:10</t>
        </is>
      </c>
      <c>
        <is>
          <t>12.11.2020 16:47:35</t>
        </is>
      </c>
      <c>
        <v>1.906944444</v>
      </c>
      <c>
        <v>0</v>
      </c>
      <c>
        <v>2</v>
      </c>
      <c>
        <v>0</v>
      </c>
      <c>
        <v>0</v>
      </c>
      <c>
        <v>0</v>
      </c>
      <c>
        <v>3.813889</v>
      </c>
      <c>
        <v>0</v>
      </c>
      <c>
        <v>0</v>
      </c>
    </row>
    <row>
      <c>
        <is>
          <t>1576456</t>
        </is>
      </c>
      <c>
        <v>1</v>
      </c>
      <c>
        <is>
          <t>İZMİR</t>
        </is>
      </c>
      <c>
        <v>ÖDEMİŞ</v>
      </c>
      <c>
        <is>
          <t>TEKKE TR-3 35-15-L00125_C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06.11.2020 13:06:00</t>
        </is>
      </c>
      <c>
        <is>
          <t>07.11.2020 00:19:05</t>
        </is>
      </c>
      <c>
        <v>11.218055555</v>
      </c>
      <c>
        <v>0</v>
      </c>
      <c>
        <v>0</v>
      </c>
      <c>
        <v>0</v>
      </c>
      <c>
        <v>31</v>
      </c>
      <c>
        <v>0</v>
      </c>
      <c>
        <v>0</v>
      </c>
      <c>
        <v>0</v>
      </c>
      <c>
        <v>347.759722</v>
      </c>
    </row>
    <row>
      <c>
        <is>
          <t>1598227</t>
        </is>
      </c>
      <c>
        <v>1</v>
      </c>
      <c>
        <is>
          <t>İZMİR</t>
        </is>
      </c>
      <c>
        <v>ÖDEMİŞ</v>
      </c>
      <c>
        <is>
          <t>TEKKE AZİZ YILMAZ GRB. TR-5 35-15-L00127_B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29.11.2020 16:24:36</t>
        </is>
      </c>
      <c>
        <is>
          <t>29.11.2020 20:21:47</t>
        </is>
      </c>
      <c>
        <v>3.953055555</v>
      </c>
      <c>
        <v>0</v>
      </c>
      <c>
        <v>0</v>
      </c>
      <c>
        <v>0</v>
      </c>
      <c>
        <v>13</v>
      </c>
      <c>
        <v>0</v>
      </c>
      <c>
        <v>0</v>
      </c>
      <c>
        <v>0</v>
      </c>
      <c>
        <v>51.389722</v>
      </c>
    </row>
    <row>
      <c>
        <is>
          <t>1576265</t>
        </is>
      </c>
      <c>
        <v>1</v>
      </c>
      <c>
        <is>
          <t>İZMİR</t>
        </is>
      </c>
      <c>
        <v>MENDERES</v>
      </c>
      <c>
        <is>
          <t>KÜNER TR-3 35-22-M00226_955282023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06.11.2020 09:55:11</t>
        </is>
      </c>
      <c>
        <is>
          <t>06.11.2020 11:55:54</t>
        </is>
      </c>
      <c>
        <v>2.011944444</v>
      </c>
      <c>
        <v>0</v>
      </c>
      <c>
        <v>1</v>
      </c>
      <c>
        <v>0</v>
      </c>
      <c>
        <v>0</v>
      </c>
      <c>
        <v>0</v>
      </c>
      <c>
        <v>2.011944</v>
      </c>
      <c>
        <v>0</v>
      </c>
      <c>
        <v>0</v>
      </c>
    </row>
    <row>
      <c>
        <is>
          <t>1597842</t>
        </is>
      </c>
      <c>
        <v>1</v>
      </c>
      <c>
        <is>
          <t>İZMİR</t>
        </is>
      </c>
      <c>
        <v>DİKİLİ</v>
      </c>
      <c>
        <is>
          <t>DİKİLİ TR-20 35-30-M00620_955295814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28.11.2020 15:05:21</t>
        </is>
      </c>
      <c>
        <is>
          <t>28.11.2020 17:41:37</t>
        </is>
      </c>
      <c>
        <v>2.604444444</v>
      </c>
      <c>
        <v>0</v>
      </c>
      <c>
        <v>1</v>
      </c>
      <c>
        <v>0</v>
      </c>
      <c>
        <v>0</v>
      </c>
      <c>
        <v>0</v>
      </c>
      <c>
        <v>2.604444</v>
      </c>
      <c>
        <v>0</v>
      </c>
      <c>
        <v>0</v>
      </c>
    </row>
    <row>
      <c>
        <is>
          <t>1581390</t>
        </is>
      </c>
      <c>
        <v>1</v>
      </c>
      <c>
        <is>
          <t>İZMİR</t>
        </is>
      </c>
      <c>
        <v>DİKİLİ</v>
      </c>
      <c>
        <is>
          <t>TR-30 35-30-L00030_ b3</t>
        </is>
      </c>
      <c>
        <v>AG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16.11.2020 10:35:25</t>
        </is>
      </c>
      <c>
        <is>
          <t>16.11.2020 16:39:10</t>
        </is>
      </c>
      <c>
        <v>6.0625</v>
      </c>
      <c>
        <v>0</v>
      </c>
      <c>
        <v>26</v>
      </c>
      <c>
        <v>0</v>
      </c>
      <c>
        <v>0</v>
      </c>
      <c>
        <v>0</v>
      </c>
      <c>
        <v>157.625</v>
      </c>
      <c>
        <v>0</v>
      </c>
      <c>
        <v>0</v>
      </c>
    </row>
    <row>
      <c>
        <is>
          <t>1581290</t>
        </is>
      </c>
      <c>
        <v>1</v>
      </c>
      <c>
        <is>
          <t>İZMİR</t>
        </is>
      </c>
      <c>
        <v>DİKİLİ</v>
      </c>
      <c>
        <is>
          <t>TR-30 35-30-L00030_ b3</t>
        </is>
      </c>
      <c>
        <v>AG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16.11.2020 08:22:24</t>
        </is>
      </c>
      <c>
        <is>
          <t>16.11.2020 10:31:58</t>
        </is>
      </c>
      <c>
        <v>2.159444444</v>
      </c>
      <c>
        <v>0</v>
      </c>
      <c>
        <v>26</v>
      </c>
      <c>
        <v>0</v>
      </c>
      <c>
        <v>0</v>
      </c>
      <c>
        <v>0</v>
      </c>
      <c>
        <v>56.145556</v>
      </c>
      <c>
        <v>0</v>
      </c>
      <c>
        <v>0</v>
      </c>
    </row>
    <row>
      <c>
        <is>
          <t>1579582</t>
        </is>
      </c>
      <c>
        <v>1</v>
      </c>
      <c>
        <is>
          <t>İZMİR</t>
        </is>
      </c>
      <c>
        <v>KINIK</v>
      </c>
      <c>
        <is>
          <t>KINIK TR-9 35-24-L00009_955227352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12.11.2020 11:18:10</t>
        </is>
      </c>
      <c>
        <is>
          <t>12.11.2020 13:29:59</t>
        </is>
      </c>
      <c>
        <v>2.196944444</v>
      </c>
      <c>
        <v>0</v>
      </c>
      <c>
        <v>1</v>
      </c>
      <c>
        <v>0</v>
      </c>
      <c>
        <v>0</v>
      </c>
      <c>
        <v>0</v>
      </c>
      <c>
        <v>2.196944</v>
      </c>
      <c>
        <v>0</v>
      </c>
      <c>
        <v>0</v>
      </c>
    </row>
    <row>
      <c>
        <is>
          <t>1575292</t>
        </is>
      </c>
      <c>
        <v>1</v>
      </c>
      <c>
        <is>
          <t>İZMİR</t>
        </is>
      </c>
      <c>
        <v>KINIK</v>
      </c>
      <c>
        <is>
          <t>KINIK TR-3 35-24-L00003_95000527527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04.11.2020 15:06:58</t>
        </is>
      </c>
      <c>
        <is>
          <t>04.11.2020 17:02:39</t>
        </is>
      </c>
      <c>
        <v>1.928055555</v>
      </c>
      <c>
        <v>0</v>
      </c>
      <c>
        <v>1</v>
      </c>
      <c>
        <v>0</v>
      </c>
      <c>
        <v>0</v>
      </c>
      <c>
        <v>0</v>
      </c>
      <c>
        <v>1.928056</v>
      </c>
      <c>
        <v>0</v>
      </c>
      <c>
        <v>0</v>
      </c>
    </row>
    <row>
      <c>
        <is>
          <t>1574103</t>
        </is>
      </c>
      <c>
        <v>1</v>
      </c>
      <c>
        <is>
          <t>İZMİR</t>
        </is>
      </c>
      <c>
        <v>MENDERES</v>
      </c>
      <c>
        <is>
          <t>ÇATALCA TR-1 35-22-M00267_95000486772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02.11.2020 11:48:46</t>
        </is>
      </c>
      <c>
        <is>
          <t>02.11.2020 13:00:20</t>
        </is>
      </c>
      <c>
        <v>1.192777777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1.192778</v>
      </c>
    </row>
    <row>
      <c>
        <is>
          <t>1573528</t>
        </is>
      </c>
      <c>
        <v>1</v>
      </c>
      <c>
        <is>
          <t>İZMİR</t>
        </is>
      </c>
      <c>
        <v>MENDERES</v>
      </c>
      <c>
        <is>
          <t>ÇİLE DM 35-22-M00086_ÇAKALTEPE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01.11.2020 08:50:03</t>
        </is>
      </c>
      <c>
        <is>
          <t>01.11.2020 10:03:32</t>
        </is>
      </c>
      <c>
        <v>1.224722222</v>
      </c>
      <c>
        <v>0</v>
      </c>
      <c>
        <v>521</v>
      </c>
      <c>
        <v>58</v>
      </c>
      <c>
        <v>109</v>
      </c>
      <c>
        <v>0</v>
      </c>
      <c>
        <v>638.080278</v>
      </c>
      <c>
        <v>71.033889</v>
      </c>
      <c>
        <v>133.494722</v>
      </c>
    </row>
    <row>
      <c>
        <is>
          <t>1595584</t>
        </is>
      </c>
      <c>
        <v>1</v>
      </c>
      <c>
        <is>
          <t>İZMİR</t>
        </is>
      </c>
      <c>
        <v>MENDERES</v>
      </c>
      <c>
        <is>
          <t>ÇİLE TR-3 35-22-M00188_948443526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24.11.2020 09:44:13</t>
        </is>
      </c>
      <c>
        <is>
          <t>24.11.2020 11:27:59</t>
        </is>
      </c>
      <c>
        <v>1.729444444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3.458889</v>
      </c>
    </row>
    <row>
      <c>
        <is>
          <t>1579599</t>
        </is>
      </c>
      <c>
        <v>1</v>
      </c>
      <c>
        <is>
          <t>İZMİR</t>
        </is>
      </c>
      <c>
        <v>BAYINDIR</v>
      </c>
      <c>
        <is>
          <t>YAŞAR SÖKELİOĞLU-1 35-20-L00099_9096100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12.11.2020 11:34:14</t>
        </is>
      </c>
      <c>
        <is>
          <t>12.11.2020 13:17:34</t>
        </is>
      </c>
      <c>
        <v>1.722222222</v>
      </c>
      <c>
        <v>0</v>
      </c>
      <c>
        <v>12</v>
      </c>
      <c>
        <v>0</v>
      </c>
      <c>
        <v>5</v>
      </c>
      <c>
        <v>0</v>
      </c>
      <c>
        <v>20.666667</v>
      </c>
      <c>
        <v>0</v>
      </c>
      <c>
        <v>8.611111</v>
      </c>
    </row>
    <row>
      <c>
        <is>
          <t>1578055</t>
        </is>
      </c>
      <c>
        <v>1</v>
      </c>
      <c>
        <is>
          <t>İZMİR</t>
        </is>
      </c>
      <c>
        <v>BAYINDIR</v>
      </c>
      <c>
        <is>
          <t>FIRINLI TR-8 35-20-L00095_953702805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09.11.2020 13:32:51</t>
        </is>
      </c>
      <c>
        <is>
          <t>09.11.2020 15:52:29</t>
        </is>
      </c>
      <c>
        <v>2.327222222</v>
      </c>
      <c>
        <v>0</v>
      </c>
      <c>
        <v>0</v>
      </c>
      <c>
        <v>1</v>
      </c>
      <c>
        <v>0</v>
      </c>
      <c>
        <v>0</v>
      </c>
      <c>
        <v>0</v>
      </c>
      <c>
        <v>2.327222</v>
      </c>
      <c>
        <v>0</v>
      </c>
    </row>
    <row>
      <c>
        <is>
          <t>1596311</t>
        </is>
      </c>
      <c>
        <v>1</v>
      </c>
      <c>
        <is>
          <t>İZMİR</t>
        </is>
      </c>
      <c>
        <v>BAYINDIR</v>
      </c>
      <c>
        <is>
          <t>FIRINLI TR-3 35-20-L00091_955198988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25.11.2020 12:27:57</t>
        </is>
      </c>
      <c>
        <is>
          <t>25.11.2020 15:30:28</t>
        </is>
      </c>
      <c>
        <v>3.041944444</v>
      </c>
      <c>
        <v>0</v>
      </c>
      <c>
        <v>1</v>
      </c>
      <c>
        <v>0</v>
      </c>
      <c>
        <v>0</v>
      </c>
      <c>
        <v>0</v>
      </c>
      <c>
        <v>3.041944</v>
      </c>
      <c>
        <v>0</v>
      </c>
      <c>
        <v>0</v>
      </c>
    </row>
    <row>
      <c>
        <is>
          <t>1596447</t>
        </is>
      </c>
      <c>
        <v>1</v>
      </c>
      <c>
        <is>
          <t>İZMİR</t>
        </is>
      </c>
      <c>
        <v>BAYINDIR</v>
      </c>
      <c>
        <is>
          <t>FIRINLI TR-3 35-20-L00091_955198988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25.11.2020 17:34:07</t>
        </is>
      </c>
      <c>
        <is>
          <t>25.11.2020 18:50:10</t>
        </is>
      </c>
      <c>
        <v>1.2675</v>
      </c>
      <c>
        <v>0</v>
      </c>
      <c>
        <v>1</v>
      </c>
      <c>
        <v>0</v>
      </c>
      <c>
        <v>0</v>
      </c>
      <c>
        <v>0</v>
      </c>
      <c>
        <v>1.2675</v>
      </c>
      <c>
        <v>0</v>
      </c>
      <c>
        <v>0</v>
      </c>
    </row>
    <row>
      <c>
        <is>
          <t>1594725</t>
        </is>
      </c>
      <c>
        <v>1</v>
      </c>
      <c>
        <is>
          <t>İZMİR</t>
        </is>
      </c>
      <c>
        <v>BAYINDIR</v>
      </c>
      <c>
        <is>
          <t>YAVUZ ÖZECE GRB 35-20-M00021_Ayırıcı H01</t>
        </is>
      </c>
      <c>
        <v>OG Trafo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22.11.2020 10:43:00</t>
        </is>
      </c>
      <c>
        <is>
          <t>22.11.2020 14:05:53</t>
        </is>
      </c>
      <c>
        <v>3.381388888</v>
      </c>
      <c>
        <v>0</v>
      </c>
      <c>
        <v>11</v>
      </c>
      <c>
        <v>0</v>
      </c>
      <c>
        <v>1</v>
      </c>
      <c>
        <v>0</v>
      </c>
      <c>
        <v>37.195278</v>
      </c>
      <c>
        <v>0</v>
      </c>
      <c>
        <v>3.381389</v>
      </c>
    </row>
    <row>
      <c>
        <is>
          <t>1581542</t>
        </is>
      </c>
      <c>
        <v>1</v>
      </c>
      <c>
        <is>
          <t>İZMİR</t>
        </is>
      </c>
      <c>
        <v>BAYINDIR</v>
      </c>
      <c>
        <is>
          <t>SAMİ GÜÇLÜ GRB. 35-20-M00014_11206296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16.11.2020 14:42:24</t>
        </is>
      </c>
      <c>
        <is>
          <t>16.11.2020 18:03:13</t>
        </is>
      </c>
      <c>
        <v>3.346944444</v>
      </c>
      <c>
        <v>0</v>
      </c>
      <c>
        <v>2</v>
      </c>
      <c>
        <v>0</v>
      </c>
      <c>
        <v>4</v>
      </c>
      <c>
        <v>0</v>
      </c>
      <c>
        <v>6.693889</v>
      </c>
      <c>
        <v>0</v>
      </c>
      <c>
        <v>13.387778</v>
      </c>
    </row>
    <row>
      <c>
        <is>
          <t>1584417</t>
        </is>
      </c>
      <c>
        <v>1</v>
      </c>
      <c>
        <is>
          <t>İZMİR</t>
        </is>
      </c>
      <c>
        <v>BAYINDIR</v>
      </c>
      <c>
        <is>
          <t>YAVUZ ÖZECE GRB 35-20-M00021_Ayırıcı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21.11.2020 14:19:35</t>
        </is>
      </c>
      <c>
        <is>
          <t>21.11.2020 23:25:34</t>
        </is>
      </c>
      <c>
        <v>9.099722222</v>
      </c>
      <c>
        <v>0</v>
      </c>
      <c>
        <v>11</v>
      </c>
      <c>
        <v>0</v>
      </c>
      <c>
        <v>1</v>
      </c>
      <c>
        <v>0</v>
      </c>
      <c>
        <v>100.096944</v>
      </c>
      <c>
        <v>0</v>
      </c>
      <c>
        <v>9.099722</v>
      </c>
    </row>
    <row>
      <c>
        <is>
          <t>1579078</t>
        </is>
      </c>
      <c>
        <v>1</v>
      </c>
      <c>
        <is>
          <t>İZMİR</t>
        </is>
      </c>
      <c>
        <v>BAYINDIR</v>
      </c>
      <c>
        <is>
          <t>HİSARLIK TR-1 35-20-L00261_953701475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11.11.2020 12:35:30</t>
        </is>
      </c>
      <c>
        <is>
          <t>11.11.2020 17:49:14</t>
        </is>
      </c>
      <c>
        <v>5.228888888</v>
      </c>
      <c>
        <v>0</v>
      </c>
      <c>
        <v>0</v>
      </c>
      <c>
        <v>1</v>
      </c>
      <c>
        <v>0</v>
      </c>
      <c>
        <v>0</v>
      </c>
      <c>
        <v>0</v>
      </c>
      <c>
        <v>5.228889</v>
      </c>
      <c>
        <v>0</v>
      </c>
    </row>
    <row>
      <c>
        <is>
          <t>1574327</t>
        </is>
      </c>
      <c>
        <v>1</v>
      </c>
      <c>
        <is>
          <t>İZMİR</t>
        </is>
      </c>
      <c>
        <v>BAYINDIR</v>
      </c>
      <c>
        <is>
          <t>KARAHALİLLİ TR-2 35-20-L00089_955202521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02.11.2020 17:35:48</t>
        </is>
      </c>
      <c>
        <is>
          <t>02.11.2020 20:44:27</t>
        </is>
      </c>
      <c>
        <v>3.144166666</v>
      </c>
      <c>
        <v>0</v>
      </c>
      <c>
        <v>1</v>
      </c>
      <c>
        <v>0</v>
      </c>
      <c>
        <v>0</v>
      </c>
      <c>
        <v>0</v>
      </c>
      <c>
        <v>3.144167</v>
      </c>
      <c>
        <v>0</v>
      </c>
      <c>
        <v>0</v>
      </c>
    </row>
    <row>
      <c>
        <is>
          <t>1579417</t>
        </is>
      </c>
      <c>
        <v>1</v>
      </c>
      <c>
        <is>
          <t>İZMİR</t>
        </is>
      </c>
      <c>
        <v>BAYINDIR</v>
      </c>
      <c>
        <is>
          <t>KARAHALİLLİ KÖK 35-20-L00087_HatBaşıAyırıcı_72411173 L02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12.11.2020 08:36:45</t>
        </is>
      </c>
      <c>
        <is>
          <t>12.11.2020 10:09:34</t>
        </is>
      </c>
      <c>
        <v>1.546944444</v>
      </c>
      <c>
        <v>0</v>
      </c>
      <c>
        <v>0</v>
      </c>
      <c>
        <v>4</v>
      </c>
      <c>
        <v>0</v>
      </c>
      <c>
        <v>0</v>
      </c>
      <c>
        <v>0</v>
      </c>
      <c>
        <v>6.187778</v>
      </c>
      <c>
        <v>0</v>
      </c>
    </row>
    <row>
      <c>
        <is>
          <t>1595676</t>
        </is>
      </c>
      <c>
        <v>1</v>
      </c>
      <c>
        <is>
          <t>İZMİR</t>
        </is>
      </c>
      <c>
        <v>BAYINDIR</v>
      </c>
      <c>
        <is>
          <t>KARAHALİLLİ TR-3 35-20-L00096_955207958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24.11.2020 11:30:57</t>
        </is>
      </c>
      <c>
        <is>
          <t>24.11.2020 13:11:15</t>
        </is>
      </c>
      <c>
        <v>1.671666666</v>
      </c>
      <c>
        <v>0</v>
      </c>
      <c>
        <v>1</v>
      </c>
      <c>
        <v>0</v>
      </c>
      <c>
        <v>0</v>
      </c>
      <c>
        <v>0</v>
      </c>
      <c>
        <v>1.671667</v>
      </c>
      <c>
        <v>0</v>
      </c>
      <c>
        <v>0</v>
      </c>
    </row>
    <row>
      <c>
        <is>
          <t>1583672</t>
        </is>
      </c>
      <c>
        <v>1</v>
      </c>
      <c>
        <is>
          <t>İZMİR</t>
        </is>
      </c>
      <c>
        <v>BAYINDIR</v>
      </c>
      <c>
        <is>
          <t>ÇIRPI İM 35-20-A00002_ÇIPPI TİRE SULAMA-M10 M10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20.11.2020 09:39:41</t>
        </is>
      </c>
      <c>
        <is>
          <t>20.11.2020 09:56:00</t>
        </is>
      </c>
      <c>
        <v>0.271944444</v>
      </c>
      <c>
        <v>0</v>
      </c>
      <c>
        <v>177</v>
      </c>
      <c>
        <v>42</v>
      </c>
      <c>
        <v>129</v>
      </c>
      <c>
        <v>0</v>
      </c>
      <c>
        <v>48.134167</v>
      </c>
      <c>
        <v>11.421667</v>
      </c>
      <c>
        <v>35.080833</v>
      </c>
    </row>
    <row>
      <c>
        <is>
          <t>1578620</t>
        </is>
      </c>
      <c>
        <v>1</v>
      </c>
      <c>
        <is>
          <t>İZMİR</t>
        </is>
      </c>
      <c>
        <v>BAYINDIR</v>
      </c>
      <c>
        <is>
          <t>ÇIRPI İM 35-20-A00002_ÇIPPI TİRE SULAMA-M10 M10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10.11.2020 15:34:41</t>
        </is>
      </c>
      <c>
        <is>
          <t>10.11.2020 16:31:19</t>
        </is>
      </c>
      <c>
        <v>0.943888888</v>
      </c>
      <c>
        <v>0</v>
      </c>
      <c>
        <v>177</v>
      </c>
      <c>
        <v>42</v>
      </c>
      <c>
        <v>129</v>
      </c>
      <c>
        <v>0</v>
      </c>
      <c>
        <v>167.068333</v>
      </c>
      <c>
        <v>39.643333</v>
      </c>
      <c>
        <v>121.761667</v>
      </c>
    </row>
    <row>
      <c>
        <is>
          <t>1580997</t>
        </is>
      </c>
      <c>
        <v>1</v>
      </c>
      <c>
        <is>
          <t>İZMİR</t>
        </is>
      </c>
      <c>
        <v>BAYINDIR</v>
      </c>
      <c>
        <is>
          <t>ÇIRPI TR-1-2/1 35-20-M00006_35-20-M00006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15.11.2020 09:44:55</t>
        </is>
      </c>
      <c>
        <is>
          <t>15.11.2020 15:05:32</t>
        </is>
      </c>
      <c>
        <v>5.343479444</v>
      </c>
      <c>
        <v>1</v>
      </c>
      <c>
        <v>79</v>
      </c>
      <c>
        <v>0</v>
      </c>
      <c>
        <v>0</v>
      </c>
      <c>
        <v>5.343479</v>
      </c>
      <c>
        <v>422.134876</v>
      </c>
      <c>
        <v>0</v>
      </c>
      <c>
        <v>0</v>
      </c>
    </row>
    <row>
      <c>
        <is>
          <t>1580092</t>
        </is>
      </c>
      <c>
        <v>1</v>
      </c>
      <c>
        <is>
          <t>İZMİR</t>
        </is>
      </c>
      <c>
        <v>BAYINDIR</v>
      </c>
      <c>
        <is>
          <t>ÇIRPI TR-1/1 35-20-M00001_ÇIRPI İM-M01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13.11.2020 11:00:28</t>
        </is>
      </c>
      <c>
        <is>
          <t>13.11.2020 13:03:00</t>
        </is>
      </c>
      <c>
        <v>2.042222222</v>
      </c>
      <c>
        <v>9</v>
      </c>
      <c>
        <v>868</v>
      </c>
      <c>
        <v>0</v>
      </c>
      <c>
        <v>10</v>
      </c>
      <c>
        <v>18.38</v>
      </c>
      <c>
        <v>1772.648889</v>
      </c>
      <c>
        <v>0</v>
      </c>
      <c>
        <v>20.422222</v>
      </c>
    </row>
    <row>
      <c>
        <is>
          <t>1580125</t>
        </is>
      </c>
      <c>
        <v>1</v>
      </c>
      <c>
        <is>
          <t>İZMİR</t>
        </is>
      </c>
      <c>
        <v>BAYINDIR</v>
      </c>
      <c>
        <is>
          <t>ÇIRPI İM 35-20-A00002_ÇIPPI TİRE SULAMA M10</t>
        </is>
      </c>
      <c>
        <v>Fiziki İrtibat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13.11.2020 11:51:04</t>
        </is>
      </c>
      <c>
        <is>
          <t>13.11.2020 14:49:17</t>
        </is>
      </c>
      <c>
        <v>2.970277777</v>
      </c>
      <c>
        <v>0</v>
      </c>
      <c>
        <v>177</v>
      </c>
      <c>
        <v>42</v>
      </c>
      <c>
        <v>129</v>
      </c>
      <c>
        <v>0</v>
      </c>
      <c>
        <v>525.739167</v>
      </c>
      <c>
        <v>124.751667</v>
      </c>
      <c>
        <v>383.165833</v>
      </c>
    </row>
    <row>
      <c>
        <is>
          <t>1580159</t>
        </is>
      </c>
      <c>
        <v>1</v>
      </c>
      <c>
        <is>
          <t>İZMİR</t>
        </is>
      </c>
      <c>
        <v>BAYINDIR</v>
      </c>
      <c>
        <is>
          <t>ÇIRPI İM 35-20-A00002_ÇIRPI SULAMA-M09 M09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13.11.2020 13:03:52</t>
        </is>
      </c>
      <c>
        <is>
          <t>13.11.2020 15:16:09</t>
        </is>
      </c>
      <c>
        <v>2.204722222</v>
      </c>
      <c>
        <v>0</v>
      </c>
      <c>
        <v>90</v>
      </c>
      <c>
        <v>14</v>
      </c>
      <c>
        <v>33</v>
      </c>
      <c>
        <v>0</v>
      </c>
      <c>
        <v>198.425</v>
      </c>
      <c>
        <v>30.866111</v>
      </c>
      <c>
        <v>72.755833</v>
      </c>
    </row>
    <row>
      <c>
        <is>
          <t>1582361</t>
        </is>
      </c>
      <c>
        <v>1</v>
      </c>
      <c>
        <is>
          <t>İZMİR</t>
        </is>
      </c>
      <c>
        <v>BAYINDIR</v>
      </c>
      <c>
        <is>
          <t>ÇIRPI İM 35-20-A00002_ÇIPPI TİRE SULAMA-M10 M10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18.11.2020 09:37:18</t>
        </is>
      </c>
      <c>
        <is>
          <t>18.11.2020 10:29:34</t>
        </is>
      </c>
      <c>
        <v>0.871111111</v>
      </c>
      <c>
        <v>0</v>
      </c>
      <c>
        <v>177</v>
      </c>
      <c>
        <v>42</v>
      </c>
      <c>
        <v>129</v>
      </c>
      <c>
        <v>0</v>
      </c>
      <c>
        <v>154.186667</v>
      </c>
      <c>
        <v>36.586667</v>
      </c>
      <c>
        <v>112.373333</v>
      </c>
    </row>
    <row>
      <c>
        <is>
          <t>1584595</t>
        </is>
      </c>
      <c>
        <v>1</v>
      </c>
      <c>
        <is>
          <t>İZMİR</t>
        </is>
      </c>
      <c>
        <v>BAYINDIR</v>
      </c>
      <c>
        <is>
          <t>ÇIRPI İM 35-20-A00002_ÇIRPI SULAMA-M09 M09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21.11.2020 21:45:56</t>
        </is>
      </c>
      <c>
        <is>
          <t>21.11.2020 21:57:41</t>
        </is>
      </c>
      <c>
        <v>0.195833333</v>
      </c>
      <c>
        <v>0</v>
      </c>
      <c>
        <v>90</v>
      </c>
      <c>
        <v>14</v>
      </c>
      <c>
        <v>33</v>
      </c>
      <c>
        <v>0</v>
      </c>
      <c>
        <v>17.625</v>
      </c>
      <c>
        <v>2.741667</v>
      </c>
      <c>
        <v>6.4625</v>
      </c>
    </row>
    <row>
      <c>
        <is>
          <t>1598472</t>
        </is>
      </c>
      <c>
        <v>1</v>
      </c>
      <c>
        <is>
          <t>İZMİR</t>
        </is>
      </c>
      <c>
        <v>BAYINDIR</v>
      </c>
      <c>
        <is>
          <t>ÇIRPI İM 35-20-A00002_ÇIPPI TİRE SULAMA M10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30.11.2020 09:37:51</t>
        </is>
      </c>
      <c>
        <is>
          <t>30.11.2020 16:03:27</t>
        </is>
      </c>
      <c>
        <v>6.426666666</v>
      </c>
      <c>
        <v>0</v>
      </c>
      <c>
        <v>177</v>
      </c>
      <c>
        <v>42</v>
      </c>
      <c>
        <v>129</v>
      </c>
      <c>
        <v>0</v>
      </c>
      <c>
        <v>1137.52</v>
      </c>
      <c>
        <v>269.92</v>
      </c>
      <c>
        <v>829.04</v>
      </c>
    </row>
    <row>
      <c>
        <is>
          <t>1577873</t>
        </is>
      </c>
      <c>
        <v>1</v>
      </c>
      <c>
        <is>
          <t>İZMİR</t>
        </is>
      </c>
      <c>
        <v>BAYINDIR</v>
      </c>
      <c>
        <is>
          <t>ÇIRPI İM 35-20-A00002_ÇIRPI SULAMA-M09 M09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09.11.2020 09:36:05</t>
        </is>
      </c>
      <c>
        <is>
          <t>09.11.2020 15:37:49</t>
        </is>
      </c>
      <c>
        <v>6.028888888</v>
      </c>
      <c>
        <v>0</v>
      </c>
      <c>
        <v>90</v>
      </c>
      <c>
        <v>14</v>
      </c>
      <c>
        <v>33</v>
      </c>
      <c>
        <v>0</v>
      </c>
      <c>
        <v>542.6</v>
      </c>
      <c>
        <v>84.404444</v>
      </c>
      <c>
        <v>198.953333</v>
      </c>
    </row>
    <row>
      <c>
        <is>
          <t>1581875</t>
        </is>
      </c>
      <c>
        <v>1</v>
      </c>
      <c>
        <is>
          <t>İZMİR</t>
        </is>
      </c>
      <c>
        <v>DİKİLİ</v>
      </c>
      <c>
        <is>
          <t>BADEMLİ KÖK-8 (BADEMLİ TR-9) 35-30-L00097_BADEMLİ L01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17.11.2020 10:33:22</t>
        </is>
      </c>
      <c>
        <is>
          <t>17.11.2020 13:55:54</t>
        </is>
      </c>
      <c>
        <v>3.375413888</v>
      </c>
      <c>
        <v>0</v>
      </c>
      <c>
        <v>1058</v>
      </c>
      <c>
        <v>23</v>
      </c>
      <c>
        <v>44</v>
      </c>
      <c>
        <v>0</v>
      </c>
      <c>
        <v>3571.187894</v>
      </c>
      <c>
        <v>77.634519</v>
      </c>
      <c>
        <v>148.518211</v>
      </c>
    </row>
    <row>
      <c>
        <is>
          <t>1581399</t>
        </is>
      </c>
      <c>
        <v>1</v>
      </c>
      <c>
        <is>
          <t>İZMİR</t>
        </is>
      </c>
      <c>
        <v>DİKİLİ</v>
      </c>
      <c>
        <is>
          <t>BADEMLİ KÖK-8 (BADEMLİ TR-9) 35-30-L00097_BADEMLİ-L01 L01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16.11.2020 10:51:11</t>
        </is>
      </c>
      <c>
        <is>
          <t>16.11.2020 13:41:00</t>
        </is>
      </c>
      <c>
        <v>2.830277777</v>
      </c>
      <c>
        <v>0</v>
      </c>
      <c>
        <v>1058</v>
      </c>
      <c>
        <v>23</v>
      </c>
      <c>
        <v>44</v>
      </c>
      <c>
        <v>0</v>
      </c>
      <c>
        <v>2994.433888</v>
      </c>
      <c>
        <v>65.096389</v>
      </c>
      <c>
        <v>124.532222</v>
      </c>
    </row>
    <row>
      <c>
        <is>
          <t>1598099</t>
        </is>
      </c>
      <c>
        <v>1</v>
      </c>
      <c>
        <is>
          <t>İZMİR</t>
        </is>
      </c>
      <c>
        <v>DİKİLİ</v>
      </c>
      <c>
        <is>
          <t>BADEMLİ KÖK-8 (BADEMLİ TR-9) 35-30-L00097_YAHŞİBEY-L02 L02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29.11.2020 10:47:20</t>
        </is>
      </c>
      <c>
        <is>
          <t>29.11.2020 11:38:02</t>
        </is>
      </c>
      <c>
        <v>0.845</v>
      </c>
      <c>
        <v>0</v>
      </c>
      <c>
        <v>325</v>
      </c>
      <c>
        <v>23</v>
      </c>
      <c>
        <v>42</v>
      </c>
      <c>
        <v>0</v>
      </c>
      <c>
        <v>274.625</v>
      </c>
      <c>
        <v>19.435</v>
      </c>
      <c>
        <v>35.49</v>
      </c>
    </row>
    <row>
      <c>
        <is>
          <t>1579590</t>
        </is>
      </c>
      <c>
        <v>1</v>
      </c>
      <c>
        <is>
          <t>İZMİR</t>
        </is>
      </c>
      <c>
        <v>DİKİLİ</v>
      </c>
      <c>
        <is>
          <t>YAZ CENNET SİTESİ TR 35-30-L00108_B B1b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12.11.2020 11:39:58</t>
        </is>
      </c>
      <c>
        <is>
          <t>12.11.2020 14:29:32</t>
        </is>
      </c>
      <c>
        <v>2.826111111</v>
      </c>
      <c>
        <v>0</v>
      </c>
      <c>
        <v>65</v>
      </c>
      <c>
        <v>0</v>
      </c>
      <c>
        <v>1</v>
      </c>
      <c>
        <v>0</v>
      </c>
      <c>
        <v>183.697222</v>
      </c>
      <c>
        <v>0</v>
      </c>
      <c>
        <v>2.826111</v>
      </c>
    </row>
    <row>
      <c>
        <is>
          <t>1595341</t>
        </is>
      </c>
      <c>
        <v>1</v>
      </c>
      <c>
        <is>
          <t>İZMİR</t>
        </is>
      </c>
      <c>
        <v>DİKİLİ</v>
      </c>
      <c>
        <is>
          <t>İLKER KONUT YAPI KOOP M-78 35-30-M00078_Ayırıcı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23.11.2020 16:12:43</t>
        </is>
      </c>
      <c>
        <is>
          <t>23.11.2020 18:44:14</t>
        </is>
      </c>
      <c>
        <v>2.525277777</v>
      </c>
      <c>
        <v>2</v>
      </c>
      <c>
        <v>57</v>
      </c>
      <c>
        <v>0</v>
      </c>
      <c>
        <v>4</v>
      </c>
      <c>
        <v>5.050556</v>
      </c>
      <c>
        <v>143.940833</v>
      </c>
      <c>
        <v>0</v>
      </c>
      <c>
        <v>10.101111</v>
      </c>
    </row>
    <row>
      <c>
        <is>
          <t>1575122</t>
        </is>
      </c>
      <c>
        <v>1</v>
      </c>
      <c>
        <is>
          <t>İZMİR</t>
        </is>
      </c>
      <c>
        <v>MENDERES</v>
      </c>
      <c>
        <is>
          <t>DEĞİRMENDERE DM 35-22-M00085_ÇAMÖNÜ - ATAKÖY M09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04.11.2020 10:59:00</t>
        </is>
      </c>
      <c>
        <is>
          <t>04.11.2020 11:15:16</t>
        </is>
      </c>
      <c>
        <v>0.271111111</v>
      </c>
      <c>
        <v>0</v>
      </c>
      <c>
        <v>1887</v>
      </c>
      <c>
        <v>65</v>
      </c>
      <c>
        <v>284</v>
      </c>
      <c>
        <v>0</v>
      </c>
      <c>
        <v>511.586666</v>
      </c>
      <c>
        <v>17.622222</v>
      </c>
      <c>
        <v>76.995556</v>
      </c>
    </row>
    <row>
      <c>
        <is>
          <t>1583063</t>
        </is>
      </c>
      <c>
        <v>1</v>
      </c>
      <c>
        <is>
          <t>İZMİR</t>
        </is>
      </c>
      <c>
        <v>MENDERES</v>
      </c>
      <c>
        <is>
          <t>DEĞİRMENDERE DM 35-22-M00085_DEĞİRMENDERE-1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19.11.2020 11:23:51</t>
        </is>
      </c>
      <c>
        <is>
          <t>19.11.2020 11:52:46</t>
        </is>
      </c>
      <c>
        <v>0.481944444</v>
      </c>
      <c>
        <v>1</v>
      </c>
      <c>
        <v>502</v>
      </c>
      <c>
        <v>5</v>
      </c>
      <c>
        <v>41</v>
      </c>
      <c>
        <v>0.481944</v>
      </c>
      <c>
        <v>241.936111</v>
      </c>
      <c>
        <v>2.409722</v>
      </c>
      <c>
        <v>19.759722</v>
      </c>
    </row>
    <row>
      <c>
        <is>
          <t>1584403</t>
        </is>
      </c>
      <c>
        <v>1</v>
      </c>
      <c>
        <is>
          <t>İZMİR</t>
        </is>
      </c>
      <c>
        <v>MENDERES</v>
      </c>
      <c>
        <is>
          <t>DEĞİRMENDERE TR-2 35-22-M00198_955264873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21.11.2020 13:57:09</t>
        </is>
      </c>
      <c>
        <is>
          <t>21.11.2020 15:42:31</t>
        </is>
      </c>
      <c>
        <v>1.756111111</v>
      </c>
      <c>
        <v>0</v>
      </c>
      <c>
        <v>1</v>
      </c>
      <c>
        <v>0</v>
      </c>
      <c>
        <v>0</v>
      </c>
      <c>
        <v>0</v>
      </c>
      <c>
        <v>1.756111</v>
      </c>
      <c>
        <v>0</v>
      </c>
      <c>
        <v>0</v>
      </c>
    </row>
    <row>
      <c>
        <is>
          <t>1584328</t>
        </is>
      </c>
      <c>
        <v>1</v>
      </c>
      <c>
        <is>
          <t>İZMİR</t>
        </is>
      </c>
      <c>
        <v>MENDERES</v>
      </c>
      <c>
        <is>
          <t>DEĞİRMENDERE TR-2 35-22-M00198_955264776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21.11.2020 11:18:47</t>
        </is>
      </c>
      <c>
        <is>
          <t>21.11.2020 13:18:20</t>
        </is>
      </c>
      <c>
        <v>1.9925</v>
      </c>
      <c>
        <v>0</v>
      </c>
      <c>
        <v>1</v>
      </c>
      <c>
        <v>0</v>
      </c>
      <c>
        <v>0</v>
      </c>
      <c>
        <v>0</v>
      </c>
      <c>
        <v>1.9925</v>
      </c>
      <c>
        <v>0</v>
      </c>
      <c>
        <v>0</v>
      </c>
    </row>
    <row>
      <c>
        <is>
          <t>1583961</t>
        </is>
      </c>
      <c>
        <v>1</v>
      </c>
      <c>
        <is>
          <t>İZMİR</t>
        </is>
      </c>
      <c>
        <v>MENDERES</v>
      </c>
      <c>
        <is>
          <t>DEĞİRMENDERE TR-2 35-22-M00198_955264792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20.11.2020 16:25:34</t>
        </is>
      </c>
      <c>
        <is>
          <t>20.11.2020 16:57:23</t>
        </is>
      </c>
      <c>
        <v>0.530277777</v>
      </c>
      <c>
        <v>0</v>
      </c>
      <c>
        <v>1</v>
      </c>
      <c>
        <v>0</v>
      </c>
      <c>
        <v>0</v>
      </c>
      <c>
        <v>0</v>
      </c>
      <c>
        <v>0.530278</v>
      </c>
      <c>
        <v>0</v>
      </c>
      <c>
        <v>0</v>
      </c>
    </row>
    <row>
      <c>
        <is>
          <t>1577201</t>
        </is>
      </c>
      <c>
        <v>1</v>
      </c>
      <c>
        <is>
          <t>İZMİR</t>
        </is>
      </c>
      <c>
        <v>MENDERES</v>
      </c>
      <c>
        <is>
          <t>DEĞİRMENDERE TR-7 35-22-M00199_955264457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07.11.2020 15:13:37</t>
        </is>
      </c>
      <c>
        <is>
          <t>07.11.2020 17:43:41</t>
        </is>
      </c>
      <c>
        <v>2.501111111</v>
      </c>
      <c>
        <v>0</v>
      </c>
      <c>
        <v>1</v>
      </c>
      <c>
        <v>0</v>
      </c>
      <c>
        <v>0</v>
      </c>
      <c>
        <v>0</v>
      </c>
      <c>
        <v>2.501111</v>
      </c>
      <c>
        <v>0</v>
      </c>
      <c>
        <v>0</v>
      </c>
    </row>
    <row>
      <c>
        <is>
          <t>1573932</t>
        </is>
      </c>
      <c>
        <v>1</v>
      </c>
      <c>
        <is>
          <t>İZMİR</t>
        </is>
      </c>
      <c>
        <v>MENDERES</v>
      </c>
      <c>
        <is>
          <t>DM-10/TR-27 (M-1879) 35-22-M00148_M-724 GÜRGÜN MOBİLYA ÖZEL-M04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02.11.2020 06:53:45</t>
        </is>
      </c>
      <c>
        <is>
          <t>02.11.2020 09:06:38</t>
        </is>
      </c>
      <c>
        <v>2.214722222</v>
      </c>
      <c>
        <v>5</v>
      </c>
      <c>
        <v>11</v>
      </c>
      <c>
        <v>0</v>
      </c>
      <c>
        <v>0</v>
      </c>
      <c>
        <v>11.073611</v>
      </c>
      <c>
        <v>24.361944</v>
      </c>
      <c>
        <v>0</v>
      </c>
      <c>
        <v>0</v>
      </c>
    </row>
    <row>
      <c>
        <is>
          <t>1595389</t>
        </is>
      </c>
      <c>
        <v>1</v>
      </c>
      <c>
        <is>
          <t>İZMİR</t>
        </is>
      </c>
      <c>
        <v>MENDERES</v>
      </c>
      <c>
        <is>
          <t>GÜMÜLDÜR M-28 35-25-M00028_955263261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23.11.2020 17:40:55</t>
        </is>
      </c>
      <c>
        <is>
          <t>23.11.2020 18:18:12</t>
        </is>
      </c>
      <c>
        <v>0.621388888</v>
      </c>
      <c>
        <v>0</v>
      </c>
      <c>
        <v>1</v>
      </c>
      <c>
        <v>0</v>
      </c>
      <c>
        <v>0</v>
      </c>
      <c>
        <v>0</v>
      </c>
      <c>
        <v>0.621389</v>
      </c>
      <c>
        <v>0</v>
      </c>
      <c>
        <v>0</v>
      </c>
    </row>
    <row>
      <c>
        <is>
          <t>1577355</t>
        </is>
      </c>
      <c>
        <v>1</v>
      </c>
      <c>
        <is>
          <t>İZMİR</t>
        </is>
      </c>
      <c>
        <v>MENDERES</v>
      </c>
      <c>
        <is>
          <t>KUYUCAK TR-1 35-22-M00273_953709508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07.11.2020 19:36:29</t>
        </is>
      </c>
      <c>
        <is>
          <t>07.11.2020 22:43:39</t>
        </is>
      </c>
      <c>
        <v>3.119444444</v>
      </c>
      <c>
        <v>0</v>
      </c>
      <c>
        <v>0</v>
      </c>
      <c>
        <v>1</v>
      </c>
      <c>
        <v>0</v>
      </c>
      <c>
        <v>0</v>
      </c>
      <c>
        <v>0</v>
      </c>
      <c>
        <v>3.119444</v>
      </c>
      <c>
        <v>0</v>
      </c>
    </row>
    <row>
      <c>
        <is>
          <t>1576560</t>
        </is>
      </c>
      <c>
        <v>1</v>
      </c>
      <c>
        <is>
          <t>İZMİR</t>
        </is>
      </c>
      <c>
        <v>MENDERES</v>
      </c>
      <c>
        <is>
          <t>AHMETBEYLİ M-5 35-22-M00243_35-22-M00243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06.11.2020 15:14:00</t>
        </is>
      </c>
      <c>
        <is>
          <t>06.11.2020 15:36:11</t>
        </is>
      </c>
      <c>
        <v>0.369722222</v>
      </c>
      <c>
        <v>0</v>
      </c>
      <c>
        <v>221</v>
      </c>
      <c>
        <v>1</v>
      </c>
      <c>
        <v>17</v>
      </c>
      <c>
        <v>0</v>
      </c>
      <c>
        <v>81.708611</v>
      </c>
      <c>
        <v>0.369722</v>
      </c>
      <c>
        <v>6.285278</v>
      </c>
    </row>
    <row>
      <c>
        <is>
          <t>1583683</t>
        </is>
      </c>
      <c>
        <v>1</v>
      </c>
      <c>
        <is>
          <t>İZMİR</t>
        </is>
      </c>
      <c>
        <v>MENDERES</v>
      </c>
      <c>
        <is>
          <t>AHMETBEYLİ TR-2 35-22-M00240_955255379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20.11.2020 09:24:25</t>
        </is>
      </c>
      <c>
        <is>
          <t>20.11.2020 12:26:02</t>
        </is>
      </c>
      <c>
        <v>3.026944444</v>
      </c>
      <c>
        <v>0</v>
      </c>
      <c>
        <v>1</v>
      </c>
      <c>
        <v>0</v>
      </c>
      <c>
        <v>0</v>
      </c>
      <c>
        <v>0</v>
      </c>
      <c>
        <v>3.026944</v>
      </c>
      <c>
        <v>0</v>
      </c>
      <c>
        <v>0</v>
      </c>
    </row>
    <row>
      <c>
        <is>
          <t>1584254</t>
        </is>
      </c>
      <c>
        <v>1</v>
      </c>
      <c>
        <is>
          <t>İZMİR</t>
        </is>
      </c>
      <c>
        <v>MENDERES</v>
      </c>
      <c>
        <is>
          <t>AHMETBEYLİ MAYDANOZ M-7 35-22-M00245_955254977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21.11.2020 09:55:14</t>
        </is>
      </c>
      <c>
        <is>
          <t>21.11.2020 11:37:37</t>
        </is>
      </c>
      <c>
        <v>1.706388888</v>
      </c>
      <c>
        <v>0</v>
      </c>
      <c>
        <v>1</v>
      </c>
      <c>
        <v>0</v>
      </c>
      <c>
        <v>0</v>
      </c>
      <c>
        <v>0</v>
      </c>
      <c>
        <v>1.706389</v>
      </c>
      <c>
        <v>0</v>
      </c>
      <c>
        <v>0</v>
      </c>
    </row>
    <row>
      <c>
        <is>
          <t>1575848</t>
        </is>
      </c>
      <c>
        <v>1</v>
      </c>
      <c>
        <is>
          <t>İZMİR</t>
        </is>
      </c>
      <c>
        <v>MENDERES</v>
      </c>
      <c>
        <is>
          <t>AHMETBEYLİ M-5 35-22-M00243_12260530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05.11.2020 14:48:52</t>
        </is>
      </c>
      <c>
        <is>
          <t>05.11.2020 16:03:09</t>
        </is>
      </c>
      <c>
        <v>1.238055555</v>
      </c>
      <c>
        <v>0</v>
      </c>
      <c>
        <v>91</v>
      </c>
      <c>
        <v>0</v>
      </c>
      <c>
        <v>8</v>
      </c>
      <c>
        <v>0</v>
      </c>
      <c>
        <v>112.663056</v>
      </c>
      <c>
        <v>0</v>
      </c>
      <c>
        <v>9.904444</v>
      </c>
    </row>
    <row>
      <c>
        <is>
          <t>1574289</t>
        </is>
      </c>
      <c>
        <v>1</v>
      </c>
      <c>
        <is>
          <t>İZMİR</t>
        </is>
      </c>
      <c>
        <v>DİKİLİ</v>
      </c>
      <c>
        <is>
          <t>TR-31 35-30-L00031_955296987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02.11.2020 16:50:39</t>
        </is>
      </c>
      <c>
        <is>
          <t>02.11.2020 18:29:36</t>
        </is>
      </c>
      <c>
        <v>1.649166666</v>
      </c>
      <c>
        <v>0</v>
      </c>
      <c>
        <v>4</v>
      </c>
      <c>
        <v>0</v>
      </c>
      <c>
        <v>0</v>
      </c>
      <c>
        <v>0</v>
      </c>
      <c>
        <v>6.596667</v>
      </c>
      <c>
        <v>0</v>
      </c>
      <c>
        <v>0</v>
      </c>
    </row>
    <row>
      <c>
        <is>
          <t>1579739</t>
        </is>
      </c>
      <c>
        <v>1</v>
      </c>
      <c>
        <is>
          <t>İZMİR</t>
        </is>
      </c>
      <c>
        <v>DİKİLİ</v>
      </c>
      <c>
        <is>
          <t>TR-31 35-30-L00031_955296665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12.11.2020 16:18:12</t>
        </is>
      </c>
      <c>
        <is>
          <t>12.11.2020 17:35:17</t>
        </is>
      </c>
      <c>
        <v>1.284722222</v>
      </c>
      <c>
        <v>0</v>
      </c>
      <c>
        <v>1</v>
      </c>
      <c>
        <v>0</v>
      </c>
      <c>
        <v>0</v>
      </c>
      <c>
        <v>0</v>
      </c>
      <c>
        <v>1.284722</v>
      </c>
      <c>
        <v>0</v>
      </c>
      <c>
        <v>0</v>
      </c>
    </row>
    <row>
      <c>
        <is>
          <t>1579206</t>
        </is>
      </c>
      <c>
        <v>1</v>
      </c>
      <c>
        <is>
          <t>İZMİR</t>
        </is>
      </c>
      <c>
        <v>DİKİLİ</v>
      </c>
      <c>
        <is>
          <t>TR-31 35-30-L00031_955297086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11.11.2020 16:13:22</t>
        </is>
      </c>
      <c>
        <is>
          <t>11.11.2020 17:18:31</t>
        </is>
      </c>
      <c>
        <v>1.085833333</v>
      </c>
      <c>
        <v>0</v>
      </c>
      <c>
        <v>2</v>
      </c>
      <c>
        <v>0</v>
      </c>
      <c>
        <v>0</v>
      </c>
      <c>
        <v>0</v>
      </c>
      <c>
        <v>2.171667</v>
      </c>
      <c>
        <v>0</v>
      </c>
      <c>
        <v>0</v>
      </c>
    </row>
    <row>
      <c>
        <is>
          <t>1583654</t>
        </is>
      </c>
      <c>
        <v>1</v>
      </c>
      <c>
        <is>
          <t>İZMİR</t>
        </is>
      </c>
      <c>
        <v>KINIK</v>
      </c>
      <c>
        <is>
          <t>KINIK TR-2 35-24-L00002_955218169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20.11.2020 08:54:42</t>
        </is>
      </c>
      <c>
        <is>
          <t>20.11.2020 14:30:17</t>
        </is>
      </c>
      <c>
        <v>5.593055555</v>
      </c>
      <c>
        <v>0</v>
      </c>
      <c>
        <v>1</v>
      </c>
      <c>
        <v>0</v>
      </c>
      <c>
        <v>0</v>
      </c>
      <c>
        <v>0</v>
      </c>
      <c>
        <v>5.593056</v>
      </c>
      <c>
        <v>0</v>
      </c>
      <c>
        <v>0</v>
      </c>
    </row>
    <row>
      <c>
        <is>
          <t>1574712</t>
        </is>
      </c>
      <c>
        <v>1</v>
      </c>
      <c>
        <is>
          <t>İZMİR</t>
        </is>
      </c>
      <c>
        <v>DİKİLİ</v>
      </c>
      <c>
        <is>
          <t>DİKİLİ İM 35-30-A00001_ŞEHİR-2 L04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03.11.2020 13:41:28</t>
        </is>
      </c>
      <c>
        <is>
          <t>03.11.2020 14:35:59</t>
        </is>
      </c>
      <c>
        <v>0.908611111</v>
      </c>
      <c>
        <v>7</v>
      </c>
      <c>
        <v>962</v>
      </c>
      <c>
        <v>0</v>
      </c>
      <c>
        <v>0</v>
      </c>
      <c>
        <v>6.360278</v>
      </c>
      <c>
        <v>874.083889</v>
      </c>
      <c>
        <v>0</v>
      </c>
      <c>
        <v>0</v>
      </c>
    </row>
    <row>
      <c>
        <is>
          <t>1575773</t>
        </is>
      </c>
      <c>
        <v>1</v>
      </c>
      <c>
        <is>
          <t>İZMİR</t>
        </is>
      </c>
      <c>
        <v>DİKİLİ</v>
      </c>
      <c>
        <is>
          <t>TR-11 35-30-L00011_A  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05.11.2020 12:57:52</t>
        </is>
      </c>
      <c>
        <is>
          <t>05.11.2020 14:38:26</t>
        </is>
      </c>
      <c>
        <v>1.676111111</v>
      </c>
      <c>
        <v>0</v>
      </c>
      <c>
        <v>79</v>
      </c>
      <c>
        <v>0</v>
      </c>
      <c>
        <v>0</v>
      </c>
      <c>
        <v>0</v>
      </c>
      <c>
        <v>132.412778</v>
      </c>
      <c>
        <v>0</v>
      </c>
      <c>
        <v>0</v>
      </c>
    </row>
    <row>
      <c>
        <is>
          <t>1577587</t>
        </is>
      </c>
      <c>
        <v>1</v>
      </c>
      <c>
        <is>
          <t>İZMİR</t>
        </is>
      </c>
      <c>
        <v>DİKİLİ</v>
      </c>
      <c>
        <is>
          <t>TR-13 35-30-L00013_95000499150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08.11.2020 11:59:01</t>
        </is>
      </c>
      <c>
        <is>
          <t>08.11.2020 17:47:38</t>
        </is>
      </c>
      <c>
        <v>5.810277777</v>
      </c>
      <c>
        <v>0</v>
      </c>
      <c>
        <v>1</v>
      </c>
      <c>
        <v>0</v>
      </c>
      <c>
        <v>0</v>
      </c>
      <c>
        <v>0</v>
      </c>
      <c>
        <v>5.810278</v>
      </c>
      <c>
        <v>0</v>
      </c>
      <c>
        <v>0</v>
      </c>
    </row>
    <row>
      <c>
        <is>
          <t>1582717</t>
        </is>
      </c>
      <c>
        <v>1</v>
      </c>
      <c>
        <is>
          <t>İZMİR</t>
        </is>
      </c>
      <c>
        <v>DİKİLİ</v>
      </c>
      <c>
        <is>
          <t>TR-16 35-30-L00016_955299819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18.11.2020 18:01:00</t>
        </is>
      </c>
      <c>
        <is>
          <t>18.11.2020 18:57:13</t>
        </is>
      </c>
      <c>
        <v>0.936944444</v>
      </c>
      <c>
        <v>0</v>
      </c>
      <c>
        <v>1</v>
      </c>
      <c>
        <v>0</v>
      </c>
      <c>
        <v>0</v>
      </c>
      <c>
        <v>0</v>
      </c>
      <c>
        <v>0.936944</v>
      </c>
      <c>
        <v>0</v>
      </c>
      <c>
        <v>0</v>
      </c>
    </row>
    <row>
      <c>
        <is>
          <t>1580840</t>
        </is>
      </c>
      <c>
        <v>1</v>
      </c>
      <c>
        <is>
          <t>İZMİR</t>
        </is>
      </c>
      <c>
        <v>DİKİLİ</v>
      </c>
      <c>
        <is>
          <t>BEKİR TASLAK GRB 35-30-M00367_A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14.11.2020 18:26:45</t>
        </is>
      </c>
      <c>
        <is>
          <t>14.11.2020 19:24:50</t>
        </is>
      </c>
      <c>
        <v>0.968055555</v>
      </c>
      <c>
        <v>0</v>
      </c>
      <c>
        <v>2</v>
      </c>
      <c>
        <v>0</v>
      </c>
      <c>
        <v>0</v>
      </c>
      <c>
        <v>0</v>
      </c>
      <c>
        <v>1.936111</v>
      </c>
      <c>
        <v>0</v>
      </c>
      <c>
        <v>0</v>
      </c>
    </row>
    <row>
      <c>
        <is>
          <t>1580738</t>
        </is>
      </c>
      <c>
        <v>1</v>
      </c>
      <c>
        <is>
          <t>İZMİR</t>
        </is>
      </c>
      <c>
        <v>DİKİLİ</v>
      </c>
      <c>
        <is>
          <t>HİCABİ GÜNDÜZ GRB 35-30-M00368_A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14.11.2020 15:02:52</t>
        </is>
      </c>
      <c>
        <is>
          <t>14.11.2020 17:32:10</t>
        </is>
      </c>
      <c>
        <v>2.488333333</v>
      </c>
      <c>
        <v>0</v>
      </c>
      <c>
        <v>2</v>
      </c>
      <c>
        <v>0</v>
      </c>
      <c>
        <v>0</v>
      </c>
      <c>
        <v>0</v>
      </c>
      <c>
        <v>4.976667</v>
      </c>
      <c>
        <v>0</v>
      </c>
      <c>
        <v>0</v>
      </c>
    </row>
    <row>
      <c>
        <is>
          <t>1579130</t>
        </is>
      </c>
      <c>
        <v>1</v>
      </c>
      <c>
        <is>
          <t>İZMİR</t>
        </is>
      </c>
      <c>
        <v>DİKİLİ</v>
      </c>
      <c>
        <is>
          <t>TR-11 35-30-L00011_955329362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11.11.2020 14:22:23</t>
        </is>
      </c>
      <c>
        <is>
          <t>11.11.2020 18:18:57</t>
        </is>
      </c>
      <c>
        <v>3.942777777</v>
      </c>
      <c>
        <v>0</v>
      </c>
      <c>
        <v>9</v>
      </c>
      <c>
        <v>0</v>
      </c>
      <c>
        <v>0</v>
      </c>
      <c>
        <v>0</v>
      </c>
      <c>
        <v>35.485</v>
      </c>
      <c>
        <v>0</v>
      </c>
      <c>
        <v>0</v>
      </c>
    </row>
    <row>
      <c>
        <is>
          <t>1580211</t>
        </is>
      </c>
      <c>
        <v>1</v>
      </c>
      <c>
        <is>
          <t>İZMİR</t>
        </is>
      </c>
      <c>
        <v>BAYINDIR</v>
      </c>
      <c>
        <is>
          <t>ÇIRPI TR-1/1 35-20-M00001_955197098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13.11.2020 13:50:33</t>
        </is>
      </c>
      <c>
        <is>
          <t>13.11.2020 21:55:55</t>
        </is>
      </c>
      <c>
        <v>8.089444444</v>
      </c>
      <c>
        <v>0</v>
      </c>
      <c>
        <v>1</v>
      </c>
      <c>
        <v>0</v>
      </c>
      <c>
        <v>0</v>
      </c>
      <c>
        <v>0</v>
      </c>
      <c>
        <v>8.089444</v>
      </c>
      <c>
        <v>0</v>
      </c>
      <c>
        <v>0</v>
      </c>
    </row>
    <row>
      <c>
        <is>
          <t>1584616</t>
        </is>
      </c>
      <c>
        <v>1</v>
      </c>
      <c>
        <is>
          <t>İZMİR</t>
        </is>
      </c>
      <c>
        <v>BAYINDIR</v>
      </c>
      <c>
        <is>
          <t>ÇIRPI İM 35-20-A00002_ÇIRPI SULAMA-M09 M09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21.11.2020 22:55:28</t>
        </is>
      </c>
      <c>
        <is>
          <t>21.11.2020 23:05:53</t>
        </is>
      </c>
      <c>
        <v>0.173611111</v>
      </c>
      <c>
        <v>0</v>
      </c>
      <c>
        <v>90</v>
      </c>
      <c>
        <v>14</v>
      </c>
      <c>
        <v>33</v>
      </c>
      <c>
        <v>0</v>
      </c>
      <c>
        <v>15.625</v>
      </c>
      <c>
        <v>2.430556</v>
      </c>
      <c>
        <v>5.729167</v>
      </c>
    </row>
    <row>
      <c>
        <is>
          <t>1577283</t>
        </is>
      </c>
      <c>
        <v>1</v>
      </c>
      <c>
        <is>
          <t>İZMİR</t>
        </is>
      </c>
      <c>
        <v>BAYINDIR</v>
      </c>
      <c>
        <is>
          <t>CANLI TR-2 35-20-L00133_35-20-L00133</t>
        </is>
      </c>
      <c>
        <v>AG Atlama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07.11.2020 17:34:17</t>
        </is>
      </c>
      <c>
        <is>
          <t>07.11.2020 18:07:06</t>
        </is>
      </c>
      <c>
        <v>0.546944444</v>
      </c>
      <c>
        <v>1</v>
      </c>
      <c>
        <v>164</v>
      </c>
      <c>
        <v>0</v>
      </c>
      <c>
        <v>0</v>
      </c>
      <c>
        <v>0.546944</v>
      </c>
      <c>
        <v>89.698889</v>
      </c>
      <c>
        <v>0</v>
      </c>
      <c>
        <v>0</v>
      </c>
    </row>
    <row>
      <c>
        <is>
          <t>1577257</t>
        </is>
      </c>
      <c>
        <v>1</v>
      </c>
      <c>
        <is>
          <t>İZMİR</t>
        </is>
      </c>
      <c>
        <v>BAYINDIR</v>
      </c>
      <c>
        <is>
          <t>CANLI TR-2 35-20-L00133_9475065</t>
        </is>
      </c>
      <c>
        <v>AG Atlama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07.11.2020 16:59:32</t>
        </is>
      </c>
      <c>
        <is>
          <t>07.11.2020 18:03:02</t>
        </is>
      </c>
      <c>
        <v>1.058333333</v>
      </c>
      <c>
        <v>0</v>
      </c>
      <c>
        <v>46</v>
      </c>
      <c>
        <v>0</v>
      </c>
      <c>
        <v>0</v>
      </c>
      <c>
        <v>0</v>
      </c>
      <c>
        <v>48.683333</v>
      </c>
      <c>
        <v>0</v>
      </c>
      <c>
        <v>0</v>
      </c>
    </row>
    <row>
      <c>
        <is>
          <t>1576927</t>
        </is>
      </c>
      <c>
        <v>1</v>
      </c>
      <c>
        <is>
          <t>İZMİR</t>
        </is>
      </c>
      <c>
        <v>BAYINDIR</v>
      </c>
      <c>
        <is>
          <t>BAYINDIR İM 35-20-A00001_ŞEHİR-3 L13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07.11.2020 08:31:08</t>
        </is>
      </c>
      <c>
        <is>
          <t>07.11.2020 08:35:44</t>
        </is>
      </c>
      <c>
        <v>0.076666666</v>
      </c>
      <c>
        <v>10</v>
      </c>
      <c>
        <v>1533</v>
      </c>
      <c>
        <v>0</v>
      </c>
      <c>
        <v>0</v>
      </c>
      <c>
        <v>0.766667</v>
      </c>
      <c>
        <v>117.529999</v>
      </c>
      <c>
        <v>0</v>
      </c>
      <c>
        <v>0</v>
      </c>
    </row>
    <row>
      <c>
        <is>
          <t>1595096</t>
        </is>
      </c>
      <c>
        <v>1</v>
      </c>
      <c>
        <is>
          <t>İZMİR</t>
        </is>
      </c>
      <c>
        <v>BAYINDIR</v>
      </c>
      <c>
        <is>
          <t>BAYINDIR İM 35-20-A00001_GENCER L24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23.11.2020 09:55:56</t>
        </is>
      </c>
      <c>
        <is>
          <t>23.11.2020 10:08:09</t>
        </is>
      </c>
      <c>
        <v>0.203611111</v>
      </c>
      <c>
        <v>0</v>
      </c>
      <c>
        <v>94</v>
      </c>
      <c>
        <v>7</v>
      </c>
      <c>
        <v>6</v>
      </c>
      <c>
        <v>0</v>
      </c>
      <c>
        <v>19.139444</v>
      </c>
      <c>
        <v>1.425278</v>
      </c>
      <c>
        <v>1.221667</v>
      </c>
    </row>
    <row>
      <c>
        <is>
          <t>1577497</t>
        </is>
      </c>
      <c>
        <v>1</v>
      </c>
      <c>
        <is>
          <t>İZMİR</t>
        </is>
      </c>
      <c>
        <v>BAYINDIR</v>
      </c>
      <c>
        <is>
          <t>BAYINDIR İM 35-20-A00001_YANIK KAVAK-L14 L14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08.11.2020 09:19:49</t>
        </is>
      </c>
      <c>
        <is>
          <t>08.11.2020 09:39:00</t>
        </is>
      </c>
      <c>
        <v>0.319722222</v>
      </c>
      <c>
        <v>0</v>
      </c>
      <c>
        <v>875</v>
      </c>
      <c>
        <v>37</v>
      </c>
      <c>
        <v>40</v>
      </c>
      <c>
        <v>0</v>
      </c>
      <c>
        <v>279.756944</v>
      </c>
      <c>
        <v>11.829722</v>
      </c>
      <c>
        <v>12.788889</v>
      </c>
    </row>
    <row>
      <c>
        <is>
          <t>1581091</t>
        </is>
      </c>
      <c>
        <v>1</v>
      </c>
      <c>
        <is>
          <t>İZMİR</t>
        </is>
      </c>
      <c>
        <v>BAYINDIR</v>
      </c>
      <c>
        <is>
          <t>TR-1-4/2 DEMİRCİLİK KABİN 35-20-L00026_955197472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15.11.2020 14:15:54</t>
        </is>
      </c>
      <c>
        <is>
          <t>15.11.2020 15:07:53</t>
        </is>
      </c>
      <c>
        <v>0.866388888</v>
      </c>
      <c>
        <v>0</v>
      </c>
      <c>
        <v>1</v>
      </c>
      <c>
        <v>0</v>
      </c>
      <c>
        <v>0</v>
      </c>
      <c>
        <v>0</v>
      </c>
      <c>
        <v>0.866389</v>
      </c>
      <c>
        <v>0</v>
      </c>
      <c>
        <v>0</v>
      </c>
    </row>
    <row>
      <c>
        <is>
          <t>1581337</t>
        </is>
      </c>
      <c>
        <v>1</v>
      </c>
      <c>
        <is>
          <t>İZMİR</t>
        </is>
      </c>
      <c>
        <v>BAYINDIR</v>
      </c>
      <c>
        <is>
          <t>TR-1-4/2 DEMİRCİLİK KABİN 35-20-L00026_35-20-L00026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16.11.2020 09:29:11</t>
        </is>
      </c>
      <c>
        <is>
          <t>16.11.2020 15:13:36</t>
        </is>
      </c>
      <c>
        <v>5.740221111</v>
      </c>
      <c>
        <v>2</v>
      </c>
      <c>
        <v>206</v>
      </c>
      <c>
        <v>0</v>
      </c>
      <c>
        <v>0</v>
      </c>
      <c>
        <v>11.480442</v>
      </c>
      <c>
        <v>1182.485549</v>
      </c>
      <c>
        <v>0</v>
      </c>
      <c>
        <v>0</v>
      </c>
    </row>
    <row>
      <c>
        <is>
          <t>1584461</t>
        </is>
      </c>
      <c>
        <v>1</v>
      </c>
      <c>
        <is>
          <t>İZMİR</t>
        </is>
      </c>
      <c>
        <v>BAYINDIR</v>
      </c>
      <c>
        <is>
          <t>TR-1-4/2 DEMİRCİLİK KABİN 35-20-L00026_72538700</t>
        </is>
      </c>
      <c>
        <v>AG Klemens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21.11.2020 15:47:30</t>
        </is>
      </c>
      <c>
        <is>
          <t>21.11.2020 18:12:43</t>
        </is>
      </c>
      <c>
        <v>2.420277777</v>
      </c>
      <c>
        <v>0</v>
      </c>
      <c>
        <v>42</v>
      </c>
      <c>
        <v>0</v>
      </c>
      <c>
        <v>0</v>
      </c>
      <c>
        <v>0</v>
      </c>
      <c>
        <v>101.651667</v>
      </c>
      <c>
        <v>0</v>
      </c>
      <c>
        <v>0</v>
      </c>
    </row>
    <row>
      <c>
        <is>
          <t>1595739</t>
        </is>
      </c>
      <c>
        <v>1</v>
      </c>
      <c>
        <is>
          <t>İZMİR</t>
        </is>
      </c>
      <c>
        <v>BAYINDIR</v>
      </c>
      <c>
        <is>
          <t>LÜTUFLAR TR-1 35-20-L00291_-H H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24.11.2020 13:15:44</t>
        </is>
      </c>
      <c>
        <is>
          <t>24.11.2020 20:26:55</t>
        </is>
      </c>
      <c>
        <v>7.186388888</v>
      </c>
      <c>
        <v>0</v>
      </c>
      <c>
        <v>146</v>
      </c>
      <c>
        <v>2</v>
      </c>
      <c>
        <v>3</v>
      </c>
      <c>
        <v>0</v>
      </c>
      <c>
        <v>1049.212778</v>
      </c>
      <c>
        <v>14.372778</v>
      </c>
      <c>
        <v>21.559167</v>
      </c>
    </row>
    <row>
      <c>
        <is>
          <t>1584284</t>
        </is>
      </c>
      <c>
        <v>1</v>
      </c>
      <c>
        <is>
          <t>İZMİR</t>
        </is>
      </c>
      <c>
        <v>BAYINDIR</v>
      </c>
      <c>
        <is>
          <t>LÜTUFLAR TR-1 35-20-L00291_72767579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21.11.2020 10:36:00</t>
        </is>
      </c>
      <c>
        <is>
          <t>21.11.2020 14:57:07</t>
        </is>
      </c>
      <c>
        <v>4.351944444</v>
      </c>
      <c>
        <v>0</v>
      </c>
      <c>
        <v>36</v>
      </c>
      <c>
        <v>0</v>
      </c>
      <c>
        <v>2</v>
      </c>
      <c>
        <v>0</v>
      </c>
      <c>
        <v>156.67</v>
      </c>
      <c>
        <v>0</v>
      </c>
      <c>
        <v>8.703889</v>
      </c>
    </row>
    <row>
      <c>
        <is>
          <t>1579899</t>
        </is>
      </c>
      <c>
        <v>1</v>
      </c>
      <c>
        <is>
          <t>İZMİR</t>
        </is>
      </c>
      <c>
        <v>DİKİLİ</v>
      </c>
      <c>
        <is>
          <t>KABAKUM KÖK-9 35-30-L00126_POLYAK L06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12.11.2020 23:29:07</t>
        </is>
      </c>
      <c>
        <is>
          <t>12.11.2020 23:54:18</t>
        </is>
      </c>
      <c>
        <v>0.419722222</v>
      </c>
      <c>
        <v>9</v>
      </c>
      <c>
        <v>609</v>
      </c>
      <c>
        <v>3</v>
      </c>
      <c>
        <v>1</v>
      </c>
      <c>
        <v>3.7775</v>
      </c>
      <c>
        <v>255.610833</v>
      </c>
      <c>
        <v>1.259167</v>
      </c>
      <c>
        <v>0.419722</v>
      </c>
    </row>
    <row>
      <c>
        <is>
          <t>1597865</t>
        </is>
      </c>
      <c>
        <v>1</v>
      </c>
      <c>
        <is>
          <t>İZMİR</t>
        </is>
      </c>
      <c>
        <v>DİKİLİ</v>
      </c>
      <c>
        <is>
          <t>GRUPKENT TR-2 35-30-M00204_A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28.11.2020 14:42:12</t>
        </is>
      </c>
      <c>
        <is>
          <t>28.11.2020 18:54:06</t>
        </is>
      </c>
      <c>
        <v>4.198333333</v>
      </c>
      <c>
        <v>0</v>
      </c>
      <c>
        <v>31</v>
      </c>
      <c>
        <v>0</v>
      </c>
      <c>
        <v>0</v>
      </c>
      <c>
        <v>0</v>
      </c>
      <c>
        <v>130.148333</v>
      </c>
      <c>
        <v>0</v>
      </c>
      <c>
        <v>0</v>
      </c>
    </row>
    <row>
      <c>
        <is>
          <t>1579452</t>
        </is>
      </c>
      <c>
        <v>1</v>
      </c>
      <c>
        <is>
          <t>İZMİR</t>
        </is>
      </c>
      <c>
        <v>DİKİLİ</v>
      </c>
      <c>
        <is>
          <t>POLYAK TR-1 35-30-L00132_955303518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12.11.2020 09:08:28</t>
        </is>
      </c>
      <c>
        <is>
          <t>12.11.2020 12:21:30</t>
        </is>
      </c>
      <c>
        <v>3.217222222</v>
      </c>
      <c>
        <v>0</v>
      </c>
      <c>
        <v>1</v>
      </c>
      <c>
        <v>0</v>
      </c>
      <c>
        <v>0</v>
      </c>
      <c>
        <v>0</v>
      </c>
      <c>
        <v>3.217222</v>
      </c>
      <c>
        <v>0</v>
      </c>
      <c>
        <v>0</v>
      </c>
    </row>
    <row>
      <c>
        <is>
          <t>1573998</t>
        </is>
      </c>
      <c>
        <v>1</v>
      </c>
      <c>
        <is>
          <t>İZMİR</t>
        </is>
      </c>
      <c>
        <v>DİKİLİ</v>
      </c>
      <c>
        <is>
          <t>GRUPKENT TR-1 35-30-M00203_955310193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02.11.2020 09:50:30</t>
        </is>
      </c>
      <c>
        <is>
          <t>02.11.2020 11:09:18</t>
        </is>
      </c>
      <c>
        <v>1.313333333</v>
      </c>
      <c>
        <v>0</v>
      </c>
      <c>
        <v>1</v>
      </c>
      <c>
        <v>0</v>
      </c>
      <c>
        <v>0</v>
      </c>
      <c>
        <v>0</v>
      </c>
      <c>
        <v>1.313333</v>
      </c>
      <c>
        <v>0</v>
      </c>
      <c>
        <v>0</v>
      </c>
    </row>
    <row>
      <c>
        <is>
          <t>1573585</t>
        </is>
      </c>
      <c>
        <v>1</v>
      </c>
      <c>
        <is>
          <t>İZMİR</t>
        </is>
      </c>
      <c>
        <v>DİKİLİ</v>
      </c>
      <c>
        <is>
          <t>POLYAK TR-1 35-30-L00132_D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01.11.2020 10:45:24</t>
        </is>
      </c>
      <c>
        <is>
          <t>01.11.2020 12:58:17</t>
        </is>
      </c>
      <c>
        <v>2.214722222</v>
      </c>
      <c>
        <v>0</v>
      </c>
      <c>
        <v>42</v>
      </c>
      <c>
        <v>0</v>
      </c>
      <c>
        <v>0</v>
      </c>
      <c>
        <v>0</v>
      </c>
      <c>
        <v>93.018333</v>
      </c>
      <c>
        <v>0</v>
      </c>
      <c>
        <v>0</v>
      </c>
    </row>
    <row>
      <c>
        <is>
          <t>1577511</t>
        </is>
      </c>
      <c>
        <v>1</v>
      </c>
      <c>
        <is>
          <t>İZMİR</t>
        </is>
      </c>
      <c>
        <v>DİKİLİ</v>
      </c>
      <c>
        <is>
          <t>BADEMLİ TR-7 35-30-L00104_Ayırıcı H01</t>
        </is>
      </c>
      <c>
        <v>Üçüncü Şahısların Vermiş Olduğu Hasarlar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08.11.2020 09:29:43</t>
        </is>
      </c>
      <c>
        <is>
          <t>08.11.2020 10:47:40</t>
        </is>
      </c>
      <c>
        <v>1.299166666</v>
      </c>
      <c>
        <v>0</v>
      </c>
      <c>
        <v>34</v>
      </c>
      <c>
        <v>3</v>
      </c>
      <c>
        <v>3</v>
      </c>
      <c>
        <v>0</v>
      </c>
      <c>
        <v>44.171667</v>
      </c>
      <c>
        <v>3.8975</v>
      </c>
      <c>
        <v>3.8975</v>
      </c>
    </row>
    <row>
      <c>
        <is>
          <t>1577639</t>
        </is>
      </c>
      <c>
        <v>1</v>
      </c>
      <c>
        <is>
          <t>İZMİR</t>
        </is>
      </c>
      <c>
        <v>DİKİLİ</v>
      </c>
      <c>
        <is>
          <t>NECMİ USLU TR 35-30-M00236_B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08.11.2020 13:18:27</t>
        </is>
      </c>
      <c>
        <is>
          <t>08.11.2020 14:58:51</t>
        </is>
      </c>
      <c>
        <v>1.673333333</v>
      </c>
      <c>
        <v>0</v>
      </c>
      <c>
        <v>1</v>
      </c>
      <c>
        <v>0</v>
      </c>
      <c>
        <v>0</v>
      </c>
      <c>
        <v>0</v>
      </c>
      <c>
        <v>1.673333</v>
      </c>
      <c>
        <v>0</v>
      </c>
      <c>
        <v>0</v>
      </c>
    </row>
    <row>
      <c>
        <is>
          <t>1576487</t>
        </is>
      </c>
      <c>
        <v>1</v>
      </c>
      <c>
        <is>
          <t>İZMİR</t>
        </is>
      </c>
      <c>
        <v>DİKİLİ</v>
      </c>
      <c>
        <is>
          <t>ŞADİ KOYUNCU SULAMA GRUBU TR 35-30-M00240_Ayırıcı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06.11.2020 13:27:57</t>
        </is>
      </c>
      <c>
        <is>
          <t>06.11.2020 19:11:10</t>
        </is>
      </c>
      <c>
        <v>5.720277777</v>
      </c>
      <c>
        <v>0</v>
      </c>
      <c>
        <v>6</v>
      </c>
      <c>
        <v>0</v>
      </c>
      <c>
        <v>0</v>
      </c>
      <c>
        <v>0</v>
      </c>
      <c>
        <v>34.321667</v>
      </c>
      <c>
        <v>0</v>
      </c>
      <c>
        <v>0</v>
      </c>
    </row>
    <row>
      <c>
        <is>
          <t>1580314</t>
        </is>
      </c>
      <c>
        <v>1</v>
      </c>
      <c>
        <is>
          <t>İZMİR</t>
        </is>
      </c>
      <c>
        <v>DİKİLİ</v>
      </c>
      <c>
        <is>
          <t>BAHÇELİ TR-1 35-30-L00147_955323357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13.11.2020 16:25:40</t>
        </is>
      </c>
      <c>
        <is>
          <t>13.11.2020 18:19:34</t>
        </is>
      </c>
      <c>
        <v>1.898333333</v>
      </c>
      <c>
        <v>0</v>
      </c>
      <c>
        <v>1</v>
      </c>
      <c>
        <v>0</v>
      </c>
      <c>
        <v>0</v>
      </c>
      <c>
        <v>0</v>
      </c>
      <c>
        <v>1.898333</v>
      </c>
      <c>
        <v>0</v>
      </c>
      <c>
        <v>0</v>
      </c>
    </row>
    <row>
      <c>
        <is>
          <t>1581599</t>
        </is>
      </c>
      <c>
        <v>1</v>
      </c>
      <c>
        <is>
          <t>İZMİR</t>
        </is>
      </c>
      <c>
        <v>DİKİLİ</v>
      </c>
      <c>
        <is>
          <t>İZSU ALTINOVA İÇME SUYU ÖZEL TR 35-30-M00360Ö_Ayırıcı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16.11.2020 16:29:29</t>
        </is>
      </c>
      <c>
        <is>
          <t>16.11.2020 18:01:03</t>
        </is>
      </c>
      <c>
        <v>1.526111111</v>
      </c>
      <c>
        <v>0</v>
      </c>
      <c>
        <v>0</v>
      </c>
      <c>
        <v>1</v>
      </c>
      <c>
        <v>0</v>
      </c>
      <c>
        <v>0</v>
      </c>
      <c>
        <v>0</v>
      </c>
      <c>
        <v>1.526111</v>
      </c>
      <c>
        <v>0</v>
      </c>
    </row>
    <row>
      <c>
        <is>
          <t>1576253</t>
        </is>
      </c>
      <c>
        <v>1</v>
      </c>
      <c>
        <is>
          <t>İZMİR</t>
        </is>
      </c>
      <c>
        <v>DİKİLİ</v>
      </c>
      <c>
        <is>
          <t>ÇAĞLAN TR-1 35-30-L00271_B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06.11.2020 09:50:37</t>
        </is>
      </c>
      <c>
        <is>
          <t>06.11.2020 16:45:55</t>
        </is>
      </c>
      <c>
        <v>6.921666666</v>
      </c>
      <c>
        <v>0</v>
      </c>
      <c>
        <v>54</v>
      </c>
      <c>
        <v>0</v>
      </c>
      <c>
        <v>0</v>
      </c>
      <c>
        <v>0</v>
      </c>
      <c>
        <v>373.77</v>
      </c>
      <c>
        <v>0</v>
      </c>
      <c>
        <v>0</v>
      </c>
    </row>
    <row>
      <c>
        <is>
          <t>1577359</t>
        </is>
      </c>
      <c>
        <v>1</v>
      </c>
      <c>
        <is>
          <t>İZMİR</t>
        </is>
      </c>
      <c>
        <v>DİKİLİ</v>
      </c>
      <c>
        <is>
          <t>ÇAĞLAN TR-1 35-30-L00271_955316172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07.11.2020 19:41:03</t>
        </is>
      </c>
      <c>
        <is>
          <t>07.11.2020 21:52:14</t>
        </is>
      </c>
      <c>
        <v>2.186388888</v>
      </c>
      <c>
        <v>0</v>
      </c>
      <c>
        <v>1</v>
      </c>
      <c>
        <v>0</v>
      </c>
      <c>
        <v>0</v>
      </c>
      <c>
        <v>0</v>
      </c>
      <c>
        <v>2.186389</v>
      </c>
      <c>
        <v>0</v>
      </c>
      <c>
        <v>0</v>
      </c>
    </row>
    <row>
      <c>
        <is>
          <t>1597593</t>
        </is>
      </c>
      <c>
        <v>1</v>
      </c>
      <c>
        <is>
          <t>İZMİR</t>
        </is>
      </c>
      <c>
        <v>DİKİLİ</v>
      </c>
      <c>
        <is>
          <t>İLKER KONUT YAPI KOOP M-78 35-30-M00078_42981781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28.11.2020 07:06:03</t>
        </is>
      </c>
      <c>
        <is>
          <t>28.11.2020 11:14:25</t>
        </is>
      </c>
      <c>
        <v>4.139444444</v>
      </c>
      <c>
        <v>0</v>
      </c>
      <c>
        <v>46</v>
      </c>
      <c>
        <v>0</v>
      </c>
      <c>
        <v>4</v>
      </c>
      <c>
        <v>0</v>
      </c>
      <c>
        <v>190.414444</v>
      </c>
      <c>
        <v>0</v>
      </c>
      <c>
        <v>16.557778</v>
      </c>
    </row>
    <row>
      <c>
        <is>
          <t>1576896</t>
        </is>
      </c>
      <c>
        <v>1</v>
      </c>
      <c>
        <is>
          <t>İZMİR</t>
        </is>
      </c>
      <c>
        <v>DİKİLİ</v>
      </c>
      <c>
        <is>
          <t>DENİZKÖY TR-1 35-30-M00594_Ayırıcı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07.11.2020 07:41:54</t>
        </is>
      </c>
      <c>
        <is>
          <t>07.11.2020 10:01:58</t>
        </is>
      </c>
      <c>
        <v>2.334444444</v>
      </c>
      <c>
        <v>3</v>
      </c>
      <c>
        <v>350</v>
      </c>
      <c>
        <v>0</v>
      </c>
      <c>
        <v>2</v>
      </c>
      <c>
        <v>7.003333</v>
      </c>
      <c>
        <v>817.055555</v>
      </c>
      <c>
        <v>0</v>
      </c>
      <c>
        <v>4.668889</v>
      </c>
    </row>
    <row>
      <c>
        <is>
          <t>1576105</t>
        </is>
      </c>
      <c>
        <v>1</v>
      </c>
      <c>
        <is>
          <t>İZMİR</t>
        </is>
      </c>
      <c>
        <v>DİKİLİ</v>
      </c>
      <c>
        <is>
          <t>AKVATEK BALIK ÇİFTLİĞİ ÖZEL TR 35-30-M00067Ö_ M01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06.11.2020 04:21:26</t>
        </is>
      </c>
      <c>
        <is>
          <t>06.11.2020 05:43:24</t>
        </is>
      </c>
      <c>
        <v>1.366111111</v>
      </c>
      <c>
        <v>0</v>
      </c>
      <c>
        <v>0</v>
      </c>
      <c>
        <v>1</v>
      </c>
      <c>
        <v>0</v>
      </c>
      <c>
        <v>0</v>
      </c>
      <c>
        <v>0</v>
      </c>
      <c>
        <v>1.366111</v>
      </c>
      <c>
        <v>0</v>
      </c>
    </row>
    <row>
      <c>
        <is>
          <t>1597352</t>
        </is>
      </c>
      <c>
        <v>1</v>
      </c>
      <c>
        <is>
          <t>İZMİR</t>
        </is>
      </c>
      <c>
        <v>MENDERES</v>
      </c>
      <c>
        <is>
          <t>MALTA TR-2 35-22-M00154_955264285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27.11.2020 14:30:01</t>
        </is>
      </c>
      <c>
        <is>
          <t>27.11.2020 15:28:08</t>
        </is>
      </c>
      <c>
        <v>0.968611111</v>
      </c>
      <c>
        <v>0</v>
      </c>
      <c>
        <v>1</v>
      </c>
      <c>
        <v>0</v>
      </c>
      <c>
        <v>0</v>
      </c>
      <c>
        <v>0</v>
      </c>
      <c>
        <v>0.968611</v>
      </c>
      <c>
        <v>0</v>
      </c>
      <c>
        <v>0</v>
      </c>
    </row>
    <row>
      <c>
        <is>
          <t>1579622</t>
        </is>
      </c>
      <c>
        <v>1</v>
      </c>
      <c>
        <is>
          <t>İZMİR</t>
        </is>
      </c>
      <c>
        <v>MENDERES</v>
      </c>
      <c>
        <is>
          <t>GÜMÜLDÜR M-23 35-25-M00023_955280567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12.11.2020 12:43:36</t>
        </is>
      </c>
      <c>
        <is>
          <t>12.11.2020 13:47:21</t>
        </is>
      </c>
      <c>
        <v>1.0625</v>
      </c>
      <c>
        <v>0</v>
      </c>
      <c>
        <v>1</v>
      </c>
      <c>
        <v>0</v>
      </c>
      <c>
        <v>0</v>
      </c>
      <c>
        <v>0</v>
      </c>
      <c>
        <v>1.0625</v>
      </c>
      <c>
        <v>0</v>
      </c>
      <c>
        <v>0</v>
      </c>
    </row>
    <row>
      <c>
        <is>
          <t>1596663</t>
        </is>
      </c>
      <c>
        <v>1</v>
      </c>
      <c>
        <is>
          <t>İZMİR</t>
        </is>
      </c>
      <c>
        <v>MENDERES</v>
      </c>
      <c>
        <is>
          <t>GÜMÜLDÜR M-27 35-25-M00027_9855841 m27/e2b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26.11.2020 10:01:17</t>
        </is>
      </c>
      <c>
        <is>
          <t>26.11.2020 11:14:55</t>
        </is>
      </c>
      <c>
        <v>1.227222222</v>
      </c>
      <c>
        <v>0</v>
      </c>
      <c>
        <v>12</v>
      </c>
      <c>
        <v>0</v>
      </c>
      <c>
        <v>0</v>
      </c>
      <c>
        <v>0</v>
      </c>
      <c>
        <v>14.726667</v>
      </c>
      <c>
        <v>0</v>
      </c>
      <c>
        <v>0</v>
      </c>
    </row>
    <row>
      <c>
        <is>
          <t>1583213</t>
        </is>
      </c>
      <c>
        <v>1</v>
      </c>
      <c>
        <is>
          <t>İZMİR</t>
        </is>
      </c>
      <c>
        <v>MENDERES</v>
      </c>
      <c>
        <is>
          <t>AHMETBEYLİ TR-2 35-22-M00240_955255379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19.11.2020 14:04:52</t>
        </is>
      </c>
      <c>
        <is>
          <t>19.11.2020 15:24:42</t>
        </is>
      </c>
      <c>
        <v>1.330555555</v>
      </c>
      <c>
        <v>0</v>
      </c>
      <c>
        <v>1</v>
      </c>
      <c>
        <v>0</v>
      </c>
      <c>
        <v>0</v>
      </c>
      <c>
        <v>0</v>
      </c>
      <c>
        <v>1.330556</v>
      </c>
      <c>
        <v>0</v>
      </c>
      <c>
        <v>0</v>
      </c>
    </row>
    <row>
      <c>
        <is>
          <t>1583030</t>
        </is>
      </c>
      <c>
        <v>1</v>
      </c>
      <c>
        <is>
          <t>İZMİR</t>
        </is>
      </c>
      <c>
        <v>MENDERES</v>
      </c>
      <c>
        <is>
          <t>AHMETBEYLİ TR-3 35-22-M00241_955290455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19.11.2020 10:35:54</t>
        </is>
      </c>
      <c>
        <is>
          <t>19.11.2020 13:03:47</t>
        </is>
      </c>
      <c>
        <v>2.464722222</v>
      </c>
      <c>
        <v>0</v>
      </c>
      <c>
        <v>1</v>
      </c>
      <c>
        <v>0</v>
      </c>
      <c>
        <v>0</v>
      </c>
      <c>
        <v>0</v>
      </c>
      <c>
        <v>2.464722</v>
      </c>
      <c>
        <v>0</v>
      </c>
      <c>
        <v>0</v>
      </c>
    </row>
    <row>
      <c>
        <is>
          <t>1577606</t>
        </is>
      </c>
      <c>
        <v>1</v>
      </c>
      <c>
        <is>
          <t>İZMİR</t>
        </is>
      </c>
      <c>
        <v>MENDERES</v>
      </c>
      <c>
        <is>
          <t>AHMETBEYLİ MAYDANOZ M-7 35-22-M00245_6254984</t>
        </is>
      </c>
      <c>
        <v>AG Hatta Ağaç Kesimi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08.11.2020 12:55:00</t>
        </is>
      </c>
      <c>
        <is>
          <t>08.11.2020 14:37:42</t>
        </is>
      </c>
      <c>
        <v>1.711666666</v>
      </c>
      <c>
        <v>0</v>
      </c>
      <c>
        <v>91</v>
      </c>
      <c>
        <v>0</v>
      </c>
      <c>
        <v>4</v>
      </c>
      <c>
        <v>0</v>
      </c>
      <c>
        <v>155.761667</v>
      </c>
      <c>
        <v>0</v>
      </c>
      <c>
        <v>6.846667</v>
      </c>
    </row>
    <row>
      <c>
        <is>
          <t>1584574</t>
        </is>
      </c>
      <c>
        <v>1</v>
      </c>
      <c>
        <is>
          <t>İZMİR</t>
        </is>
      </c>
      <c>
        <v>MENDERES</v>
      </c>
      <c>
        <is>
          <t>AHMETBEYLİ MAYDANOZ M-7 35-22-M00245_955294347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21.11.2020 20:03:19</t>
        </is>
      </c>
      <c>
        <is>
          <t>21.11.2020 22:20:37</t>
        </is>
      </c>
      <c>
        <v>2.288333333</v>
      </c>
      <c>
        <v>0</v>
      </c>
      <c>
        <v>1</v>
      </c>
      <c>
        <v>0</v>
      </c>
      <c>
        <v>0</v>
      </c>
      <c>
        <v>0</v>
      </c>
      <c>
        <v>2.288333</v>
      </c>
      <c>
        <v>0</v>
      </c>
      <c>
        <v>0</v>
      </c>
    </row>
    <row>
      <c>
        <is>
          <t>1576262</t>
        </is>
      </c>
      <c>
        <v>1</v>
      </c>
      <c>
        <is>
          <t>İZMİR</t>
        </is>
      </c>
      <c>
        <v>DİKİLİ</v>
      </c>
      <c>
        <is>
          <t>TR-9 35-30-L00009_A</t>
        </is>
      </c>
      <c>
        <v>AG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06.11.2020 10:01:53</t>
        </is>
      </c>
      <c>
        <is>
          <t>06.11.2020 16:05:51</t>
        </is>
      </c>
      <c>
        <v>6.066111111</v>
      </c>
      <c>
        <v>0</v>
      </c>
      <c>
        <v>148</v>
      </c>
      <c>
        <v>0</v>
      </c>
      <c>
        <v>0</v>
      </c>
      <c>
        <v>0</v>
      </c>
      <c>
        <v>897.784444</v>
      </c>
      <c>
        <v>0</v>
      </c>
      <c>
        <v>0</v>
      </c>
    </row>
    <row>
      <c>
        <is>
          <t>1595151</t>
        </is>
      </c>
      <c>
        <v>1</v>
      </c>
      <c>
        <is>
          <t>İZMİR</t>
        </is>
      </c>
      <c>
        <v>KINIK</v>
      </c>
      <c>
        <is>
          <t>EMRULLAH KARTAL ARK. 35-24-M00201_35-24-M00201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23.11.2020 10:43:25</t>
        </is>
      </c>
      <c>
        <is>
          <t>23.11.2020 16:04:37</t>
        </is>
      </c>
      <c>
        <v>5.353333333</v>
      </c>
      <c>
        <v>0</v>
      </c>
      <c>
        <v>10</v>
      </c>
      <c>
        <v>0</v>
      </c>
      <c>
        <v>4</v>
      </c>
      <c>
        <v>0</v>
      </c>
      <c>
        <v>53.533333</v>
      </c>
      <c>
        <v>0</v>
      </c>
      <c>
        <v>21.413333</v>
      </c>
    </row>
    <row>
      <c>
        <is>
          <t>1581818</t>
        </is>
      </c>
      <c>
        <v>1</v>
      </c>
      <c>
        <is>
          <t>İZMİR</t>
        </is>
      </c>
      <c>
        <v>KINIK</v>
      </c>
      <c>
        <is>
          <t>MELEK BEY ÇİFTLİĞİ TR 35-24-M00030_Ayırıcı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17.11.2020 09:34:07</t>
        </is>
      </c>
      <c>
        <is>
          <t>17.11.2020 14:47:05</t>
        </is>
      </c>
      <c>
        <v>5.216111111</v>
      </c>
      <c>
        <v>0</v>
      </c>
      <c>
        <v>9</v>
      </c>
      <c>
        <v>0</v>
      </c>
      <c>
        <v>0</v>
      </c>
      <c>
        <v>0</v>
      </c>
      <c>
        <v>46.945</v>
      </c>
      <c>
        <v>0</v>
      </c>
      <c>
        <v>0</v>
      </c>
    </row>
    <row>
      <c>
        <is>
          <t>1583482</t>
        </is>
      </c>
      <c>
        <v>1</v>
      </c>
      <c>
        <is>
          <t>İZMİR</t>
        </is>
      </c>
      <c>
        <v>KINIK</v>
      </c>
      <c>
        <is>
          <t>EMRULLAH KARTAL ARK. 35-24-M00201_35-24-M00201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19.11.2020 19:17:01</t>
        </is>
      </c>
      <c>
        <is>
          <t>19.11.2020 21:03:44</t>
        </is>
      </c>
      <c>
        <v>1.778611111</v>
      </c>
      <c>
        <v>0</v>
      </c>
      <c>
        <v>10</v>
      </c>
      <c>
        <v>0</v>
      </c>
      <c>
        <v>4</v>
      </c>
      <c>
        <v>0</v>
      </c>
      <c>
        <v>17.786111</v>
      </c>
      <c>
        <v>0</v>
      </c>
      <c>
        <v>7.114444</v>
      </c>
    </row>
    <row>
      <c>
        <is>
          <t>1578616</t>
        </is>
      </c>
      <c>
        <v>1</v>
      </c>
      <c>
        <is>
          <t>İZMİR</t>
        </is>
      </c>
      <c>
        <v>MENDERES</v>
      </c>
      <c>
        <is>
          <t>ÇİLE TR-2 35-22-M00238_955295003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10.11.2020 15:27:09</t>
        </is>
      </c>
      <c>
        <is>
          <t>10.11.2020 17:05:45</t>
        </is>
      </c>
      <c>
        <v>1.643333333</v>
      </c>
      <c>
        <v>0</v>
      </c>
      <c>
        <v>1</v>
      </c>
      <c>
        <v>0</v>
      </c>
      <c>
        <v>0</v>
      </c>
      <c>
        <v>0</v>
      </c>
      <c>
        <v>1.643333</v>
      </c>
      <c>
        <v>0</v>
      </c>
      <c>
        <v>0</v>
      </c>
    </row>
    <row>
      <c>
        <is>
          <t>1577821</t>
        </is>
      </c>
      <c>
        <v>1</v>
      </c>
      <c>
        <is>
          <t>İZMİR</t>
        </is>
      </c>
      <c>
        <v>MENDERES</v>
      </c>
      <c>
        <is>
          <t>ÇİLE DM 35-22-M00086_ÇAKALTEPE-M04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09.11.2020 08:15:00</t>
        </is>
      </c>
      <c>
        <is>
          <t>09.11.2020 09:05:33</t>
        </is>
      </c>
      <c>
        <v>0.8425</v>
      </c>
      <c>
        <v>0</v>
      </c>
      <c>
        <v>521</v>
      </c>
      <c>
        <v>58</v>
      </c>
      <c>
        <v>109</v>
      </c>
      <c>
        <v>0</v>
      </c>
      <c>
        <v>438.9425</v>
      </c>
      <c>
        <v>48.865</v>
      </c>
      <c>
        <v>91.8325</v>
      </c>
    </row>
    <row>
      <c>
        <is>
          <t>1576584</t>
        </is>
      </c>
      <c>
        <v>1</v>
      </c>
      <c>
        <is>
          <t>İZMİR</t>
        </is>
      </c>
      <c>
        <v>MENDERES</v>
      </c>
      <c>
        <is>
          <t>ÇİLE TR-5 35-22-M00247_7046204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06.11.2020 15:36:33</t>
        </is>
      </c>
      <c>
        <is>
          <t>06.11.2020 16:40:24</t>
        </is>
      </c>
      <c>
        <v>1.064166666</v>
      </c>
      <c>
        <v>0</v>
      </c>
      <c>
        <v>3</v>
      </c>
      <c>
        <v>0</v>
      </c>
      <c>
        <v>2</v>
      </c>
      <c>
        <v>0</v>
      </c>
      <c>
        <v>3.1925</v>
      </c>
      <c>
        <v>0</v>
      </c>
      <c>
        <v>2.128333</v>
      </c>
    </row>
    <row>
      <c>
        <is>
          <t>1578169</t>
        </is>
      </c>
      <c>
        <v>1</v>
      </c>
      <c>
        <is>
          <t>İZMİR</t>
        </is>
      </c>
      <c>
        <v>MENDERES</v>
      </c>
      <c>
        <is>
          <t>TEKELİ ARITMA KÖK 35-22-M00090_ÇİLEME-M04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09.11.2020 17:09:10</t>
        </is>
      </c>
      <c>
        <is>
          <t>09.11.2020 17:53:06</t>
        </is>
      </c>
      <c>
        <v>0.732222222</v>
      </c>
      <c>
        <v>0</v>
      </c>
      <c>
        <v>74</v>
      </c>
      <c>
        <v>60</v>
      </c>
      <c>
        <v>7</v>
      </c>
      <c>
        <v>0</v>
      </c>
      <c>
        <v>54.184444</v>
      </c>
      <c>
        <v>43.933333</v>
      </c>
      <c>
        <v>5.125556</v>
      </c>
    </row>
    <row>
      <c>
        <is>
          <t>1581981</t>
        </is>
      </c>
      <c>
        <v>1</v>
      </c>
      <c>
        <is>
          <t>İZMİR</t>
        </is>
      </c>
      <c>
        <v>MENDERES</v>
      </c>
      <c>
        <is>
          <t>TEKELİ DM 35-22-M00088_ESKİ AHMETBEYLİ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17.11.2020 12:38:56</t>
        </is>
      </c>
      <c>
        <is>
          <t>17.11.2020 13:14:44</t>
        </is>
      </c>
      <c>
        <v>0.596666666</v>
      </c>
      <c>
        <v>0</v>
      </c>
      <c>
        <v>22</v>
      </c>
      <c>
        <v>84</v>
      </c>
      <c>
        <v>2</v>
      </c>
      <c>
        <v>0</v>
      </c>
      <c>
        <v>13.126667</v>
      </c>
      <c>
        <v>50.12</v>
      </c>
      <c>
        <v>1.193333</v>
      </c>
    </row>
    <row>
      <c>
        <is>
          <t>1595537</t>
        </is>
      </c>
      <c>
        <v>1</v>
      </c>
      <c>
        <is>
          <t>İZMİR</t>
        </is>
      </c>
      <c>
        <v>MENDERES</v>
      </c>
      <c>
        <is>
          <t>TEKELİ ARITMA KÖK 35-22-M00090_ÇİLEME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24.11.2020 08:57:44</t>
        </is>
      </c>
      <c>
        <is>
          <t>24.11.2020 09:53:30</t>
        </is>
      </c>
      <c>
        <v>0.929444444</v>
      </c>
      <c>
        <v>0</v>
      </c>
      <c>
        <v>56</v>
      </c>
      <c>
        <v>60</v>
      </c>
      <c>
        <v>6</v>
      </c>
      <c>
        <v>0</v>
      </c>
      <c>
        <v>52.048889</v>
      </c>
      <c>
        <v>55.766667</v>
      </c>
      <c>
        <v>5.576667</v>
      </c>
    </row>
    <row>
      <c>
        <is>
          <t>1598687</t>
        </is>
      </c>
      <c>
        <v>1</v>
      </c>
      <c>
        <is>
          <t>İZMİR</t>
        </is>
      </c>
      <c>
        <v>DİKİLİ</v>
      </c>
      <c>
        <is>
          <t>TR-75 35-30-L00075_955292777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30.11.2020 12:45:37</t>
        </is>
      </c>
      <c>
        <is>
          <t>30.11.2020 15:26:09</t>
        </is>
      </c>
      <c>
        <v>2.675555555</v>
      </c>
      <c>
        <v>0</v>
      </c>
      <c>
        <v>1</v>
      </c>
      <c>
        <v>0</v>
      </c>
      <c>
        <v>0</v>
      </c>
      <c>
        <v>0</v>
      </c>
      <c>
        <v>2.675556</v>
      </c>
      <c>
        <v>0</v>
      </c>
      <c>
        <v>0</v>
      </c>
    </row>
    <row>
      <c>
        <is>
          <t>1598642</t>
        </is>
      </c>
      <c>
        <v>1</v>
      </c>
      <c>
        <is>
          <t>İZMİR</t>
        </is>
      </c>
      <c>
        <v>DİKİLİ</v>
      </c>
      <c>
        <is>
          <t>TR-75 35-30-L00075_C</t>
        </is>
      </c>
      <c>
        <v>AG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30.11.2020 13:00:27</t>
        </is>
      </c>
      <c>
        <is>
          <t>30.11.2020 16:17:45</t>
        </is>
      </c>
      <c>
        <v>3.288333333</v>
      </c>
      <c>
        <v>0</v>
      </c>
      <c>
        <v>80</v>
      </c>
      <c>
        <v>0</v>
      </c>
      <c>
        <v>0</v>
      </c>
      <c>
        <v>0</v>
      </c>
      <c>
        <v>263.066667</v>
      </c>
      <c>
        <v>0</v>
      </c>
      <c>
        <v>0</v>
      </c>
    </row>
    <row>
      <c>
        <is>
          <t>1575974</t>
        </is>
      </c>
      <c>
        <v>1</v>
      </c>
      <c>
        <is>
          <t>İZMİR</t>
        </is>
      </c>
      <c>
        <v>DİKİLİ</v>
      </c>
      <c>
        <is>
          <t>TR-9 35-30-L00009_A</t>
        </is>
      </c>
      <c>
        <v>AG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05.11.2020 18:17:03</t>
        </is>
      </c>
      <c>
        <is>
          <t>05.11.2020 20:24:33</t>
        </is>
      </c>
      <c>
        <v>2.125</v>
      </c>
      <c>
        <v>0</v>
      </c>
      <c>
        <v>148</v>
      </c>
      <c>
        <v>0</v>
      </c>
      <c>
        <v>0</v>
      </c>
      <c>
        <v>0</v>
      </c>
      <c>
        <v>314.5</v>
      </c>
      <c>
        <v>0</v>
      </c>
      <c>
        <v>0</v>
      </c>
    </row>
    <row>
      <c>
        <is>
          <t>1577366</t>
        </is>
      </c>
      <c>
        <v>1</v>
      </c>
      <c>
        <is>
          <t>İZMİR</t>
        </is>
      </c>
      <c>
        <v>BAYINDIR</v>
      </c>
      <c>
        <is>
          <t>ÇIRPI İM 35-20-A00002_ÇIPPI TİRE SULAMA-M10 M10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07.11.2020 20:18:45</t>
        </is>
      </c>
      <c>
        <is>
          <t>07.11.2020 20:45:38</t>
        </is>
      </c>
      <c>
        <v>0.448055555</v>
      </c>
      <c>
        <v>0</v>
      </c>
      <c>
        <v>165</v>
      </c>
      <c>
        <v>42</v>
      </c>
      <c>
        <v>129</v>
      </c>
      <c>
        <v>0</v>
      </c>
      <c>
        <v>73.929167</v>
      </c>
      <c>
        <v>18.818333</v>
      </c>
      <c>
        <v>57.799167</v>
      </c>
    </row>
    <row>
      <c>
        <is>
          <t>1578941</t>
        </is>
      </c>
      <c>
        <v>1</v>
      </c>
      <c>
        <is>
          <t>İZMİR</t>
        </is>
      </c>
      <c>
        <v>BAYINDIR</v>
      </c>
      <c>
        <is>
          <t>ÇIRPI İM 35-20-A00002_ÇIPPI TİRE SULAMA-M10 M10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11.11.2020 10:04:25</t>
        </is>
      </c>
      <c>
        <is>
          <t>11.11.2020 10:15:37</t>
        </is>
      </c>
      <c>
        <v>0.186666666</v>
      </c>
      <c>
        <v>0</v>
      </c>
      <c>
        <v>173</v>
      </c>
      <c>
        <v>42</v>
      </c>
      <c>
        <v>129</v>
      </c>
      <c>
        <v>0</v>
      </c>
      <c>
        <v>32.293333</v>
      </c>
      <c>
        <v>7.84</v>
      </c>
      <c>
        <v>24.08</v>
      </c>
    </row>
    <row>
      <c>
        <is>
          <t>1581134</t>
        </is>
      </c>
      <c>
        <v>1</v>
      </c>
      <c>
        <is>
          <t>İZMİR</t>
        </is>
      </c>
      <c>
        <v>BAYINDIR</v>
      </c>
      <c>
        <is>
          <t>ÇIRPI İM 35-20-A00002_ÇIPPI TİRE SULAMA-M10 M10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15.11.2020 16:50:09</t>
        </is>
      </c>
      <c>
        <is>
          <t>15.11.2020 17:27:33</t>
        </is>
      </c>
      <c>
        <v>0.623333333</v>
      </c>
      <c>
        <v>0</v>
      </c>
      <c>
        <v>177</v>
      </c>
      <c>
        <v>42</v>
      </c>
      <c>
        <v>129</v>
      </c>
      <c>
        <v>0</v>
      </c>
      <c>
        <v>110.33</v>
      </c>
      <c>
        <v>26.18</v>
      </c>
      <c>
        <v>80.41</v>
      </c>
    </row>
    <row>
      <c>
        <is>
          <t>1580262</t>
        </is>
      </c>
      <c>
        <v>1</v>
      </c>
      <c>
        <is>
          <t>İZMİR</t>
        </is>
      </c>
      <c>
        <v>BAYINDIR</v>
      </c>
      <c>
        <is>
          <t>ÇIRPI İM 35-20-A00002_ÇIRPI SULAMA-M09 M09</t>
        </is>
      </c>
      <c>
        <v>OG İzolatör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13.11.2020 15:18:36</t>
        </is>
      </c>
      <c>
        <is>
          <t>13.11.2020 19:38:51</t>
        </is>
      </c>
      <c>
        <v>4.3375</v>
      </c>
      <c>
        <v>0</v>
      </c>
      <c>
        <v>90</v>
      </c>
      <c>
        <v>14</v>
      </c>
      <c>
        <v>33</v>
      </c>
      <c>
        <v>0</v>
      </c>
      <c>
        <v>390.375</v>
      </c>
      <c>
        <v>60.725</v>
      </c>
      <c>
        <v>143.1375</v>
      </c>
    </row>
    <row>
      <c>
        <is>
          <t>1580411</t>
        </is>
      </c>
      <c>
        <v>1</v>
      </c>
      <c>
        <is>
          <t>İZMİR</t>
        </is>
      </c>
      <c>
        <v>BAYINDIR</v>
      </c>
      <c>
        <is>
          <t>ÇIRPI İM 35-20-A00002_ÇIRPI SULAMA-M09 M09</t>
        </is>
      </c>
      <c>
        <v>OG İzolatör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13.11.2020 19:39:52</t>
        </is>
      </c>
      <c>
        <is>
          <t>13.11.2020 20:26:36</t>
        </is>
      </c>
      <c>
        <v>0.778888888</v>
      </c>
      <c>
        <v>0</v>
      </c>
      <c>
        <v>90</v>
      </c>
      <c>
        <v>14</v>
      </c>
      <c>
        <v>33</v>
      </c>
      <c>
        <v>0</v>
      </c>
      <c>
        <v>70.1</v>
      </c>
      <c>
        <v>10.904444</v>
      </c>
      <c>
        <v>25.703333</v>
      </c>
    </row>
    <row>
      <c>
        <is>
          <t>1595861</t>
        </is>
      </c>
      <c>
        <v>1</v>
      </c>
      <c>
        <is>
          <t>İZMİR</t>
        </is>
      </c>
      <c>
        <v>BAYINDIR</v>
      </c>
      <c>
        <is>
          <t>ÇIRPI İM 35-20-A00002_ÇIPPI TİRE SULAMA-M10 M10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24.11.2020 16:24:59</t>
        </is>
      </c>
      <c>
        <is>
          <t>24.11.2020 16:33:23</t>
        </is>
      </c>
      <c>
        <v>0.14</v>
      </c>
      <c>
        <v>0</v>
      </c>
      <c>
        <v>177</v>
      </c>
      <c>
        <v>42</v>
      </c>
      <c>
        <v>129</v>
      </c>
      <c>
        <v>0</v>
      </c>
      <c>
        <v>24.78</v>
      </c>
      <c>
        <v>5.88</v>
      </c>
      <c>
        <v>18.06</v>
      </c>
    </row>
    <row>
      <c>
        <is>
          <t>1580115</t>
        </is>
      </c>
      <c>
        <v>1</v>
      </c>
      <c>
        <is>
          <t>İZMİR</t>
        </is>
      </c>
      <c>
        <v>BAYINDIR</v>
      </c>
      <c>
        <is>
          <t>ÇIRPI İM 35-20-A00002_ASLANLAR-2-M12 M12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13.11.2020 11:34:22</t>
        </is>
      </c>
      <c>
        <is>
          <t>13.11.2020 13:04:03</t>
        </is>
      </c>
      <c>
        <v>1.494722222</v>
      </c>
      <c>
        <v>9</v>
      </c>
      <c>
        <v>1045</v>
      </c>
      <c>
        <v>42</v>
      </c>
      <c>
        <v>139</v>
      </c>
      <c>
        <v>13.4525</v>
      </c>
      <c>
        <v>1561.984722</v>
      </c>
      <c>
        <v>62.778333</v>
      </c>
      <c>
        <v>207.766389</v>
      </c>
    </row>
    <row>
      <c>
        <is>
          <t>1581446</t>
        </is>
      </c>
      <c>
        <v>1</v>
      </c>
      <c>
        <is>
          <t>İZMİR</t>
        </is>
      </c>
      <c>
        <v>BAYINDIR</v>
      </c>
      <c>
        <is>
          <t>ÇIRPI TOPRAK SULAMA TR-3 35-20-L00189_35-20-L00189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16.11.2020 11:42:00</t>
        </is>
      </c>
      <c>
        <is>
          <t>16.11.2020 15:28:18</t>
        </is>
      </c>
      <c>
        <v>3.771666666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11.315</v>
      </c>
    </row>
    <row>
      <c>
        <is>
          <t>1596650</t>
        </is>
      </c>
      <c>
        <v>1</v>
      </c>
      <c>
        <is>
          <t>İZMİR</t>
        </is>
      </c>
      <c>
        <v>DİKİLİ</v>
      </c>
      <c>
        <is>
          <t>KIRATLI TR-2 35-30-L00142_955296189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26.11.2020 09:32:19</t>
        </is>
      </c>
      <c>
        <is>
          <t>26.11.2020 16:00:55</t>
        </is>
      </c>
      <c>
        <v>6.476666666</v>
      </c>
      <c>
        <v>0</v>
      </c>
      <c>
        <v>1</v>
      </c>
      <c>
        <v>0</v>
      </c>
      <c>
        <v>0</v>
      </c>
      <c>
        <v>0</v>
      </c>
      <c>
        <v>6.476667</v>
      </c>
      <c>
        <v>0</v>
      </c>
      <c>
        <v>0</v>
      </c>
    </row>
    <row>
      <c>
        <is>
          <t>1583558</t>
        </is>
      </c>
      <c>
        <v>1</v>
      </c>
      <c>
        <is>
          <t>İZMİR</t>
        </is>
      </c>
      <c>
        <v>DİKİLİ</v>
      </c>
      <c>
        <is>
          <t>KABAKUM BANKACILAR TR-3 35-30-M00209_42922824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19.11.2020 22:56:37</t>
        </is>
      </c>
      <c>
        <is>
          <t>19.11.2020 23:45:40</t>
        </is>
      </c>
      <c>
        <v>0.8175</v>
      </c>
      <c>
        <v>0</v>
      </c>
      <c>
        <v>59</v>
      </c>
      <c>
        <v>0</v>
      </c>
      <c>
        <v>0</v>
      </c>
      <c>
        <v>0</v>
      </c>
      <c>
        <v>48.2325</v>
      </c>
      <c>
        <v>0</v>
      </c>
      <c>
        <v>0</v>
      </c>
    </row>
    <row>
      <c>
        <is>
          <t>1579531</t>
        </is>
      </c>
      <c>
        <v>1</v>
      </c>
      <c>
        <is>
          <t>İZMİR</t>
        </is>
      </c>
      <c>
        <v>DİKİLİ</v>
      </c>
      <c>
        <is>
          <t>KABAKUM TR-1 35-30-L00127_955301109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12.11.2020 10:24:18</t>
        </is>
      </c>
      <c>
        <is>
          <t>12.11.2020 11:09:26</t>
        </is>
      </c>
      <c>
        <v>0.752222222</v>
      </c>
      <c>
        <v>0</v>
      </c>
      <c>
        <v>1</v>
      </c>
      <c>
        <v>0</v>
      </c>
      <c>
        <v>0</v>
      </c>
      <c>
        <v>0</v>
      </c>
      <c>
        <v>0.752222</v>
      </c>
      <c>
        <v>0</v>
      </c>
      <c>
        <v>0</v>
      </c>
    </row>
    <row>
      <c>
        <is>
          <t>1580725</t>
        </is>
      </c>
      <c>
        <v>1</v>
      </c>
      <c>
        <is>
          <t>İZMİR</t>
        </is>
      </c>
      <c>
        <v>MENDERES</v>
      </c>
      <c>
        <is>
          <t>DEĞİRMENDERE DM 35-22-M00085_ÇİLEME-MALTA-SANCAKLI-M08 M08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14.11.2020 14:58:05</t>
        </is>
      </c>
      <c>
        <is>
          <t>14.11.2020 15:30:00</t>
        </is>
      </c>
      <c>
        <v>0.531944444</v>
      </c>
      <c>
        <v>0</v>
      </c>
      <c>
        <v>1056</v>
      </c>
      <c>
        <v>46</v>
      </c>
      <c>
        <v>83</v>
      </c>
      <c>
        <v>0</v>
      </c>
      <c>
        <v>561.733333</v>
      </c>
      <c>
        <v>24.469444</v>
      </c>
      <c>
        <v>44.151389</v>
      </c>
    </row>
    <row>
      <c>
        <is>
          <t>1580763</t>
        </is>
      </c>
      <c>
        <v>1</v>
      </c>
      <c>
        <is>
          <t>İZMİR</t>
        </is>
      </c>
      <c>
        <v>MENDERES</v>
      </c>
      <c>
        <is>
          <t>ÇAKALTEPE TR-4 35-22-M00791_A</t>
        </is>
      </c>
      <c>
        <v>AG Nötr İletken Kopması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14.11.2020 16:12:45</t>
        </is>
      </c>
      <c>
        <is>
          <t>14.11.2020 17:45:03</t>
        </is>
      </c>
      <c>
        <v>1.538333333</v>
      </c>
      <c>
        <v>0</v>
      </c>
      <c>
        <v>6</v>
      </c>
      <c>
        <v>0</v>
      </c>
      <c>
        <v>5</v>
      </c>
      <c>
        <v>0</v>
      </c>
      <c>
        <v>9.23</v>
      </c>
      <c>
        <v>0</v>
      </c>
      <c>
        <v>7.691667</v>
      </c>
    </row>
    <row>
      <c>
        <is>
          <t>1575404</t>
        </is>
      </c>
      <c>
        <v>1</v>
      </c>
      <c>
        <is>
          <t>İZMİR</t>
        </is>
      </c>
      <c>
        <v>MENDERES</v>
      </c>
      <c>
        <is>
          <t>ÇAKALTEPE TR-6 35-22-M00793_955271712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04.11.2020 18:19:55</t>
        </is>
      </c>
      <c>
        <is>
          <t>04.11.2020 19:28:50</t>
        </is>
      </c>
      <c>
        <v>1.148611111</v>
      </c>
      <c>
        <v>0</v>
      </c>
      <c>
        <v>1</v>
      </c>
      <c>
        <v>0</v>
      </c>
      <c>
        <v>0</v>
      </c>
      <c>
        <v>0</v>
      </c>
      <c>
        <v>1.148611</v>
      </c>
      <c>
        <v>0</v>
      </c>
      <c>
        <v>0</v>
      </c>
    </row>
    <row>
      <c>
        <is>
          <t>1577075</t>
        </is>
      </c>
      <c>
        <v>1</v>
      </c>
      <c>
        <is>
          <t>İZMİR</t>
        </is>
      </c>
      <c>
        <v>MENDERES</v>
      </c>
      <c>
        <is>
          <t>ÇAKALTEPE TR-3 (PALAMUTARASI) 35-22-M00185_955271977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07.11.2020 11:04:39</t>
        </is>
      </c>
      <c>
        <is>
          <t>07.11.2020 14:19:50</t>
        </is>
      </c>
      <c>
        <v>3.253055555</v>
      </c>
      <c>
        <v>0</v>
      </c>
      <c>
        <v>1</v>
      </c>
      <c>
        <v>0</v>
      </c>
      <c>
        <v>0</v>
      </c>
      <c>
        <v>0</v>
      </c>
      <c>
        <v>3.253056</v>
      </c>
      <c>
        <v>0</v>
      </c>
      <c>
        <v>0</v>
      </c>
    </row>
    <row>
      <c>
        <is>
          <t>1575760</t>
        </is>
      </c>
      <c>
        <v>1</v>
      </c>
      <c>
        <is>
          <t>İZMİR</t>
        </is>
      </c>
      <c>
        <v>MENDERES</v>
      </c>
      <c>
        <is>
          <t>ÇAMÖNÜ TR-2 35-22-M00166_955277734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05.11.2020 12:38:47</t>
        </is>
      </c>
      <c>
        <is>
          <t>05.11.2020 15:07:37</t>
        </is>
      </c>
      <c>
        <v>2.480555555</v>
      </c>
      <c>
        <v>0</v>
      </c>
      <c>
        <v>1</v>
      </c>
      <c>
        <v>0</v>
      </c>
      <c>
        <v>0</v>
      </c>
      <c>
        <v>0</v>
      </c>
      <c>
        <v>2.480556</v>
      </c>
      <c>
        <v>0</v>
      </c>
      <c>
        <v>0</v>
      </c>
    </row>
    <row>
      <c>
        <is>
          <t>1575838</t>
        </is>
      </c>
      <c>
        <v>1</v>
      </c>
      <c>
        <is>
          <t>İZMİR</t>
        </is>
      </c>
      <c>
        <v>MENDERES</v>
      </c>
      <c>
        <is>
          <t>ÇAMÖNÜ TR-2 35-22-M00166_B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05.11.2020 14:54:00</t>
        </is>
      </c>
      <c>
        <is>
          <t>05.11.2020 15:17:55</t>
        </is>
      </c>
      <c>
        <v>0.398611111</v>
      </c>
      <c>
        <v>0</v>
      </c>
      <c>
        <v>116</v>
      </c>
      <c>
        <v>0</v>
      </c>
      <c>
        <v>17</v>
      </c>
      <c>
        <v>0</v>
      </c>
      <c>
        <v>46.238889</v>
      </c>
      <c>
        <v>0</v>
      </c>
      <c>
        <v>6.776389</v>
      </c>
    </row>
    <row>
      <c>
        <is>
          <t>1597647</t>
        </is>
      </c>
      <c>
        <v>1</v>
      </c>
      <c>
        <is>
          <t>İZMİR</t>
        </is>
      </c>
      <c>
        <v>MENDERES</v>
      </c>
      <c>
        <is>
          <t>ÇAMÖNÜ TR-5 35-22-M00172_6772298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28.11.2020 09:33:38</t>
        </is>
      </c>
      <c>
        <is>
          <t>28.11.2020 17:03:48</t>
        </is>
      </c>
      <c>
        <v>7.502661111</v>
      </c>
      <c>
        <v>0</v>
      </c>
      <c>
        <v>25</v>
      </c>
      <c>
        <v>0</v>
      </c>
      <c>
        <v>1</v>
      </c>
      <c>
        <v>0</v>
      </c>
      <c>
        <v>187.566528</v>
      </c>
      <c>
        <v>0</v>
      </c>
      <c>
        <v>7.502661</v>
      </c>
    </row>
    <row>
      <c>
        <is>
          <t>1574878</t>
        </is>
      </c>
      <c>
        <v>1</v>
      </c>
      <c>
        <is>
          <t>İZMİR</t>
        </is>
      </c>
      <c>
        <v>KINIK</v>
      </c>
      <c>
        <is>
          <t>ELMADERE TR-1 35-24-M00085_A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03.11.2020 17:26:14</t>
        </is>
      </c>
      <c>
        <is>
          <t>03.11.2020 20:48:23</t>
        </is>
      </c>
      <c>
        <v>3.369166666</v>
      </c>
      <c>
        <v>0</v>
      </c>
      <c>
        <v>50</v>
      </c>
      <c>
        <v>0</v>
      </c>
      <c>
        <v>4</v>
      </c>
      <c>
        <v>0</v>
      </c>
      <c>
        <v>168.458333</v>
      </c>
      <c>
        <v>0</v>
      </c>
      <c>
        <v>13.476667</v>
      </c>
    </row>
    <row>
      <c>
        <is>
          <t>1573495</t>
        </is>
      </c>
      <c>
        <v>1</v>
      </c>
      <c>
        <is>
          <t>İZMİR</t>
        </is>
      </c>
      <c>
        <v>KINIK</v>
      </c>
      <c>
        <is>
          <t>ELMADERE TR-1 35-24-M00085_Ayırıcı H01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01.11.2020 08:06:15</t>
        </is>
      </c>
      <c>
        <is>
          <t>01.11.2020 09:38:51</t>
        </is>
      </c>
      <c>
        <v>1.543333333</v>
      </c>
      <c>
        <v>0</v>
      </c>
      <c>
        <v>93</v>
      </c>
      <c>
        <v>1</v>
      </c>
      <c>
        <v>6</v>
      </c>
      <c>
        <v>0</v>
      </c>
      <c>
        <v>143.53</v>
      </c>
      <c>
        <v>1.543333</v>
      </c>
      <c>
        <v>9.26</v>
      </c>
    </row>
    <row>
      <c>
        <is>
          <t>1581171</t>
        </is>
      </c>
      <c>
        <v>1</v>
      </c>
      <c>
        <is>
          <t>İZMİR</t>
        </is>
      </c>
      <c>
        <v>BAYINDIR</v>
      </c>
      <c>
        <is>
          <t>TR-1-4/6 KARASELVİ KABİN 35-20-L00030_955195020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15.11.2020 18:09:59</t>
        </is>
      </c>
      <c>
        <is>
          <t>15.11.2020 20:25:38</t>
        </is>
      </c>
      <c>
        <v>2.260833333</v>
      </c>
      <c>
        <v>0</v>
      </c>
      <c>
        <v>1</v>
      </c>
      <c>
        <v>0</v>
      </c>
      <c>
        <v>0</v>
      </c>
      <c>
        <v>0</v>
      </c>
      <c>
        <v>2.260833</v>
      </c>
      <c>
        <v>0</v>
      </c>
      <c>
        <v>0</v>
      </c>
    </row>
    <row>
      <c>
        <is>
          <t>1598124</t>
        </is>
      </c>
      <c>
        <v>1</v>
      </c>
      <c>
        <is>
          <t>İZMİR</t>
        </is>
      </c>
      <c>
        <v>BAYINDIR</v>
      </c>
      <c>
        <is>
          <t>ERCAN MERAL SULAMA GRUBU 35-29-M00282_Ayırıcı H01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29.11.2020 12:04:05</t>
        </is>
      </c>
      <c>
        <is>
          <t>29.11.2020 15:49:06</t>
        </is>
      </c>
      <c>
        <v>3.750277777</v>
      </c>
      <c>
        <v>0</v>
      </c>
      <c>
        <v>13</v>
      </c>
      <c>
        <v>0</v>
      </c>
      <c>
        <v>0</v>
      </c>
      <c>
        <v>0</v>
      </c>
      <c>
        <v>48.753611</v>
      </c>
      <c>
        <v>0</v>
      </c>
      <c>
        <v>0</v>
      </c>
    </row>
    <row>
      <c>
        <is>
          <t>1581188</t>
        </is>
      </c>
      <c>
        <v>1</v>
      </c>
      <c>
        <is>
          <t>İZMİR</t>
        </is>
      </c>
      <c>
        <v>BAYINDIR</v>
      </c>
      <c>
        <is>
          <t>TR-1-4/2 DEMİRCİLİK KABİN 35-20-L00026_955201894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15.11.2020 18:36:46</t>
        </is>
      </c>
      <c>
        <is>
          <t>15.11.2020 22:08:44</t>
        </is>
      </c>
      <c>
        <v>3.532777777</v>
      </c>
      <c>
        <v>0</v>
      </c>
      <c>
        <v>1</v>
      </c>
      <c>
        <v>0</v>
      </c>
      <c>
        <v>0</v>
      </c>
      <c>
        <v>0</v>
      </c>
      <c>
        <v>3.532778</v>
      </c>
      <c>
        <v>0</v>
      </c>
      <c>
        <v>0</v>
      </c>
    </row>
    <row>
      <c>
        <is>
          <t>1576999</t>
        </is>
      </c>
      <c>
        <v>1</v>
      </c>
      <c>
        <is>
          <t>İZMİR</t>
        </is>
      </c>
      <c>
        <v>BAYINDIR</v>
      </c>
      <c>
        <is>
          <t>TR-1 5/2 35-20-L00368_35-20-L00368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07.11.2020 09:45:34</t>
        </is>
      </c>
      <c>
        <is>
          <t>07.11.2020 11:32:25</t>
        </is>
      </c>
      <c>
        <v>1.780833333</v>
      </c>
      <c>
        <v>0</v>
      </c>
      <c>
        <v>37</v>
      </c>
      <c>
        <v>1</v>
      </c>
      <c>
        <v>4</v>
      </c>
      <c>
        <v>0</v>
      </c>
      <c>
        <v>65.890833</v>
      </c>
      <c>
        <v>1.780833</v>
      </c>
      <c>
        <v>7.123333</v>
      </c>
    </row>
    <row>
      <c>
        <is>
          <t>1577103</t>
        </is>
      </c>
      <c>
        <v>1</v>
      </c>
      <c>
        <is>
          <t>İZMİR</t>
        </is>
      </c>
      <c>
        <v>BAYINDIR</v>
      </c>
      <c>
        <is>
          <t>TR-1-5/9 35-20-L00053_35-20-L00053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07.11.2020 11:33:28</t>
        </is>
      </c>
      <c>
        <is>
          <t>07.11.2020 13:57:00</t>
        </is>
      </c>
      <c>
        <v>2.392222222</v>
      </c>
      <c>
        <v>0</v>
      </c>
      <c>
        <v>95</v>
      </c>
      <c>
        <v>1</v>
      </c>
      <c>
        <v>3</v>
      </c>
      <c>
        <v>0</v>
      </c>
      <c>
        <v>227.261111</v>
      </c>
      <c>
        <v>2.392222</v>
      </c>
      <c>
        <v>7.176667</v>
      </c>
    </row>
    <row>
      <c>
        <is>
          <t>1582968</t>
        </is>
      </c>
      <c>
        <v>1</v>
      </c>
      <c>
        <is>
          <t>İZMİR</t>
        </is>
      </c>
      <c>
        <v>BAYINDIR</v>
      </c>
      <c>
        <is>
          <t>TR-1-5/11 (YANIKKAVAK MERKEZ) 35-20-L00056_HACIELLER MEVKİİ-L02 L02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19.11.2020 09:06:41</t>
        </is>
      </c>
      <c>
        <is>
          <t>19.11.2020 16:39:51</t>
        </is>
      </c>
      <c>
        <v>7.552777777</v>
      </c>
      <c>
        <v>0</v>
      </c>
      <c>
        <v>132</v>
      </c>
      <c>
        <v>4</v>
      </c>
      <c>
        <v>6</v>
      </c>
      <c>
        <v>0</v>
      </c>
      <c>
        <v>996.966667</v>
      </c>
      <c>
        <v>30.211111</v>
      </c>
      <c>
        <v>45.316667</v>
      </c>
    </row>
    <row>
      <c>
        <is>
          <t>1595519</t>
        </is>
      </c>
      <c>
        <v>1</v>
      </c>
      <c>
        <is>
          <t>İZMİR</t>
        </is>
      </c>
      <c>
        <v>BAYINDIR</v>
      </c>
      <c>
        <is>
          <t>TR-1-5/11 (YANIKKAVAK MERKEZ) 35-20-L00056_KANAL YOLU -L03 L03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24.11.2020 08:59:07</t>
        </is>
      </c>
      <c>
        <is>
          <t>24.11.2020 16:57:08</t>
        </is>
      </c>
      <c>
        <v>7.966876666</v>
      </c>
      <c>
        <v>0</v>
      </c>
      <c>
        <v>88</v>
      </c>
      <c>
        <v>4</v>
      </c>
      <c>
        <v>3</v>
      </c>
      <c>
        <v>0</v>
      </c>
      <c>
        <v>701.085147</v>
      </c>
      <c>
        <v>31.867507</v>
      </c>
      <c>
        <v>23.90063</v>
      </c>
    </row>
    <row>
      <c>
        <is>
          <t>1595050</t>
        </is>
      </c>
      <c>
        <v>1</v>
      </c>
      <c>
        <is>
          <t>İZMİR</t>
        </is>
      </c>
      <c>
        <v>BAYINDIR</v>
      </c>
      <c>
        <is>
          <t>TR-1-5/11 (YANIKKAVAK MERKEZ) 35-20-L00056_6114507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23.11.2020 09:09:21</t>
        </is>
      </c>
      <c>
        <is>
          <t>23.11.2020 17:25:30</t>
        </is>
      </c>
      <c>
        <v>8.269011944</v>
      </c>
      <c>
        <v>0</v>
      </c>
      <c>
        <v>23</v>
      </c>
      <c>
        <v>0</v>
      </c>
      <c>
        <v>0</v>
      </c>
      <c>
        <v>0</v>
      </c>
      <c>
        <v>190.187275</v>
      </c>
      <c>
        <v>0</v>
      </c>
      <c>
        <v>0</v>
      </c>
    </row>
    <row>
      <c>
        <is>
          <t>1595522</t>
        </is>
      </c>
      <c>
        <v>1</v>
      </c>
      <c>
        <is>
          <t>İZMİR</t>
        </is>
      </c>
      <c>
        <v>BAYINDIR</v>
      </c>
      <c>
        <is>
          <t>TR-1-5/11 (YANIKKAVAK MERKEZ) 35-20-L00056_6114507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24.11.2020 09:00:13</t>
        </is>
      </c>
      <c>
        <is>
          <t>24.11.2020 16:57:13</t>
        </is>
      </c>
      <c>
        <v>7.949921111</v>
      </c>
      <c>
        <v>0</v>
      </c>
      <c>
        <v>23</v>
      </c>
      <c>
        <v>0</v>
      </c>
      <c>
        <v>0</v>
      </c>
      <c>
        <v>0</v>
      </c>
      <c>
        <v>182.848186</v>
      </c>
      <c>
        <v>0</v>
      </c>
      <c>
        <v>0</v>
      </c>
    </row>
    <row>
      <c>
        <is>
          <t>1577530</t>
        </is>
      </c>
      <c>
        <v>1</v>
      </c>
      <c>
        <is>
          <t>İZMİR</t>
        </is>
      </c>
      <c>
        <v>BAYINDIR</v>
      </c>
      <c>
        <is>
          <t>TR-1-5/10 35-20-L00054_35-20-L00054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08.11.2020 10:01:24</t>
        </is>
      </c>
      <c>
        <is>
          <t>08.11.2020 11:58:15</t>
        </is>
      </c>
      <c>
        <v>1.947335</v>
      </c>
      <c>
        <v>0</v>
      </c>
      <c>
        <v>87</v>
      </c>
      <c>
        <v>1</v>
      </c>
      <c>
        <v>1</v>
      </c>
      <c>
        <v>0</v>
      </c>
      <c>
        <v>169.418145</v>
      </c>
      <c>
        <v>1.947335</v>
      </c>
      <c>
        <v>1.947335</v>
      </c>
    </row>
    <row>
      <c>
        <is>
          <t>1575828</t>
        </is>
      </c>
      <c>
        <v>1</v>
      </c>
      <c>
        <is>
          <t>İZMİR</t>
        </is>
      </c>
      <c>
        <v>BAYINDIR</v>
      </c>
      <c>
        <is>
          <t>TR-1-5/7 35-20-L00065_72731383</t>
        </is>
      </c>
      <c>
        <v>AG Hatta Yabancı Cisim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05.11.2020 14:25:00</t>
        </is>
      </c>
      <c>
        <is>
          <t>05.11.2020 16:03:47</t>
        </is>
      </c>
      <c>
        <v>1.646388888</v>
      </c>
      <c>
        <v>0</v>
      </c>
      <c>
        <v>12</v>
      </c>
      <c>
        <v>0</v>
      </c>
      <c>
        <v>2</v>
      </c>
      <c>
        <v>0</v>
      </c>
      <c>
        <v>19.756667</v>
      </c>
      <c>
        <v>0</v>
      </c>
      <c>
        <v>3.292778</v>
      </c>
    </row>
    <row>
      <c>
        <is>
          <t>1573511</t>
        </is>
      </c>
      <c>
        <v>1</v>
      </c>
      <c>
        <is>
          <t>İZMİR</t>
        </is>
      </c>
      <c>
        <v>BAYINDIR</v>
      </c>
      <c>
        <is>
          <t>ALİ ERİSEV GRB 35-20-L00059_9539280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01.11.2020 08:34:08</t>
        </is>
      </c>
      <c>
        <is>
          <t>01.11.2020 10:08:50</t>
        </is>
      </c>
      <c>
        <v>1.578333333</v>
      </c>
      <c>
        <v>0</v>
      </c>
      <c>
        <v>3</v>
      </c>
      <c>
        <v>0</v>
      </c>
      <c>
        <v>0</v>
      </c>
      <c>
        <v>0</v>
      </c>
      <c>
        <v>4.735</v>
      </c>
      <c>
        <v>0</v>
      </c>
      <c>
        <v>0</v>
      </c>
    </row>
    <row>
      <c>
        <is>
          <t>1580878</t>
        </is>
      </c>
      <c>
        <v>1</v>
      </c>
      <c>
        <is>
          <t>İZMİR</t>
        </is>
      </c>
      <c>
        <v>BAYINDIR</v>
      </c>
      <c>
        <is>
          <t>TR-1-5-/15 35-20-L00058_955211065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14.11.2020 20:24:39</t>
        </is>
      </c>
      <c>
        <is>
          <t>14.11.2020 21:47:43</t>
        </is>
      </c>
      <c>
        <v>1.384444444</v>
      </c>
      <c>
        <v>0</v>
      </c>
      <c>
        <v>1</v>
      </c>
      <c>
        <v>0</v>
      </c>
      <c>
        <v>0</v>
      </c>
      <c>
        <v>0</v>
      </c>
      <c>
        <v>1.384444</v>
      </c>
      <c>
        <v>0</v>
      </c>
      <c>
        <v>0</v>
      </c>
    </row>
    <row>
      <c>
        <is>
          <t>1578380</t>
        </is>
      </c>
      <c>
        <v>1</v>
      </c>
      <c>
        <is>
          <t>İZMİR</t>
        </is>
      </c>
      <c>
        <v>BAYINDIR</v>
      </c>
      <c>
        <is>
          <t>ÇAYİÇİ TR-2 35-20-L00055_955203474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10.11.2020 09:36:48</t>
        </is>
      </c>
      <c>
        <is>
          <t>10.11.2020 11:25:07</t>
        </is>
      </c>
      <c>
        <v>1.805277777</v>
      </c>
      <c>
        <v>0</v>
      </c>
      <c>
        <v>2</v>
      </c>
      <c>
        <v>0</v>
      </c>
      <c>
        <v>0</v>
      </c>
      <c>
        <v>0</v>
      </c>
      <c>
        <v>3.610556</v>
      </c>
      <c>
        <v>0</v>
      </c>
      <c>
        <v>0</v>
      </c>
    </row>
    <row>
      <c>
        <is>
          <t>1579583</t>
        </is>
      </c>
      <c>
        <v>1</v>
      </c>
      <c>
        <is>
          <t>İZMİR</t>
        </is>
      </c>
      <c>
        <v>DİKİLİ</v>
      </c>
      <c>
        <is>
          <t>KABAKUM TR-1 35-30-L00127_955301417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12.11.2020 11:31:00</t>
        </is>
      </c>
      <c>
        <is>
          <t>12.11.2020 22:09:10</t>
        </is>
      </c>
      <c>
        <v>10.636111111</v>
      </c>
      <c>
        <v>0</v>
      </c>
      <c>
        <v>1</v>
      </c>
      <c>
        <v>0</v>
      </c>
      <c>
        <v>0</v>
      </c>
      <c>
        <v>0</v>
      </c>
      <c>
        <v>10.636111</v>
      </c>
      <c>
        <v>0</v>
      </c>
      <c>
        <v>0</v>
      </c>
    </row>
    <row>
      <c>
        <is>
          <t>1597514</t>
        </is>
      </c>
      <c>
        <v>1</v>
      </c>
      <c>
        <is>
          <t>İZMİR</t>
        </is>
      </c>
      <c>
        <v>DİKİLİ</v>
      </c>
      <c>
        <is>
          <t>POLYAK TR-1 35-30-L00132_955303518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27.11.2020 19:53:10</t>
        </is>
      </c>
      <c>
        <is>
          <t>27.11.2020 21:01:28</t>
        </is>
      </c>
      <c>
        <v>1.138333333</v>
      </c>
      <c>
        <v>0</v>
      </c>
      <c>
        <v>1</v>
      </c>
      <c>
        <v>0</v>
      </c>
      <c>
        <v>0</v>
      </c>
      <c>
        <v>0</v>
      </c>
      <c>
        <v>1.138333</v>
      </c>
      <c>
        <v>0</v>
      </c>
      <c>
        <v>0</v>
      </c>
    </row>
    <row>
      <c>
        <is>
          <t>1577791</t>
        </is>
      </c>
      <c>
        <v>1</v>
      </c>
      <c>
        <is>
          <t>İZMİR</t>
        </is>
      </c>
      <c>
        <v>MENDERES</v>
      </c>
      <c>
        <is>
          <t>AHMETBEYLİ M-4 35-22-M00242_955285747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08.11.2020 21:32:11</t>
        </is>
      </c>
      <c>
        <is>
          <t>08.11.2020 22:58:58</t>
        </is>
      </c>
      <c>
        <v>1.446388888</v>
      </c>
      <c>
        <v>0</v>
      </c>
      <c>
        <v>1</v>
      </c>
      <c>
        <v>0</v>
      </c>
      <c>
        <v>0</v>
      </c>
      <c>
        <v>0</v>
      </c>
      <c>
        <v>1.446389</v>
      </c>
      <c>
        <v>0</v>
      </c>
      <c>
        <v>0</v>
      </c>
    </row>
    <row>
      <c>
        <is>
          <t>1598322</t>
        </is>
      </c>
      <c>
        <v>1</v>
      </c>
      <c>
        <is>
          <t>İZMİR</t>
        </is>
      </c>
      <c>
        <v>MENDERES</v>
      </c>
      <c>
        <is>
          <t>TR-45 DEREKÖY 35-22-M00065_955264435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29.11.2020 19:30:50</t>
        </is>
      </c>
      <c>
        <is>
          <t>29.11.2020 20:11:51</t>
        </is>
      </c>
      <c>
        <v>0.683611111</v>
      </c>
      <c>
        <v>0</v>
      </c>
      <c>
        <v>1</v>
      </c>
      <c>
        <v>0</v>
      </c>
      <c>
        <v>0</v>
      </c>
      <c>
        <v>0</v>
      </c>
      <c>
        <v>0.683611</v>
      </c>
      <c>
        <v>0</v>
      </c>
      <c>
        <v>0</v>
      </c>
    </row>
    <row>
      <c>
        <is>
          <t>1579124</t>
        </is>
      </c>
      <c>
        <v>1</v>
      </c>
      <c>
        <is>
          <t>İZMİR</t>
        </is>
      </c>
      <c>
        <v>MENDERES</v>
      </c>
      <c>
        <is>
          <t>TR-45 DEREKÖY 35-22-M00065_7840565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11.11.2020 14:15:34</t>
        </is>
      </c>
      <c>
        <is>
          <t>11.11.2020 14:41:01</t>
        </is>
      </c>
      <c>
        <v>0.424166666</v>
      </c>
      <c>
        <v>0</v>
      </c>
      <c>
        <v>9</v>
      </c>
      <c>
        <v>0</v>
      </c>
      <c>
        <v>0</v>
      </c>
      <c>
        <v>0</v>
      </c>
      <c>
        <v>3.8175</v>
      </c>
      <c>
        <v>0</v>
      </c>
      <c>
        <v>0</v>
      </c>
    </row>
    <row>
      <c>
        <is>
          <t>1580121</t>
        </is>
      </c>
      <c>
        <v>1</v>
      </c>
      <c>
        <is>
          <t>İZMİR</t>
        </is>
      </c>
      <c>
        <v>MENDERES</v>
      </c>
      <c>
        <is>
          <t>ATAKÖY TR-3 35-22-M00192_Ayırıcı H01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13.11.2020 11:34:32</t>
        </is>
      </c>
      <c>
        <is>
          <t>13.11.2020 12:55:01</t>
        </is>
      </c>
      <c>
        <v>1.341388888</v>
      </c>
      <c>
        <v>0</v>
      </c>
      <c>
        <v>138</v>
      </c>
      <c>
        <v>1</v>
      </c>
      <c>
        <v>27</v>
      </c>
      <c>
        <v>0</v>
      </c>
      <c>
        <v>185.111667</v>
      </c>
      <c>
        <v>1.341389</v>
      </c>
      <c>
        <v>36.2175</v>
      </c>
    </row>
    <row>
      <c>
        <is>
          <t>1583354</t>
        </is>
      </c>
      <c>
        <v>1</v>
      </c>
      <c>
        <is>
          <t>İZMİR</t>
        </is>
      </c>
      <c>
        <v>MENDERES</v>
      </c>
      <c>
        <is>
          <t>ATAKÖY TR-2 35-22-M00191_961174369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19.11.2020 16:19:09</t>
        </is>
      </c>
      <c>
        <is>
          <t>19.11.2020 17:19:25</t>
        </is>
      </c>
      <c>
        <v>1.004444444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3.013333</v>
      </c>
    </row>
    <row>
      <c>
        <is>
          <t>1583973</t>
        </is>
      </c>
      <c>
        <v>1</v>
      </c>
      <c>
        <is>
          <t>İZMİR</t>
        </is>
      </c>
      <c>
        <v>MENDERES</v>
      </c>
      <c>
        <is>
          <t>ATAKÖY OVA TR-4 35-22-M00179_945379825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20.11.2020 16:41:06</t>
        </is>
      </c>
      <c>
        <is>
          <t>20.11.2020 17:47:45</t>
        </is>
      </c>
      <c>
        <v>1.110833333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1.110833</v>
      </c>
    </row>
    <row>
      <c>
        <is>
          <t>1576371</t>
        </is>
      </c>
      <c>
        <v>1</v>
      </c>
      <c>
        <is>
          <t>İZMİR</t>
        </is>
      </c>
      <c>
        <v>MENDERES</v>
      </c>
      <c>
        <is>
          <t>ATAKÖY TR-2 35-22-M00191_955269844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06.11.2020 11:00:50</t>
        </is>
      </c>
      <c>
        <is>
          <t>06.11.2020 14:28:49</t>
        </is>
      </c>
      <c>
        <v>3.466388888</v>
      </c>
      <c>
        <v>0</v>
      </c>
      <c>
        <v>1</v>
      </c>
      <c>
        <v>0</v>
      </c>
      <c>
        <v>0</v>
      </c>
      <c>
        <v>0</v>
      </c>
      <c>
        <v>3.466389</v>
      </c>
      <c>
        <v>0</v>
      </c>
      <c>
        <v>0</v>
      </c>
    </row>
    <row>
      <c>
        <is>
          <t>1577577</t>
        </is>
      </c>
      <c>
        <v>1</v>
      </c>
      <c>
        <is>
          <t>İZMİR</t>
        </is>
      </c>
      <c>
        <v>DİKİLİ</v>
      </c>
      <c>
        <is>
          <t>SALİHLER TR-1 35-30-L00144_955312200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08.11.2020 11:30:44</t>
        </is>
      </c>
      <c>
        <is>
          <t>08.11.2020 14:16:28</t>
        </is>
      </c>
      <c>
        <v>2.762222222</v>
      </c>
      <c>
        <v>0</v>
      </c>
      <c>
        <v>1</v>
      </c>
      <c>
        <v>0</v>
      </c>
      <c>
        <v>0</v>
      </c>
      <c>
        <v>0</v>
      </c>
      <c>
        <v>2.762222</v>
      </c>
      <c>
        <v>0</v>
      </c>
      <c>
        <v>0</v>
      </c>
    </row>
    <row>
      <c>
        <is>
          <t>1581641</t>
        </is>
      </c>
      <c>
        <v>1</v>
      </c>
      <c>
        <is>
          <t>İZMİR</t>
        </is>
      </c>
      <c>
        <v>DİKİLİ</v>
      </c>
      <c>
        <is>
          <t>GÜLKENT KÖK-3 35-30-M00219_ALTINOVA-1 ÇIKIŞ-M05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16.11.2020 17:45:18</t>
        </is>
      </c>
      <c>
        <is>
          <t>16.11.2020 17:54:00</t>
        </is>
      </c>
      <c>
        <v>0.145</v>
      </c>
      <c>
        <v>0</v>
      </c>
      <c>
        <v>105</v>
      </c>
      <c>
        <v>17</v>
      </c>
      <c>
        <v>39</v>
      </c>
      <c>
        <v>0</v>
      </c>
      <c>
        <v>15.225</v>
      </c>
      <c>
        <v>2.465</v>
      </c>
      <c>
        <v>5.655</v>
      </c>
    </row>
    <row>
      <c>
        <is>
          <t>1584483</t>
        </is>
      </c>
      <c>
        <v>1</v>
      </c>
      <c>
        <is>
          <t>İZMİR</t>
        </is>
      </c>
      <c>
        <v>DİKİLİ</v>
      </c>
      <c>
        <is>
          <t>TÖYKO KÖK 35-30-M00213_GÜZELEGE SİTESİ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21.11.2020 16:26:54</t>
        </is>
      </c>
      <c>
        <is>
          <t>21.11.2020 18:55:00</t>
        </is>
      </c>
      <c>
        <v>2.468333333</v>
      </c>
      <c>
        <v>20</v>
      </c>
      <c>
        <v>1221</v>
      </c>
      <c>
        <v>2</v>
      </c>
      <c>
        <v>0</v>
      </c>
      <c>
        <v>49.366667</v>
      </c>
      <c>
        <v>3013.835</v>
      </c>
      <c>
        <v>4.936667</v>
      </c>
      <c>
        <v>0</v>
      </c>
    </row>
    <row>
      <c>
        <is>
          <t>1584373</t>
        </is>
      </c>
      <c>
        <v>1</v>
      </c>
      <c>
        <is>
          <t>İZMİR</t>
        </is>
      </c>
      <c>
        <v>DİKİLİ</v>
      </c>
      <c>
        <is>
          <t>GÜLKENT KÖK-3 35-30-M00219_ALTINOVA-1 ÇIKIŞ-M05 M05</t>
        </is>
      </c>
      <c>
        <v>OG Atlama(Jumper)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21.11.2020 12:45:21</t>
        </is>
      </c>
      <c>
        <is>
          <t>21.11.2020 14:04:14</t>
        </is>
      </c>
      <c>
        <v>1.314722222</v>
      </c>
      <c>
        <v>0</v>
      </c>
      <c>
        <v>105</v>
      </c>
      <c>
        <v>17</v>
      </c>
      <c>
        <v>39</v>
      </c>
      <c>
        <v>0</v>
      </c>
      <c>
        <v>138.045833</v>
      </c>
      <c>
        <v>22.350278</v>
      </c>
      <c>
        <v>51.274167</v>
      </c>
    </row>
    <row>
      <c>
        <is>
          <t>1584553</t>
        </is>
      </c>
      <c>
        <v>1</v>
      </c>
      <c>
        <is>
          <t>İZMİR</t>
        </is>
      </c>
      <c>
        <v>DİKİLİ</v>
      </c>
      <c>
        <is>
          <t>NEMKA SİTESİ TR 35-30-M00218_DAĞITIM TRAFOSU M03</t>
        </is>
      </c>
      <c>
        <v>OG Yeraltı Kablo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21.11.2020 18:55:32</t>
        </is>
      </c>
      <c>
        <is>
          <t>22.11.2020 14:02:00</t>
        </is>
      </c>
      <c>
        <v>19.107777777</v>
      </c>
      <c>
        <v>2</v>
      </c>
      <c>
        <v>98</v>
      </c>
      <c>
        <v>0</v>
      </c>
      <c>
        <v>0</v>
      </c>
      <c>
        <v>38.215556</v>
      </c>
      <c>
        <v>1872.562222</v>
      </c>
      <c>
        <v>0</v>
      </c>
      <c>
        <v>0</v>
      </c>
    </row>
    <row>
      <c>
        <is>
          <t>1582656</t>
        </is>
      </c>
      <c>
        <v>1</v>
      </c>
      <c>
        <is>
          <t>İZMİR</t>
        </is>
      </c>
      <c>
        <v>DİKİLİ</v>
      </c>
      <c>
        <is>
          <t>SALİHLERALTI BENZİNLİK TR 35-30-L00143_35-30-L00143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18.11.2020 16:05:48</t>
        </is>
      </c>
      <c>
        <is>
          <t>18.11.2020 19:45:46</t>
        </is>
      </c>
      <c>
        <v>3.666111111</v>
      </c>
      <c>
        <v>0</v>
      </c>
      <c>
        <v>70</v>
      </c>
      <c>
        <v>1</v>
      </c>
      <c>
        <v>4</v>
      </c>
      <c>
        <v>0</v>
      </c>
      <c>
        <v>256.627778</v>
      </c>
      <c>
        <v>3.666111</v>
      </c>
      <c>
        <v>14.664444</v>
      </c>
    </row>
    <row>
      <c>
        <is>
          <t>1576891</t>
        </is>
      </c>
      <c>
        <v>1</v>
      </c>
      <c>
        <is>
          <t>İZMİR</t>
        </is>
      </c>
      <c>
        <v>DİKİLİ</v>
      </c>
      <c>
        <is>
          <t>ZİRAATÇİLER SİTESİ TR 35-30-M00293_955306092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07.11.2020 07:27:03</t>
        </is>
      </c>
      <c>
        <is>
          <t>07.11.2020 09:39:48</t>
        </is>
      </c>
      <c>
        <v>2.2125</v>
      </c>
      <c>
        <v>0</v>
      </c>
      <c>
        <v>1</v>
      </c>
      <c>
        <v>0</v>
      </c>
      <c>
        <v>0</v>
      </c>
      <c>
        <v>0</v>
      </c>
      <c>
        <v>2.2125</v>
      </c>
      <c>
        <v>0</v>
      </c>
      <c>
        <v>0</v>
      </c>
    </row>
    <row>
      <c>
        <is>
          <t>1597186</t>
        </is>
      </c>
      <c>
        <v>1</v>
      </c>
      <c>
        <is>
          <t>İZMİR</t>
        </is>
      </c>
      <c>
        <v>DİKİLİ</v>
      </c>
      <c>
        <is>
          <t>GÜLKENT KÖK-3 35-30-M00219_GAZETECİLER SİTESİ-M04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27.11.2020 09:56:30</t>
        </is>
      </c>
      <c>
        <is>
          <t>27.11.2020 10:48:00</t>
        </is>
      </c>
      <c>
        <v>0.858333333</v>
      </c>
      <c>
        <v>47</v>
      </c>
      <c>
        <v>1808</v>
      </c>
      <c>
        <v>0</v>
      </c>
      <c>
        <v>6</v>
      </c>
      <c>
        <v>40.341667</v>
      </c>
      <c>
        <v>1551.866666</v>
      </c>
      <c>
        <v>0</v>
      </c>
      <c>
        <v>5.15</v>
      </c>
    </row>
    <row>
      <c>
        <is>
          <t>1577238</t>
        </is>
      </c>
      <c>
        <v>1</v>
      </c>
      <c>
        <is>
          <t>İZMİR</t>
        </is>
      </c>
      <c>
        <v>DİKİLİ</v>
      </c>
      <c>
        <is>
          <t>GÜLKENT KÖK-3 35-30-M00219_GAZETECİLER SİTESİ-M04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07.11.2020 16:25:54</t>
        </is>
      </c>
      <c>
        <is>
          <t>07.11.2020 17:16:49</t>
        </is>
      </c>
      <c>
        <v>0.848611111</v>
      </c>
      <c>
        <v>47</v>
      </c>
      <c>
        <v>1808</v>
      </c>
      <c>
        <v>0</v>
      </c>
      <c>
        <v>6</v>
      </c>
      <c>
        <v>39.884722</v>
      </c>
      <c>
        <v>1534.288889</v>
      </c>
      <c>
        <v>0</v>
      </c>
      <c>
        <v>5.091667</v>
      </c>
    </row>
    <row>
      <c>
        <is>
          <t>1577586</t>
        </is>
      </c>
      <c>
        <v>1</v>
      </c>
      <c>
        <is>
          <t>İZMİR</t>
        </is>
      </c>
      <c>
        <v>BAYINDIR</v>
      </c>
      <c>
        <is>
          <t>ÇAYİÇİ TR-2 35-20-L00055_35-20-L00055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08.11.2020 12:10:20</t>
        </is>
      </c>
      <c>
        <is>
          <t>08.11.2020 14:56:29</t>
        </is>
      </c>
      <c>
        <v>2.768956388</v>
      </c>
      <c>
        <v>0</v>
      </c>
      <c>
        <v>42</v>
      </c>
      <c>
        <v>1</v>
      </c>
      <c>
        <v>1</v>
      </c>
      <c>
        <v>0</v>
      </c>
      <c>
        <v>116.296168</v>
      </c>
      <c>
        <v>2.768956</v>
      </c>
      <c>
        <v>2.768956</v>
      </c>
    </row>
    <row>
      <c>
        <is>
          <t>1579133</t>
        </is>
      </c>
      <c>
        <v>1</v>
      </c>
      <c>
        <is>
          <t>İZMİR</t>
        </is>
      </c>
      <c>
        <v>BAYINDIR</v>
      </c>
      <c>
        <is>
          <t>GENCERLER TR-6 35-20-L00043_35-20-L00043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11.11.2020 14:33:14</t>
        </is>
      </c>
      <c>
        <is>
          <t>11.11.2020 16:12:07</t>
        </is>
      </c>
      <c>
        <v>1.647794444</v>
      </c>
      <c>
        <v>0</v>
      </c>
      <c>
        <v>55</v>
      </c>
      <c>
        <v>2</v>
      </c>
      <c>
        <v>5</v>
      </c>
      <c>
        <v>0</v>
      </c>
      <c>
        <v>90.628694</v>
      </c>
      <c>
        <v>3.295589</v>
      </c>
      <c>
        <v>8.238972</v>
      </c>
    </row>
    <row>
      <c>
        <is>
          <t>1598287</t>
        </is>
      </c>
      <c>
        <v>1</v>
      </c>
      <c>
        <is>
          <t>İZMİR</t>
        </is>
      </c>
      <c>
        <v>BAYINDIR</v>
      </c>
      <c>
        <is>
          <t>TR-1-3/3 HÜKÜMET ÖNÜ KABİN 35-20-L00018_5680255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29.11.2020 18:01:04</t>
        </is>
      </c>
      <c>
        <is>
          <t>29.11.2020 19:20:25</t>
        </is>
      </c>
      <c>
        <v>1.3225</v>
      </c>
      <c>
        <v>0</v>
      </c>
      <c>
        <v>184</v>
      </c>
      <c>
        <v>0</v>
      </c>
      <c>
        <v>0</v>
      </c>
      <c>
        <v>0</v>
      </c>
      <c>
        <v>243.34</v>
      </c>
      <c>
        <v>0</v>
      </c>
      <c>
        <v>0</v>
      </c>
    </row>
    <row>
      <c>
        <is>
          <t>1596455</t>
        </is>
      </c>
      <c>
        <v>1</v>
      </c>
      <c>
        <is>
          <t>İZMİR</t>
        </is>
      </c>
      <c>
        <v>BAYINDIR</v>
      </c>
      <c>
        <is>
          <t>KEMAL ERGÜN SULAMA GRUBU 35-29-M00189_Ayırıcı H01</t>
        </is>
      </c>
      <c>
        <v>OG Atlama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25.11.2020 17:50:43</t>
        </is>
      </c>
      <c>
        <is>
          <t>25.11.2020 22:06:35</t>
        </is>
      </c>
      <c>
        <v>4.264444444</v>
      </c>
      <c>
        <v>0</v>
      </c>
      <c>
        <v>28</v>
      </c>
      <c>
        <v>0</v>
      </c>
      <c>
        <v>0</v>
      </c>
      <c>
        <v>0</v>
      </c>
      <c>
        <v>119.404444</v>
      </c>
      <c>
        <v>0</v>
      </c>
      <c>
        <v>0</v>
      </c>
    </row>
    <row>
      <c>
        <is>
          <t>1595048</t>
        </is>
      </c>
      <c>
        <v>1</v>
      </c>
      <c>
        <is>
          <t>İZMİR</t>
        </is>
      </c>
      <c>
        <v>BAYINDIR</v>
      </c>
      <c>
        <is>
          <t>TR-1-5/11 (YANIKKAVAK MERKEZ) 35-20-L00056_KANAL YOLU -L03 L03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23.11.2020 09:01:19</t>
        </is>
      </c>
      <c>
        <is>
          <t>23.11.2020 17:26:04</t>
        </is>
      </c>
      <c>
        <v>8.4125</v>
      </c>
      <c>
        <v>0</v>
      </c>
      <c>
        <v>88</v>
      </c>
      <c>
        <v>4</v>
      </c>
      <c>
        <v>3</v>
      </c>
      <c>
        <v>0</v>
      </c>
      <c>
        <v>740.3</v>
      </c>
      <c>
        <v>33.65</v>
      </c>
      <c>
        <v>25.2375</v>
      </c>
    </row>
    <row>
      <c>
        <is>
          <t>1597837</t>
        </is>
      </c>
      <c>
        <v>1</v>
      </c>
      <c>
        <is>
          <t>İZMİR</t>
        </is>
      </c>
      <c>
        <v>BAYINDIR</v>
      </c>
      <c>
        <is>
          <t>GENCERLER TR-6 35-20-L00043_B</t>
        </is>
      </c>
      <c>
        <v>Ağaç Kesimi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28.11.2020 15:03:00</t>
        </is>
      </c>
      <c>
        <is>
          <t>28.11.2020 16:45:56</t>
        </is>
      </c>
      <c>
        <v>1.715555555</v>
      </c>
      <c>
        <v>0</v>
      </c>
      <c>
        <v>9</v>
      </c>
      <c>
        <v>0</v>
      </c>
      <c>
        <v>0</v>
      </c>
      <c>
        <v>0</v>
      </c>
      <c>
        <v>15.44</v>
      </c>
      <c>
        <v>0</v>
      </c>
      <c>
        <v>0</v>
      </c>
    </row>
    <row>
      <c>
        <is>
          <t>1577266</t>
        </is>
      </c>
      <c>
        <v>1</v>
      </c>
      <c>
        <is>
          <t>İZMİR</t>
        </is>
      </c>
      <c>
        <v>BAYINDIR</v>
      </c>
      <c>
        <is>
          <t>TR-1-3/2 ESKİ ARIZA KABİN 35-20-L00017_955204265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07.11.2020 17:20:00</t>
        </is>
      </c>
      <c>
        <is>
          <t>07.11.2020 18:53:54</t>
        </is>
      </c>
      <c>
        <v>1.565</v>
      </c>
      <c>
        <v>0</v>
      </c>
      <c>
        <v>5</v>
      </c>
      <c>
        <v>0</v>
      </c>
      <c>
        <v>0</v>
      </c>
      <c>
        <v>0</v>
      </c>
      <c>
        <v>7.825</v>
      </c>
      <c>
        <v>0</v>
      </c>
      <c>
        <v>0</v>
      </c>
    </row>
    <row>
      <c>
        <is>
          <t>1579409</t>
        </is>
      </c>
      <c>
        <v>1</v>
      </c>
      <c>
        <is>
          <t>İZMİR</t>
        </is>
      </c>
      <c>
        <v>BAYINDIR</v>
      </c>
      <c>
        <is>
          <t>TR-1-3/3 HÜKÜMET ÖNÜ KABİN 35-20-L00018_955192383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12.11.2020 08:29:39</t>
        </is>
      </c>
      <c>
        <is>
          <t>12.11.2020 10:25:39</t>
        </is>
      </c>
      <c>
        <v>1.933333333</v>
      </c>
      <c>
        <v>0</v>
      </c>
      <c>
        <v>2</v>
      </c>
      <c>
        <v>0</v>
      </c>
      <c>
        <v>0</v>
      </c>
      <c>
        <v>0</v>
      </c>
      <c>
        <v>3.866667</v>
      </c>
      <c>
        <v>0</v>
      </c>
      <c>
        <v>0</v>
      </c>
    </row>
    <row>
      <c>
        <is>
          <t>1580353</t>
        </is>
      </c>
      <c>
        <v>1</v>
      </c>
      <c>
        <is>
          <t>İZMİR</t>
        </is>
      </c>
      <c>
        <v>BAYINDIR</v>
      </c>
      <c>
        <is>
          <t>TR-1-5/13 35-20-L00060_955211415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13.11.2020 17:21:22</t>
        </is>
      </c>
      <c>
        <is>
          <t>13.11.2020 22:07:09</t>
        </is>
      </c>
      <c>
        <v>4.763055555</v>
      </c>
      <c>
        <v>0</v>
      </c>
      <c>
        <v>1</v>
      </c>
      <c>
        <v>0</v>
      </c>
      <c>
        <v>0</v>
      </c>
      <c>
        <v>0</v>
      </c>
      <c>
        <v>4.763056</v>
      </c>
      <c>
        <v>0</v>
      </c>
      <c>
        <v>0</v>
      </c>
    </row>
    <row>
      <c>
        <is>
          <t>1584478</t>
        </is>
      </c>
      <c>
        <v>1</v>
      </c>
      <c>
        <is>
          <t>İZMİR</t>
        </is>
      </c>
      <c>
        <v>BAYINDIR</v>
      </c>
      <c>
        <is>
          <t>TR-1-5/7 35-20-L00065_72731382</t>
        </is>
      </c>
      <c>
        <v>AG Travers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21.11.2020 16:11:16</t>
        </is>
      </c>
      <c>
        <is>
          <t>21.11.2020 18:41:09</t>
        </is>
      </c>
      <c>
        <v>2.498055555</v>
      </c>
      <c>
        <v>0</v>
      </c>
      <c>
        <v>2</v>
      </c>
      <c>
        <v>0</v>
      </c>
      <c>
        <v>0</v>
      </c>
      <c>
        <v>0</v>
      </c>
      <c>
        <v>4.996111</v>
      </c>
      <c>
        <v>0</v>
      </c>
      <c>
        <v>0</v>
      </c>
    </row>
    <row>
      <c>
        <is>
          <t>1582094</t>
        </is>
      </c>
      <c>
        <v>1</v>
      </c>
      <c>
        <is>
          <t>İZMİR</t>
        </is>
      </c>
      <c>
        <v>BAYINDIR</v>
      </c>
      <c>
        <is>
          <t>TR-1-5/8 (SABRİNİN KAHVE) 35-20-L00052_955204204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17.11.2020 15:14:24</t>
        </is>
      </c>
      <c>
        <is>
          <t>17.11.2020 17:05:52</t>
        </is>
      </c>
      <c>
        <v>1.857777777</v>
      </c>
      <c>
        <v>0</v>
      </c>
      <c>
        <v>1</v>
      </c>
      <c>
        <v>0</v>
      </c>
      <c>
        <v>0</v>
      </c>
      <c>
        <v>0</v>
      </c>
      <c>
        <v>1.857778</v>
      </c>
      <c>
        <v>0</v>
      </c>
      <c>
        <v>0</v>
      </c>
    </row>
    <row>
      <c>
        <is>
          <t>1584020</t>
        </is>
      </c>
      <c>
        <v>1</v>
      </c>
      <c>
        <is>
          <t>İZMİR</t>
        </is>
      </c>
      <c>
        <v>DİKİLİ</v>
      </c>
      <c>
        <is>
          <t>TR-79 35-30-L00079_35-30-L00079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20.11.2020 17:48:20</t>
        </is>
      </c>
      <c>
        <is>
          <t>20.11.2020 19:14:55</t>
        </is>
      </c>
      <c>
        <v>1.443055555</v>
      </c>
      <c>
        <v>2</v>
      </c>
      <c>
        <v>86</v>
      </c>
      <c>
        <v>0</v>
      </c>
      <c>
        <v>0</v>
      </c>
      <c>
        <v>2.886111</v>
      </c>
      <c>
        <v>124.102778</v>
      </c>
      <c>
        <v>0</v>
      </c>
      <c>
        <v>0</v>
      </c>
    </row>
    <row>
      <c>
        <is>
          <t>1580849</t>
        </is>
      </c>
      <c>
        <v>1</v>
      </c>
      <c>
        <is>
          <t>İZMİR</t>
        </is>
      </c>
      <c>
        <v>DİKİLİ</v>
      </c>
      <c>
        <is>
          <t>TR-53 35-30-L00053_955329637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14.11.2020 18:45:22</t>
        </is>
      </c>
      <c>
        <is>
          <t>14.11.2020 21:22:31</t>
        </is>
      </c>
      <c>
        <v>2.619166666</v>
      </c>
      <c>
        <v>0</v>
      </c>
      <c>
        <v>1</v>
      </c>
      <c>
        <v>0</v>
      </c>
      <c>
        <v>0</v>
      </c>
      <c>
        <v>0</v>
      </c>
      <c>
        <v>2.619167</v>
      </c>
      <c>
        <v>0</v>
      </c>
      <c>
        <v>0</v>
      </c>
    </row>
    <row>
      <c>
        <is>
          <t>1581155</t>
        </is>
      </c>
      <c>
        <v>1</v>
      </c>
      <c>
        <is>
          <t>İZMİR</t>
        </is>
      </c>
      <c>
        <v>DİKİLİ</v>
      </c>
      <c>
        <is>
          <t>TR-55 35-30-L00055_955330247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15.11.2020 17:23:22</t>
        </is>
      </c>
      <c>
        <is>
          <t>15.11.2020 19:56:15</t>
        </is>
      </c>
      <c>
        <v>2.548055555</v>
      </c>
      <c>
        <v>0</v>
      </c>
      <c>
        <v>1</v>
      </c>
      <c>
        <v>0</v>
      </c>
      <c>
        <v>0</v>
      </c>
      <c>
        <v>0</v>
      </c>
      <c>
        <v>2.548056</v>
      </c>
      <c>
        <v>0</v>
      </c>
      <c>
        <v>0</v>
      </c>
    </row>
    <row>
      <c>
        <is>
          <t>1597438</t>
        </is>
      </c>
      <c>
        <v>1</v>
      </c>
      <c>
        <is>
          <t>İZMİR</t>
        </is>
      </c>
      <c>
        <v>DİKİLİ</v>
      </c>
      <c>
        <is>
          <t>TR-54 35-30-L00054_955332485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27.11.2020 17:19:34</t>
        </is>
      </c>
      <c>
        <is>
          <t>27.11.2020 19:30:40</t>
        </is>
      </c>
      <c>
        <v>2.185</v>
      </c>
      <c>
        <v>0</v>
      </c>
      <c>
        <v>1</v>
      </c>
      <c>
        <v>0</v>
      </c>
      <c>
        <v>0</v>
      </c>
      <c>
        <v>0</v>
      </c>
      <c>
        <v>2.185</v>
      </c>
      <c>
        <v>0</v>
      </c>
      <c>
        <v>0</v>
      </c>
    </row>
    <row>
      <c>
        <is>
          <t>1577137</t>
        </is>
      </c>
      <c>
        <v>1</v>
      </c>
      <c>
        <is>
          <t>İZMİR</t>
        </is>
      </c>
      <c>
        <v>DİKİLİ</v>
      </c>
      <c>
        <is>
          <t>TR-38 35-30-L00038_955318227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07.11.2020 13:25:43</t>
        </is>
      </c>
      <c>
        <is>
          <t>07.11.2020 15:13:58</t>
        </is>
      </c>
      <c>
        <v>1.804166666</v>
      </c>
      <c>
        <v>0</v>
      </c>
      <c>
        <v>1</v>
      </c>
      <c>
        <v>0</v>
      </c>
      <c>
        <v>0</v>
      </c>
      <c>
        <v>0</v>
      </c>
      <c>
        <v>1.804167</v>
      </c>
      <c>
        <v>0</v>
      </c>
      <c>
        <v>0</v>
      </c>
    </row>
    <row>
      <c>
        <is>
          <t>1577832</t>
        </is>
      </c>
      <c>
        <v>1</v>
      </c>
      <c>
        <is>
          <t>İZMİR</t>
        </is>
      </c>
      <c>
        <v>DİKİLİ</v>
      </c>
      <c>
        <is>
          <t>TR-80 35-30-L00080_43004781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09.11.2020 08:43:24</t>
        </is>
      </c>
      <c>
        <is>
          <t>09.11.2020 10:13:56</t>
        </is>
      </c>
      <c>
        <v>1.508888888</v>
      </c>
      <c>
        <v>0</v>
      </c>
      <c>
        <v>36</v>
      </c>
      <c>
        <v>0</v>
      </c>
      <c>
        <v>0</v>
      </c>
      <c>
        <v>0</v>
      </c>
      <c>
        <v>54.32</v>
      </c>
      <c>
        <v>0</v>
      </c>
      <c>
        <v>0</v>
      </c>
    </row>
    <row>
      <c>
        <is>
          <t>1575199</t>
        </is>
      </c>
      <c>
        <v>1</v>
      </c>
      <c>
        <is>
          <t>İZMİR</t>
        </is>
      </c>
      <c>
        <v>DİKİLİ</v>
      </c>
      <c>
        <is>
          <t>TR-56 35-30-L00056_948476623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04.11.2020 12:15:19</t>
        </is>
      </c>
      <c>
        <is>
          <t>04.11.2020 15:34:48</t>
        </is>
      </c>
      <c>
        <v>3.324722222</v>
      </c>
      <c>
        <v>0</v>
      </c>
      <c>
        <v>1</v>
      </c>
      <c>
        <v>0</v>
      </c>
      <c>
        <v>0</v>
      </c>
      <c>
        <v>0</v>
      </c>
      <c>
        <v>3.324722</v>
      </c>
      <c>
        <v>0</v>
      </c>
      <c>
        <v>0</v>
      </c>
    </row>
    <row>
      <c>
        <is>
          <t>1582214</t>
        </is>
      </c>
      <c>
        <v>1</v>
      </c>
      <c>
        <is>
          <t>İZMİR</t>
        </is>
      </c>
      <c>
        <v>DİKİLİ</v>
      </c>
      <c>
        <is>
          <t>TR-37 35-30-L00037_955314892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17.11.2020 19:16:12</t>
        </is>
      </c>
      <c>
        <is>
          <t>17.11.2020 21:40:38</t>
        </is>
      </c>
      <c>
        <v>2.407222222</v>
      </c>
      <c>
        <v>0</v>
      </c>
      <c>
        <v>1</v>
      </c>
      <c>
        <v>0</v>
      </c>
      <c>
        <v>0</v>
      </c>
      <c>
        <v>0</v>
      </c>
      <c>
        <v>2.407222</v>
      </c>
      <c>
        <v>0</v>
      </c>
      <c>
        <v>0</v>
      </c>
    </row>
    <row>
      <c>
        <is>
          <t>1574075</t>
        </is>
      </c>
      <c>
        <v>1</v>
      </c>
      <c>
        <is>
          <t>İZMİR</t>
        </is>
      </c>
      <c>
        <v>DİKİLİ</v>
      </c>
      <c>
        <is>
          <t>KIZILÇUKUR TR-1 35-30-L00151_Ayırıcı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02.11.2020 10:56:26</t>
        </is>
      </c>
      <c>
        <is>
          <t>02.11.2020 14:35:08</t>
        </is>
      </c>
      <c>
        <v>3.645</v>
      </c>
      <c>
        <v>0</v>
      </c>
      <c>
        <v>109</v>
      </c>
      <c>
        <v>1</v>
      </c>
      <c>
        <v>0</v>
      </c>
      <c>
        <v>0</v>
      </c>
      <c>
        <v>397.305</v>
      </c>
      <c>
        <v>3.645</v>
      </c>
      <c>
        <v>0</v>
      </c>
    </row>
    <row>
      <c>
        <is>
          <t>1576944</t>
        </is>
      </c>
      <c>
        <v>1</v>
      </c>
      <c>
        <is>
          <t>İZMİR</t>
        </is>
      </c>
      <c>
        <v>MENDERES</v>
      </c>
      <c>
        <is>
          <t>GÜMÜLDÜR M-30 35-25-M00030_35-25-M00030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07.11.2020 08:55:34</t>
        </is>
      </c>
      <c>
        <is>
          <t>07.11.2020 15:34:26</t>
        </is>
      </c>
      <c>
        <v>6.647777777</v>
      </c>
      <c>
        <v>2</v>
      </c>
      <c>
        <v>117</v>
      </c>
      <c>
        <v>0</v>
      </c>
      <c>
        <v>0</v>
      </c>
      <c>
        <v>13.295556</v>
      </c>
      <c>
        <v>777.79</v>
      </c>
      <c>
        <v>0</v>
      </c>
      <c>
        <v>0</v>
      </c>
    </row>
    <row>
      <c>
        <is>
          <t>1578861</t>
        </is>
      </c>
      <c>
        <v>1</v>
      </c>
      <c>
        <is>
          <t>İZMİR</t>
        </is>
      </c>
      <c>
        <v>MENDERES</v>
      </c>
      <c>
        <is>
          <t>GÜMÜLDÜR M-30 35-25-M00030_12417108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11.11.2020 08:52:16</t>
        </is>
      </c>
      <c>
        <is>
          <t>11.11.2020 17:40:07</t>
        </is>
      </c>
      <c>
        <v>8.797255555</v>
      </c>
      <c>
        <v>0</v>
      </c>
      <c>
        <v>21</v>
      </c>
      <c>
        <v>0</v>
      </c>
      <c>
        <v>0</v>
      </c>
      <c>
        <v>0</v>
      </c>
      <c>
        <v>184.742367</v>
      </c>
      <c>
        <v>0</v>
      </c>
      <c>
        <v>0</v>
      </c>
    </row>
    <row>
      <c>
        <is>
          <t>1598778</t>
        </is>
      </c>
      <c>
        <v>1</v>
      </c>
      <c>
        <is>
          <t>İZMİR</t>
        </is>
      </c>
      <c>
        <v>MENDERES</v>
      </c>
      <c>
        <is>
          <t>ÇUKURALTI M-15 35-25-M00061_955268738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30.11.2020 16:21:58</t>
        </is>
      </c>
      <c>
        <is>
          <t>30.11.2020 17:14:56</t>
        </is>
      </c>
      <c>
        <v>0.882777777</v>
      </c>
      <c>
        <v>0</v>
      </c>
      <c>
        <v>1</v>
      </c>
      <c>
        <v>0</v>
      </c>
      <c>
        <v>0</v>
      </c>
      <c>
        <v>0</v>
      </c>
      <c>
        <v>0.882778</v>
      </c>
      <c>
        <v>0</v>
      </c>
      <c>
        <v>0</v>
      </c>
    </row>
    <row>
      <c>
        <is>
          <t>1574271</t>
        </is>
      </c>
      <c>
        <v>1</v>
      </c>
      <c>
        <is>
          <t>İZMİR</t>
        </is>
      </c>
      <c>
        <v>MENDERES</v>
      </c>
      <c>
        <is>
          <t>DEREKÖY TR-33(YATIRIM REZERVE) 35-22-M00867_973146420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02.11.2020 16:23:45</t>
        </is>
      </c>
      <c>
        <is>
          <t>02.11.2020 18:31:20</t>
        </is>
      </c>
      <c>
        <v>2.126388888</v>
      </c>
      <c>
        <v>0</v>
      </c>
      <c>
        <v>0</v>
      </c>
      <c>
        <v>1</v>
      </c>
      <c>
        <v>0</v>
      </c>
      <c>
        <v>0</v>
      </c>
      <c>
        <v>0</v>
      </c>
      <c>
        <v>2.126389</v>
      </c>
      <c>
        <v>0</v>
      </c>
    </row>
    <row>
      <c>
        <is>
          <t>1574331</t>
        </is>
      </c>
      <c>
        <v>1</v>
      </c>
      <c>
        <is>
          <t>İZMİR</t>
        </is>
      </c>
      <c>
        <v>MENDERES</v>
      </c>
      <c>
        <is>
          <t>TR-32 DEREKÖY 35-22-M00032_955289140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02.11.2020 17:46:38</t>
        </is>
      </c>
      <c>
        <is>
          <t>02.11.2020 18:52:36</t>
        </is>
      </c>
      <c>
        <v>1.099444444</v>
      </c>
      <c>
        <v>0</v>
      </c>
      <c>
        <v>2</v>
      </c>
      <c>
        <v>0</v>
      </c>
      <c>
        <v>0</v>
      </c>
      <c>
        <v>0</v>
      </c>
      <c>
        <v>2.198889</v>
      </c>
      <c>
        <v>0</v>
      </c>
      <c>
        <v>0</v>
      </c>
    </row>
    <row>
      <c>
        <is>
          <t>1574714</t>
        </is>
      </c>
      <c>
        <v>1</v>
      </c>
      <c>
        <is>
          <t>İZMİR</t>
        </is>
      </c>
      <c>
        <v>MENDERES</v>
      </c>
      <c>
        <is>
          <t>TR-31 DEREKÖY 35-22-M00031_955295026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03.11.2020 13:43:15</t>
        </is>
      </c>
      <c>
        <is>
          <t>03.11.2020 15:45:37</t>
        </is>
      </c>
      <c>
        <v>2.039444444</v>
      </c>
      <c>
        <v>0</v>
      </c>
      <c>
        <v>1</v>
      </c>
      <c>
        <v>0</v>
      </c>
      <c>
        <v>0</v>
      </c>
      <c>
        <v>0</v>
      </c>
      <c>
        <v>2.039444</v>
      </c>
      <c>
        <v>0</v>
      </c>
      <c>
        <v>0</v>
      </c>
    </row>
    <row>
      <c>
        <is>
          <t>1578075</t>
        </is>
      </c>
      <c>
        <v>1</v>
      </c>
      <c>
        <is>
          <t>İZMİR</t>
        </is>
      </c>
      <c>
        <v>MENDERES</v>
      </c>
      <c>
        <is>
          <t>TR-31 DEREKÖY 35-22-M00031_955279637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09.11.2020 14:02:09</t>
        </is>
      </c>
      <c>
        <is>
          <t>09.11.2020 17:01:54</t>
        </is>
      </c>
      <c>
        <v>2.995833333</v>
      </c>
      <c>
        <v>0</v>
      </c>
      <c>
        <v>1</v>
      </c>
      <c>
        <v>0</v>
      </c>
      <c>
        <v>0</v>
      </c>
      <c>
        <v>0</v>
      </c>
      <c>
        <v>2.995833</v>
      </c>
      <c>
        <v>0</v>
      </c>
      <c>
        <v>0</v>
      </c>
    </row>
    <row>
      <c>
        <is>
          <t>1596123</t>
        </is>
      </c>
      <c>
        <v>1</v>
      </c>
      <c>
        <is>
          <t>İZMİR</t>
        </is>
      </c>
      <c>
        <v>MENDERES</v>
      </c>
      <c>
        <is>
          <t>TR-45 DEREKÖY 35-22-M00065_955265745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25.11.2020 09:48:32</t>
        </is>
      </c>
      <c>
        <is>
          <t>25.11.2020 10:56:46</t>
        </is>
      </c>
      <c>
        <v>1.137222222</v>
      </c>
      <c>
        <v>0</v>
      </c>
      <c>
        <v>2</v>
      </c>
      <c>
        <v>0</v>
      </c>
      <c>
        <v>0</v>
      </c>
      <c>
        <v>0</v>
      </c>
      <c>
        <v>2.274444</v>
      </c>
      <c>
        <v>0</v>
      </c>
      <c>
        <v>0</v>
      </c>
    </row>
    <row>
      <c>
        <is>
          <t>1597850</t>
        </is>
      </c>
      <c>
        <v>1</v>
      </c>
      <c>
        <is>
          <t>İZMİR</t>
        </is>
      </c>
      <c>
        <v>MENDERES</v>
      </c>
      <c>
        <is>
          <t>ATAKÖY TARIMSAL SULAMA TR-5 35-22-M00178_955292584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28.11.2020 15:27:47</t>
        </is>
      </c>
      <c>
        <is>
          <t>28.11.2020 18:04:37</t>
        </is>
      </c>
      <c>
        <v>2.613888888</v>
      </c>
      <c>
        <v>0</v>
      </c>
      <c>
        <v>6</v>
      </c>
      <c>
        <v>0</v>
      </c>
      <c>
        <v>0</v>
      </c>
      <c>
        <v>0</v>
      </c>
      <c>
        <v>15.683333</v>
      </c>
      <c>
        <v>0</v>
      </c>
      <c>
        <v>0</v>
      </c>
    </row>
    <row>
      <c>
        <is>
          <t>1574367</t>
        </is>
      </c>
      <c>
        <v>1</v>
      </c>
      <c>
        <is>
          <t>İZMİR</t>
        </is>
      </c>
      <c>
        <v>MENDERES</v>
      </c>
      <c>
        <is>
          <t>ATAKÖY TR-7 35-22-M00177_8243540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02.11.2020 18:57:21</t>
        </is>
      </c>
      <c>
        <is>
          <t>02.11.2020 19:54:22</t>
        </is>
      </c>
      <c>
        <v>0.950277777</v>
      </c>
      <c>
        <v>0</v>
      </c>
      <c>
        <v>64</v>
      </c>
      <c>
        <v>0</v>
      </c>
      <c>
        <v>5</v>
      </c>
      <c>
        <v>0</v>
      </c>
      <c>
        <v>60.817778</v>
      </c>
      <c>
        <v>0</v>
      </c>
      <c>
        <v>4.751389</v>
      </c>
    </row>
    <row>
      <c>
        <is>
          <t>1597896</t>
        </is>
      </c>
      <c>
        <v>1</v>
      </c>
      <c>
        <is>
          <t>İZMİR</t>
        </is>
      </c>
      <c>
        <v>DİKİLİ</v>
      </c>
      <c>
        <is>
          <t>SALİHLER TR-2 35-30-L00293_955314065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28.11.2020 17:12:44</t>
        </is>
      </c>
      <c>
        <is>
          <t>28.11.2020 19:27:52</t>
        </is>
      </c>
      <c>
        <v>2.252222222</v>
      </c>
      <c>
        <v>0</v>
      </c>
      <c>
        <v>3</v>
      </c>
      <c>
        <v>0</v>
      </c>
      <c>
        <v>0</v>
      </c>
      <c>
        <v>0</v>
      </c>
      <c>
        <v>6.756667</v>
      </c>
      <c>
        <v>0</v>
      </c>
      <c>
        <v>0</v>
      </c>
    </row>
    <row>
      <c>
        <is>
          <t>1580116</t>
        </is>
      </c>
      <c>
        <v>1</v>
      </c>
      <c>
        <is>
          <t>İZMİR</t>
        </is>
      </c>
      <c>
        <v>KINIK</v>
      </c>
      <c>
        <is>
          <t>BALABAN TAŞLI TR-1 35-24-M00255_72374424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13.11.2020 11:29:08</t>
        </is>
      </c>
      <c>
        <is>
          <t>13.11.2020 16:05:24</t>
        </is>
      </c>
      <c>
        <v>4.604444444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23.022222</v>
      </c>
    </row>
    <row>
      <c>
        <is>
          <t>1581647</t>
        </is>
      </c>
      <c>
        <v>1</v>
      </c>
      <c>
        <is>
          <t>İZMİR</t>
        </is>
      </c>
      <c>
        <v>BAYINDIR</v>
      </c>
      <c>
        <is>
          <t>TR-1-4/5 KİLİSE KABİN 35-20-L00028_955191861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16.11.2020 17:45:12</t>
        </is>
      </c>
      <c>
        <is>
          <t>16.11.2020 20:16:13</t>
        </is>
      </c>
      <c>
        <v>2.516944444</v>
      </c>
      <c>
        <v>0</v>
      </c>
      <c>
        <v>1</v>
      </c>
      <c>
        <v>0</v>
      </c>
      <c>
        <v>0</v>
      </c>
      <c>
        <v>0</v>
      </c>
      <c>
        <v>2.516944</v>
      </c>
      <c>
        <v>0</v>
      </c>
      <c>
        <v>0</v>
      </c>
    </row>
    <row>
      <c>
        <is>
          <t>1579398</t>
        </is>
      </c>
      <c>
        <v>1</v>
      </c>
      <c>
        <is>
          <t>İZMİR</t>
        </is>
      </c>
      <c>
        <v>BAYINDIR</v>
      </c>
      <c>
        <is>
          <t>ÇIRPI MEKTEP MAH. TR 35-20-M00005_915133265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12.11.2020 07:31:34</t>
        </is>
      </c>
      <c>
        <is>
          <t>12.11.2020 12:13:09</t>
        </is>
      </c>
      <c>
        <v>4.693055555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4.693056</v>
      </c>
    </row>
    <row>
      <c>
        <is>
          <t>1580836</t>
        </is>
      </c>
      <c>
        <v>1</v>
      </c>
      <c>
        <is>
          <t>İZMİR</t>
        </is>
      </c>
      <c>
        <v>BAYINDIR</v>
      </c>
      <c>
        <is>
          <t>ÇIRPI TR-1/3 35-20-M00003_9141943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14.11.2020 18:14:39</t>
        </is>
      </c>
      <c>
        <is>
          <t>14.11.2020 21:28:09</t>
        </is>
      </c>
      <c>
        <v>3.225</v>
      </c>
      <c>
        <v>0</v>
      </c>
      <c>
        <v>5</v>
      </c>
      <c>
        <v>0</v>
      </c>
      <c>
        <v>0</v>
      </c>
      <c>
        <v>0</v>
      </c>
      <c>
        <v>16.125</v>
      </c>
      <c>
        <v>0</v>
      </c>
      <c>
        <v>0</v>
      </c>
    </row>
    <row>
      <c>
        <is>
          <t>1595194</t>
        </is>
      </c>
      <c>
        <v>1</v>
      </c>
      <c>
        <is>
          <t>İZMİR</t>
        </is>
      </c>
      <c>
        <v>BAYINDIR</v>
      </c>
      <c>
        <is>
          <t>ÇIRPI MEKTEP MAH. TR 35-20-M00005_955215404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23.11.2020 11:49:21</t>
        </is>
      </c>
      <c>
        <is>
          <t>23.11.2020 14:41:36</t>
        </is>
      </c>
      <c>
        <v>2.870833333</v>
      </c>
      <c>
        <v>0</v>
      </c>
      <c>
        <v>1</v>
      </c>
      <c>
        <v>0</v>
      </c>
      <c>
        <v>0</v>
      </c>
      <c>
        <v>0</v>
      </c>
      <c>
        <v>2.870833</v>
      </c>
      <c>
        <v>0</v>
      </c>
      <c>
        <v>0</v>
      </c>
    </row>
    <row>
      <c>
        <is>
          <t>1579835</t>
        </is>
      </c>
      <c>
        <v>1</v>
      </c>
      <c>
        <is>
          <t>İZMİR</t>
        </is>
      </c>
      <c>
        <v>BAYINDIR</v>
      </c>
      <c>
        <is>
          <t>ÇIRPI MEKTEP MAH. TR 35-20-M00005_8414471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12.11.2020 19:35:46</t>
        </is>
      </c>
      <c>
        <is>
          <t>12.11.2020 21:50:24</t>
        </is>
      </c>
      <c>
        <v>2.243888888</v>
      </c>
      <c>
        <v>0</v>
      </c>
      <c>
        <v>110</v>
      </c>
      <c>
        <v>0</v>
      </c>
      <c>
        <v>4</v>
      </c>
      <c>
        <v>0</v>
      </c>
      <c>
        <v>246.827778</v>
      </c>
      <c>
        <v>0</v>
      </c>
      <c>
        <v>8.975556</v>
      </c>
    </row>
    <row>
      <c>
        <is>
          <t>1574902</t>
        </is>
      </c>
      <c>
        <v>1</v>
      </c>
      <c>
        <is>
          <t>İZMİR</t>
        </is>
      </c>
      <c>
        <v>BAYINDIR</v>
      </c>
      <c>
        <is>
          <t>ÇIRPI MEKTEP MAH. TR 35-20-M00005_8414471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03.11.2020 18:22:21</t>
        </is>
      </c>
      <c>
        <is>
          <t>03.11.2020 19:23:15</t>
        </is>
      </c>
      <c>
        <v>1.015</v>
      </c>
      <c>
        <v>0</v>
      </c>
      <c>
        <v>110</v>
      </c>
      <c>
        <v>0</v>
      </c>
      <c>
        <v>4</v>
      </c>
      <c>
        <v>0</v>
      </c>
      <c>
        <v>111.65</v>
      </c>
      <c>
        <v>0</v>
      </c>
      <c>
        <v>4.06</v>
      </c>
    </row>
    <row>
      <c>
        <is>
          <t>1596481</t>
        </is>
      </c>
      <c>
        <v>1</v>
      </c>
      <c>
        <is>
          <t>İZMİR</t>
        </is>
      </c>
      <c>
        <v>DİKİLİ</v>
      </c>
      <c>
        <is>
          <t>MERDİVENLİ TR-1 35-30-M00161_D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25.11.2020 18:45:45</t>
        </is>
      </c>
      <c>
        <is>
          <t>25.11.2020 19:41:06</t>
        </is>
      </c>
      <c>
        <v>0.9225</v>
      </c>
      <c>
        <v>0</v>
      </c>
      <c>
        <v>37</v>
      </c>
      <c>
        <v>0</v>
      </c>
      <c>
        <v>1</v>
      </c>
      <c>
        <v>0</v>
      </c>
      <c>
        <v>34.1325</v>
      </c>
      <c>
        <v>0</v>
      </c>
      <c>
        <v>0.9225</v>
      </c>
    </row>
    <row>
      <c>
        <is>
          <t>1596739</t>
        </is>
      </c>
      <c>
        <v>1</v>
      </c>
      <c>
        <is>
          <t>İZMİR</t>
        </is>
      </c>
      <c>
        <v>DİKİLİ</v>
      </c>
      <c>
        <is>
          <t>TR-32 35-30-L00032_B</t>
        </is>
      </c>
      <c>
        <v>AG Hatta Ağaç Kesimi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26.11.2020 11:36:00</t>
        </is>
      </c>
      <c>
        <is>
          <t>26.11.2020 13:36:37</t>
        </is>
      </c>
      <c>
        <v>2.010277777</v>
      </c>
      <c>
        <v>0</v>
      </c>
      <c>
        <v>81</v>
      </c>
      <c>
        <v>0</v>
      </c>
      <c>
        <v>0</v>
      </c>
      <c>
        <v>0</v>
      </c>
      <c>
        <v>162.8325</v>
      </c>
      <c>
        <v>0</v>
      </c>
      <c>
        <v>0</v>
      </c>
    </row>
    <row>
      <c>
        <is>
          <t>1597137</t>
        </is>
      </c>
      <c>
        <v>1</v>
      </c>
      <c>
        <is>
          <t>İZMİR</t>
        </is>
      </c>
      <c>
        <v>DİKİLİ</v>
      </c>
      <c>
        <is>
          <t>TR-45 35-30-L00045_C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27.11.2020 09:33:00</t>
        </is>
      </c>
      <c>
        <is>
          <t>27.11.2020 11:32:46</t>
        </is>
      </c>
      <c>
        <v>1.996111111</v>
      </c>
      <c>
        <v>0</v>
      </c>
      <c>
        <v>42</v>
      </c>
      <c>
        <v>0</v>
      </c>
      <c>
        <v>0</v>
      </c>
      <c>
        <v>0</v>
      </c>
      <c>
        <v>83.836667</v>
      </c>
      <c>
        <v>0</v>
      </c>
      <c>
        <v>0</v>
      </c>
    </row>
    <row>
      <c>
        <is>
          <t>1582410</t>
        </is>
      </c>
      <c>
        <v>1</v>
      </c>
      <c>
        <is>
          <t>İZMİR</t>
        </is>
      </c>
      <c>
        <v>DİKİLİ</v>
      </c>
      <c>
        <is>
          <t>TR-80 35-30-L00080_43004781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18.11.2020 10:23:00</t>
        </is>
      </c>
      <c>
        <is>
          <t>18.11.2020 14:24:31</t>
        </is>
      </c>
      <c>
        <v>4.025277777</v>
      </c>
      <c>
        <v>0</v>
      </c>
      <c>
        <v>36</v>
      </c>
      <c>
        <v>0</v>
      </c>
      <c>
        <v>0</v>
      </c>
      <c>
        <v>0</v>
      </c>
      <c>
        <v>144.91</v>
      </c>
      <c>
        <v>0</v>
      </c>
      <c>
        <v>0</v>
      </c>
    </row>
    <row>
      <c>
        <is>
          <t>1583346</t>
        </is>
      </c>
      <c>
        <v>1</v>
      </c>
      <c>
        <is>
          <t>İZMİR</t>
        </is>
      </c>
      <c>
        <v>DİKİLİ</v>
      </c>
      <c>
        <is>
          <t>TR-70 35-30-L00070_35-30-L00070</t>
        </is>
      </c>
      <c>
        <v>AG Hatta Ağaç Kesimi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19.11.2020 15:05:02</t>
        </is>
      </c>
      <c>
        <is>
          <t>19.11.2020 17:30:00</t>
        </is>
      </c>
      <c>
        <v>2.416111111</v>
      </c>
      <c>
        <v>1</v>
      </c>
      <c>
        <v>239</v>
      </c>
      <c>
        <v>0</v>
      </c>
      <c>
        <v>0</v>
      </c>
      <c>
        <v>2.416111</v>
      </c>
      <c>
        <v>577.450556</v>
      </c>
      <c>
        <v>0</v>
      </c>
      <c>
        <v>0</v>
      </c>
    </row>
    <row>
      <c>
        <is>
          <t>1579003</t>
        </is>
      </c>
      <c>
        <v>1</v>
      </c>
      <c>
        <is>
          <t>İZMİR</t>
        </is>
      </c>
      <c>
        <v>DİKİLİ</v>
      </c>
      <c>
        <is>
          <t>TR-45 35-30-L00045_C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11.11.2020 10:50:00</t>
        </is>
      </c>
      <c>
        <is>
          <t>11.11.2020 15:25:02</t>
        </is>
      </c>
      <c>
        <v>4.583888888</v>
      </c>
      <c>
        <v>0</v>
      </c>
      <c>
        <v>42</v>
      </c>
      <c>
        <v>0</v>
      </c>
      <c>
        <v>0</v>
      </c>
      <c>
        <v>0</v>
      </c>
      <c>
        <v>192.523333</v>
      </c>
      <c>
        <v>0</v>
      </c>
      <c>
        <v>0</v>
      </c>
    </row>
    <row>
      <c>
        <is>
          <t>1597913</t>
        </is>
      </c>
      <c>
        <v>1</v>
      </c>
      <c>
        <is>
          <t>İZMİR</t>
        </is>
      </c>
      <c>
        <v>DİKİLİ</v>
      </c>
      <c>
        <is>
          <t>TR-71 35-30-L00071_35-30-L00071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28.11.2020 18:04:52</t>
        </is>
      </c>
      <c>
        <is>
          <t>28.11.2020 20:32:53</t>
        </is>
      </c>
      <c>
        <v>2.466944444</v>
      </c>
      <c>
        <v>1</v>
      </c>
      <c>
        <v>151</v>
      </c>
      <c>
        <v>0</v>
      </c>
      <c>
        <v>0</v>
      </c>
      <c>
        <v>2.466944</v>
      </c>
      <c>
        <v>372.508611</v>
      </c>
      <c>
        <v>0</v>
      </c>
      <c>
        <v>0</v>
      </c>
    </row>
    <row>
      <c>
        <is>
          <t>1584145</t>
        </is>
      </c>
      <c>
        <v>1</v>
      </c>
      <c>
        <is>
          <t>İZMİR</t>
        </is>
      </c>
      <c>
        <v>DİKİLİ</v>
      </c>
      <c>
        <is>
          <t>TR-48 35-30-L00048_D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21.11.2020 02:41:00</t>
        </is>
      </c>
      <c>
        <is>
          <t>21.11.2020 03:34:34</t>
        </is>
      </c>
      <c>
        <v>0.892777777</v>
      </c>
      <c>
        <v>0</v>
      </c>
      <c>
        <v>47</v>
      </c>
      <c>
        <v>0</v>
      </c>
      <c>
        <v>0</v>
      </c>
      <c>
        <v>0</v>
      </c>
      <c>
        <v>41.960556</v>
      </c>
      <c>
        <v>0</v>
      </c>
      <c>
        <v>0</v>
      </c>
    </row>
    <row>
      <c>
        <is>
          <t>1584152</t>
        </is>
      </c>
      <c>
        <v>1</v>
      </c>
      <c>
        <is>
          <t>İZMİR</t>
        </is>
      </c>
      <c>
        <v>DİKİLİ</v>
      </c>
      <c>
        <is>
          <t>TR-52 35-30-L00052_D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21.11.2020 03:35:00</t>
        </is>
      </c>
      <c>
        <is>
          <t>21.11.2020 03:54:31</t>
        </is>
      </c>
      <c>
        <v>0.325277777</v>
      </c>
      <c>
        <v>0</v>
      </c>
      <c>
        <v>16</v>
      </c>
      <c>
        <v>0</v>
      </c>
      <c>
        <v>0</v>
      </c>
      <c>
        <v>0</v>
      </c>
      <c>
        <v>5.204444</v>
      </c>
      <c>
        <v>0</v>
      </c>
      <c>
        <v>0</v>
      </c>
    </row>
    <row>
      <c>
        <is>
          <t>1574198</t>
        </is>
      </c>
      <c>
        <v>1</v>
      </c>
      <c>
        <is>
          <t>İZMİR</t>
        </is>
      </c>
      <c>
        <v>DİKİLİ</v>
      </c>
      <c>
        <is>
          <t>TR-26 35-30-L00026_95000127514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02.11.2020 14:18:55</t>
        </is>
      </c>
      <c>
        <is>
          <t>02.11.2020 15:30:16</t>
        </is>
      </c>
      <c>
        <v>1.189166666</v>
      </c>
      <c>
        <v>0</v>
      </c>
      <c>
        <v>1</v>
      </c>
      <c>
        <v>0</v>
      </c>
      <c>
        <v>0</v>
      </c>
      <c>
        <v>0</v>
      </c>
      <c>
        <v>1.189167</v>
      </c>
      <c>
        <v>0</v>
      </c>
      <c>
        <v>0</v>
      </c>
    </row>
    <row>
      <c>
        <is>
          <t>1584591</t>
        </is>
      </c>
      <c>
        <v>1</v>
      </c>
      <c>
        <is>
          <t>İZMİR</t>
        </is>
      </c>
      <c>
        <v>DİKİLİ</v>
      </c>
      <c>
        <is>
          <t>TR-34 35-30-L00034_955331867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21.11.2020 21:15:25</t>
        </is>
      </c>
      <c>
        <is>
          <t>21.11.2020 22:26:17</t>
        </is>
      </c>
      <c>
        <v>1.181111111</v>
      </c>
      <c>
        <v>0</v>
      </c>
      <c>
        <v>1</v>
      </c>
      <c>
        <v>0</v>
      </c>
      <c>
        <v>0</v>
      </c>
      <c>
        <v>0</v>
      </c>
      <c>
        <v>1.181111</v>
      </c>
      <c>
        <v>0</v>
      </c>
      <c>
        <v>0</v>
      </c>
    </row>
    <row>
      <c>
        <is>
          <t>1574397</t>
        </is>
      </c>
      <c>
        <v>1</v>
      </c>
      <c>
        <is>
          <t>İZMİR</t>
        </is>
      </c>
      <c>
        <v>DİKİLİ</v>
      </c>
      <c>
        <is>
          <t>TR-34 35-30-L00034_955320378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02.11.2020 19:56:57</t>
        </is>
      </c>
      <c>
        <is>
          <t>02.11.2020 23:39:15</t>
        </is>
      </c>
      <c>
        <v>3.705</v>
      </c>
      <c>
        <v>0</v>
      </c>
      <c>
        <v>1</v>
      </c>
      <c>
        <v>0</v>
      </c>
      <c>
        <v>0</v>
      </c>
      <c>
        <v>0</v>
      </c>
      <c>
        <v>3.705</v>
      </c>
      <c>
        <v>0</v>
      </c>
      <c>
        <v>0</v>
      </c>
    </row>
    <row>
      <c>
        <is>
          <t>1583080</t>
        </is>
      </c>
      <c>
        <v>1</v>
      </c>
      <c>
        <is>
          <t>İZMİR</t>
        </is>
      </c>
      <c>
        <v>MENDERES</v>
      </c>
      <c>
        <is>
          <t>TR-27 35-22-M00027_955266558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19.11.2020 11:36:50</t>
        </is>
      </c>
      <c>
        <is>
          <t>19.11.2020 12:51:15</t>
        </is>
      </c>
      <c>
        <v>1.240277777</v>
      </c>
      <c>
        <v>0</v>
      </c>
      <c>
        <v>1</v>
      </c>
      <c>
        <v>0</v>
      </c>
      <c>
        <v>0</v>
      </c>
      <c>
        <v>0</v>
      </c>
      <c>
        <v>1.240278</v>
      </c>
      <c>
        <v>0</v>
      </c>
      <c>
        <v>0</v>
      </c>
    </row>
    <row>
      <c>
        <is>
          <t>1582306</t>
        </is>
      </c>
      <c>
        <v>1</v>
      </c>
      <c>
        <is>
          <t>İZMİR</t>
        </is>
      </c>
      <c>
        <v>MENDERES</v>
      </c>
      <c>
        <is>
          <t>GÜMÜLDÜR M-30 35-25-M00030_7820312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18.11.2020 08:53:38</t>
        </is>
      </c>
      <c>
        <is>
          <t>18.11.2020 16:52:24</t>
        </is>
      </c>
      <c>
        <v>7.979244444</v>
      </c>
      <c>
        <v>0</v>
      </c>
      <c>
        <v>68</v>
      </c>
      <c>
        <v>0</v>
      </c>
      <c>
        <v>0</v>
      </c>
      <c>
        <v>0</v>
      </c>
      <c>
        <v>542.588622</v>
      </c>
      <c>
        <v>0</v>
      </c>
      <c>
        <v>0</v>
      </c>
    </row>
    <row>
      <c>
        <is>
          <t>1575872</t>
        </is>
      </c>
      <c>
        <v>1</v>
      </c>
      <c>
        <is>
          <t>MANİSA</t>
        </is>
      </c>
      <c>
        <v>AKHİSAR</v>
      </c>
      <c>
        <is>
          <t>TR-1/2 45-72-M00002_915791576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05.11.2020 15:33:01</t>
        </is>
      </c>
      <c>
        <is>
          <t>05.11.2020 17:04:15</t>
        </is>
      </c>
      <c>
        <v>1.520555555</v>
      </c>
      <c>
        <v>0</v>
      </c>
      <c>
        <v>1</v>
      </c>
      <c>
        <v>0</v>
      </c>
      <c>
        <v>0</v>
      </c>
      <c>
        <v>0</v>
      </c>
      <c>
        <v>1.520556</v>
      </c>
      <c>
        <v>0</v>
      </c>
      <c>
        <v>0</v>
      </c>
    </row>
    <row>
      <c>
        <is>
          <t>1582371</t>
        </is>
      </c>
      <c>
        <v>1</v>
      </c>
      <c>
        <is>
          <t>İZMİR</t>
        </is>
      </c>
      <c>
        <v>DİKİLİ</v>
      </c>
      <c>
        <is>
          <t>TR-16 35-30-L00016_955296779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18.11.2020 09:39:25</t>
        </is>
      </c>
      <c>
        <is>
          <t>18.11.2020 10:39:27</t>
        </is>
      </c>
      <c>
        <v>1.000555555</v>
      </c>
      <c>
        <v>0</v>
      </c>
      <c>
        <v>1</v>
      </c>
      <c>
        <v>0</v>
      </c>
      <c>
        <v>0</v>
      </c>
      <c>
        <v>0</v>
      </c>
      <c>
        <v>1.000556</v>
      </c>
      <c>
        <v>0</v>
      </c>
      <c>
        <v>0</v>
      </c>
    </row>
    <row>
      <c>
        <is>
          <t>1583096</t>
        </is>
      </c>
      <c>
        <v>1</v>
      </c>
      <c>
        <is>
          <t>İZMİR</t>
        </is>
      </c>
      <c>
        <v>DİKİLİ</v>
      </c>
      <c>
        <is>
          <t>TR-16 35-30-L00016_955296945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19.11.2020 11:29:22</t>
        </is>
      </c>
      <c>
        <is>
          <t>19.11.2020 13:35:28</t>
        </is>
      </c>
      <c>
        <v>2.101666666</v>
      </c>
      <c>
        <v>0</v>
      </c>
      <c>
        <v>1</v>
      </c>
      <c>
        <v>0</v>
      </c>
      <c>
        <v>0</v>
      </c>
      <c>
        <v>0</v>
      </c>
      <c>
        <v>2.101667</v>
      </c>
      <c>
        <v>0</v>
      </c>
      <c>
        <v>0</v>
      </c>
    </row>
    <row>
      <c>
        <is>
          <t>1580808</t>
        </is>
      </c>
      <c>
        <v>1</v>
      </c>
      <c>
        <is>
          <t>İZMİR</t>
        </is>
      </c>
      <c>
        <v>DİKİLİ</v>
      </c>
      <c>
        <is>
          <t>TR-31 35-30-L00031_B b1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14.11.2020 17:11:26</t>
        </is>
      </c>
      <c>
        <is>
          <t>14.11.2020 19:23:11</t>
        </is>
      </c>
      <c>
        <v>2.195833333</v>
      </c>
      <c>
        <v>0</v>
      </c>
      <c>
        <v>100</v>
      </c>
      <c>
        <v>0</v>
      </c>
      <c>
        <v>0</v>
      </c>
      <c>
        <v>0</v>
      </c>
      <c>
        <v>219.583333</v>
      </c>
      <c>
        <v>0</v>
      </c>
      <c>
        <v>0</v>
      </c>
    </row>
    <row>
      <c>
        <is>
          <t>1573994</t>
        </is>
      </c>
      <c>
        <v>1</v>
      </c>
      <c>
        <is>
          <t>İZMİR</t>
        </is>
      </c>
      <c>
        <v>MENDERES</v>
      </c>
      <c>
        <is>
          <t>ÇİLEME TR-1 35-22-M00160_Ayırıcı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02.11.2020 09:45:06</t>
        </is>
      </c>
      <c>
        <is>
          <t>02.11.2020 10:54:07</t>
        </is>
      </c>
      <c>
        <v>1.150277777</v>
      </c>
      <c>
        <v>0</v>
      </c>
      <c>
        <v>78</v>
      </c>
      <c>
        <v>1</v>
      </c>
      <c>
        <v>4</v>
      </c>
      <c>
        <v>0</v>
      </c>
      <c>
        <v>89.721667</v>
      </c>
      <c>
        <v>1.150278</v>
      </c>
      <c>
        <v>4.601111</v>
      </c>
    </row>
    <row>
      <c>
        <is>
          <t>1578234</t>
        </is>
      </c>
      <c>
        <v>1</v>
      </c>
      <c>
        <is>
          <t>İZMİR</t>
        </is>
      </c>
      <c>
        <v>BAYINDIR</v>
      </c>
      <c>
        <is>
          <t>TR-1-3/4 PARK YANI KABİN 35-20-L00020_915055849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09.11.2020 20:05:52</t>
        </is>
      </c>
      <c>
        <is>
          <t>09.11.2020 23:55:38</t>
        </is>
      </c>
      <c>
        <v>3.829444444</v>
      </c>
      <c>
        <v>0</v>
      </c>
      <c>
        <v>1</v>
      </c>
      <c>
        <v>0</v>
      </c>
      <c>
        <v>0</v>
      </c>
      <c>
        <v>0</v>
      </c>
      <c>
        <v>3.829444</v>
      </c>
      <c>
        <v>0</v>
      </c>
      <c>
        <v>0</v>
      </c>
    </row>
    <row>
      <c>
        <is>
          <t>1575654</t>
        </is>
      </c>
      <c>
        <v>1</v>
      </c>
      <c>
        <is>
          <t>İZMİR</t>
        </is>
      </c>
      <c>
        <v>BAYINDIR</v>
      </c>
      <c>
        <is>
          <t>TR-1-3/4 PARK YANI KABİN 35-20-L00020_955192706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05.11.2020 09:48:22</t>
        </is>
      </c>
      <c>
        <is>
          <t>05.11.2020 13:04:51</t>
        </is>
      </c>
      <c>
        <v>3.274722222</v>
      </c>
      <c>
        <v>0</v>
      </c>
      <c>
        <v>1</v>
      </c>
      <c>
        <v>0</v>
      </c>
      <c>
        <v>0</v>
      </c>
      <c>
        <v>0</v>
      </c>
      <c>
        <v>3.274722</v>
      </c>
      <c>
        <v>0</v>
      </c>
      <c>
        <v>0</v>
      </c>
    </row>
    <row>
      <c>
        <is>
          <t>1578147</t>
        </is>
      </c>
      <c>
        <v>1</v>
      </c>
      <c>
        <is>
          <t>İZMİR</t>
        </is>
      </c>
      <c>
        <v>BAYINDIR</v>
      </c>
      <c>
        <is>
          <t>TR-1-3/4 PARK YANI KABİN 35-20-L00020_H h1b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09.11.2020 16:09:36</t>
        </is>
      </c>
      <c>
        <is>
          <t>09.11.2020 19:26:08</t>
        </is>
      </c>
      <c>
        <v>3.275555555</v>
      </c>
      <c>
        <v>0</v>
      </c>
      <c>
        <v>56</v>
      </c>
      <c>
        <v>0</v>
      </c>
      <c>
        <v>0</v>
      </c>
      <c>
        <v>0</v>
      </c>
      <c>
        <v>183.431111</v>
      </c>
      <c>
        <v>0</v>
      </c>
      <c>
        <v>0</v>
      </c>
    </row>
    <row>
      <c>
        <is>
          <t>1596088</t>
        </is>
      </c>
      <c>
        <v>1</v>
      </c>
      <c>
        <is>
          <t>İZMİR</t>
        </is>
      </c>
      <c>
        <v>BAYINDIR</v>
      </c>
      <c>
        <is>
          <t>HASKÖY TR-1 35-20-L00206_35-20-L00206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25.11.2020 09:28:30</t>
        </is>
      </c>
      <c>
        <is>
          <t>25.11.2020 14:26:57</t>
        </is>
      </c>
      <c>
        <v>4.973971111</v>
      </c>
      <c>
        <v>0</v>
      </c>
      <c>
        <v>137</v>
      </c>
      <c>
        <v>1</v>
      </c>
      <c>
        <v>2</v>
      </c>
      <c>
        <v>0</v>
      </c>
      <c>
        <v>681.434042</v>
      </c>
      <c>
        <v>4.973971</v>
      </c>
      <c>
        <v>9.947942</v>
      </c>
    </row>
    <row>
      <c>
        <is>
          <t>1596083</t>
        </is>
      </c>
      <c>
        <v>1</v>
      </c>
      <c>
        <is>
          <t>İZMİR</t>
        </is>
      </c>
      <c>
        <v>BAYINDIR</v>
      </c>
      <c>
        <is>
          <t>HASKÖY TR-2 35-20-L00207_35-20-L00207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25.11.2020 09:25:11</t>
        </is>
      </c>
      <c>
        <is>
          <t>25.11.2020 14:25:54</t>
        </is>
      </c>
      <c>
        <v>5.011811111</v>
      </c>
      <c>
        <v>0</v>
      </c>
      <c>
        <v>80</v>
      </c>
      <c>
        <v>1</v>
      </c>
      <c>
        <v>2</v>
      </c>
      <c>
        <v>0</v>
      </c>
      <c>
        <v>400.944889</v>
      </c>
      <c>
        <v>5.011811</v>
      </c>
      <c>
        <v>10.023622</v>
      </c>
    </row>
    <row>
      <c>
        <is>
          <t>1596669</t>
        </is>
      </c>
      <c>
        <v>1</v>
      </c>
      <c>
        <is>
          <t>İZMİR</t>
        </is>
      </c>
      <c>
        <v>BAYINDIR</v>
      </c>
      <c>
        <is>
          <t>HASKÖY TR-4 35-20-L00369_35-20-L00369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26.11.2020 10:11:13</t>
        </is>
      </c>
      <c>
        <is>
          <t>26.11.2020 12:42:35</t>
        </is>
      </c>
      <c>
        <v>2.522541666</v>
      </c>
      <c>
        <v>0</v>
      </c>
      <c>
        <v>95</v>
      </c>
      <c>
        <v>1</v>
      </c>
      <c>
        <v>3</v>
      </c>
      <c>
        <v>0</v>
      </c>
      <c>
        <v>239.641458</v>
      </c>
      <c>
        <v>2.522542</v>
      </c>
      <c>
        <v>7.567625</v>
      </c>
    </row>
    <row>
      <c>
        <is>
          <t>1596598</t>
        </is>
      </c>
      <c>
        <v>1</v>
      </c>
      <c>
        <is>
          <t>İZMİR</t>
        </is>
      </c>
      <c>
        <v>BAYINDIR</v>
      </c>
      <c>
        <is>
          <t>HASKÖY TR-3 35-20-L00208_35-20-L00208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26.11.2020 09:06:46</t>
        </is>
      </c>
      <c>
        <is>
          <t>26.11.2020 13:11:08</t>
        </is>
      </c>
      <c>
        <v>4.072737777</v>
      </c>
      <c>
        <v>0</v>
      </c>
      <c>
        <v>73</v>
      </c>
      <c>
        <v>1</v>
      </c>
      <c>
        <v>1</v>
      </c>
      <c>
        <v>0</v>
      </c>
      <c>
        <v>297.309858</v>
      </c>
      <c>
        <v>4.072738</v>
      </c>
      <c>
        <v>4.072738</v>
      </c>
    </row>
    <row>
      <c>
        <is>
          <t>1598791</t>
        </is>
      </c>
      <c>
        <v>1</v>
      </c>
      <c>
        <is>
          <t>İZMİR</t>
        </is>
      </c>
      <c>
        <v>BAYINDIR</v>
      </c>
      <c>
        <is>
          <t>HASKÖY TR-1 35-20-L00206_955194853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30.11.2020 16:35:12</t>
        </is>
      </c>
      <c>
        <is>
          <t>30.11.2020 18:09:18</t>
        </is>
      </c>
      <c>
        <v>1.568333333</v>
      </c>
      <c>
        <v>0</v>
      </c>
      <c>
        <v>1</v>
      </c>
      <c>
        <v>0</v>
      </c>
      <c>
        <v>0</v>
      </c>
      <c>
        <v>0</v>
      </c>
      <c>
        <v>1.568333</v>
      </c>
      <c>
        <v>0</v>
      </c>
      <c>
        <v>0</v>
      </c>
    </row>
    <row>
      <c>
        <is>
          <t>1583635</t>
        </is>
      </c>
      <c>
        <v>1</v>
      </c>
      <c>
        <is>
          <t>İZMİR</t>
        </is>
      </c>
      <c>
        <v>BAYINDIR</v>
      </c>
      <c>
        <is>
          <t>ÇIRPI TR-1-2/2 35-20-M00007_35-20-M00007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20.11.2020 09:09:42</t>
        </is>
      </c>
      <c>
        <is>
          <t>20.11.2020 11:53:00</t>
        </is>
      </c>
      <c>
        <v>2.721666666</v>
      </c>
      <c>
        <v>1</v>
      </c>
      <c>
        <v>128</v>
      </c>
      <c>
        <v>0</v>
      </c>
      <c>
        <v>8</v>
      </c>
      <c>
        <v>2.721667</v>
      </c>
      <c>
        <v>348.373333</v>
      </c>
      <c>
        <v>0</v>
      </c>
      <c>
        <v>21.773333</v>
      </c>
    </row>
    <row>
      <c>
        <is>
          <t>1576708</t>
        </is>
      </c>
      <c>
        <v>1</v>
      </c>
      <c>
        <is>
          <t>İZMİR</t>
        </is>
      </c>
      <c>
        <v>DİKİLİ</v>
      </c>
      <c>
        <is>
          <t>TR-48 35-30-L00048_955333817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06.11.2020 17:38:38</t>
        </is>
      </c>
      <c>
        <is>
          <t>06.11.2020 21:36:17</t>
        </is>
      </c>
      <c>
        <v>3.960833333</v>
      </c>
      <c>
        <v>0</v>
      </c>
      <c>
        <v>3</v>
      </c>
      <c>
        <v>0</v>
      </c>
      <c>
        <v>0</v>
      </c>
      <c>
        <v>0</v>
      </c>
      <c>
        <v>11.8825</v>
      </c>
      <c>
        <v>0</v>
      </c>
      <c>
        <v>0</v>
      </c>
    </row>
    <row>
      <c>
        <is>
          <t>1597528</t>
        </is>
      </c>
      <c>
        <v>1</v>
      </c>
      <c>
        <is>
          <t>İZMİR</t>
        </is>
      </c>
      <c>
        <v>DİKİLİ</v>
      </c>
      <c>
        <is>
          <t>TR-53 35-30-L00053_A  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27.11.2020 20:22:55</t>
        </is>
      </c>
      <c>
        <is>
          <t>27.11.2020 21:50:10</t>
        </is>
      </c>
      <c>
        <v>1.454166666</v>
      </c>
      <c>
        <v>0</v>
      </c>
      <c>
        <v>24</v>
      </c>
      <c>
        <v>0</v>
      </c>
      <c>
        <v>0</v>
      </c>
      <c>
        <v>0</v>
      </c>
      <c>
        <v>34.9</v>
      </c>
      <c>
        <v>0</v>
      </c>
      <c>
        <v>0</v>
      </c>
    </row>
    <row>
      <c>
        <is>
          <t>1598682</t>
        </is>
      </c>
      <c>
        <v>1</v>
      </c>
      <c>
        <is>
          <t>İZMİR</t>
        </is>
      </c>
      <c>
        <v>DİKİLİ</v>
      </c>
      <c>
        <is>
          <t>TR-19 35-30-L00019_955300311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30.11.2020 14:03:00</t>
        </is>
      </c>
      <c>
        <is>
          <t>30.11.2020 15:04:00</t>
        </is>
      </c>
      <c>
        <v>1.016666666</v>
      </c>
      <c>
        <v>0</v>
      </c>
      <c>
        <v>9</v>
      </c>
      <c>
        <v>0</v>
      </c>
      <c>
        <v>0</v>
      </c>
      <c>
        <v>0</v>
      </c>
      <c>
        <v>9.15</v>
      </c>
      <c>
        <v>0</v>
      </c>
      <c>
        <v>0</v>
      </c>
    </row>
    <row>
      <c>
        <is>
          <t>1594826</t>
        </is>
      </c>
      <c>
        <v>1</v>
      </c>
      <c>
        <is>
          <t>İZMİR</t>
        </is>
      </c>
      <c>
        <v>DİKİLİ</v>
      </c>
      <c>
        <is>
          <t>TR-19 35-30-L00019_955298906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22.11.2020 15:06:00</t>
        </is>
      </c>
      <c>
        <is>
          <t>22.11.2020 15:42:12</t>
        </is>
      </c>
      <c>
        <v>0.603333333</v>
      </c>
      <c>
        <v>0</v>
      </c>
      <c>
        <v>1</v>
      </c>
      <c>
        <v>0</v>
      </c>
      <c>
        <v>0</v>
      </c>
      <c>
        <v>0</v>
      </c>
      <c>
        <v>0.603333</v>
      </c>
      <c>
        <v>0</v>
      </c>
      <c>
        <v>0</v>
      </c>
    </row>
    <row>
      <c>
        <is>
          <t>1577202</t>
        </is>
      </c>
      <c>
        <v>1</v>
      </c>
      <c>
        <is>
          <t>İZMİR</t>
        </is>
      </c>
      <c>
        <v>DİKİLİ</v>
      </c>
      <c>
        <is>
          <t>TR-14 35-30-L00014_955298561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07.11.2020 15:14:38</t>
        </is>
      </c>
      <c>
        <is>
          <t>07.11.2020 18:29:10</t>
        </is>
      </c>
      <c>
        <v>3.242222222</v>
      </c>
      <c>
        <v>0</v>
      </c>
      <c>
        <v>10</v>
      </c>
      <c>
        <v>0</v>
      </c>
      <c>
        <v>0</v>
      </c>
      <c>
        <v>0</v>
      </c>
      <c>
        <v>32.422222</v>
      </c>
      <c>
        <v>0</v>
      </c>
      <c>
        <v>0</v>
      </c>
    </row>
    <row>
      <c>
        <is>
          <t>1574779</t>
        </is>
      </c>
      <c>
        <v>1</v>
      </c>
      <c>
        <is>
          <t>İZMİR</t>
        </is>
      </c>
      <c>
        <v>DİKİLİ</v>
      </c>
      <c>
        <is>
          <t>TR-21 35-30-L00021_955298274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03.11.2020 15:13:45</t>
        </is>
      </c>
      <c>
        <is>
          <t>03.11.2020 16:57:13</t>
        </is>
      </c>
      <c>
        <v>1.724444444</v>
      </c>
      <c>
        <v>0</v>
      </c>
      <c>
        <v>7</v>
      </c>
      <c>
        <v>0</v>
      </c>
      <c>
        <v>0</v>
      </c>
      <c>
        <v>0</v>
      </c>
      <c>
        <v>12.071111</v>
      </c>
      <c>
        <v>0</v>
      </c>
      <c>
        <v>0</v>
      </c>
    </row>
    <row>
      <c>
        <is>
          <t>1574131</t>
        </is>
      </c>
      <c>
        <v>1</v>
      </c>
      <c>
        <is>
          <t>İZMİR</t>
        </is>
      </c>
      <c>
        <v>DİKİLİ</v>
      </c>
      <c>
        <is>
          <t>TR-73 35-30-L00073_955298716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02.11.2020 12:32:52</t>
        </is>
      </c>
      <c>
        <is>
          <t>02.11.2020 14:55:54</t>
        </is>
      </c>
      <c>
        <v>2.383888888</v>
      </c>
      <c>
        <v>0</v>
      </c>
      <c>
        <v>3</v>
      </c>
      <c>
        <v>0</v>
      </c>
      <c>
        <v>0</v>
      </c>
      <c>
        <v>0</v>
      </c>
      <c>
        <v>7.151667</v>
      </c>
      <c>
        <v>0</v>
      </c>
      <c>
        <v>0</v>
      </c>
    </row>
    <row>
      <c>
        <is>
          <t>1578987</t>
        </is>
      </c>
      <c>
        <v>1</v>
      </c>
      <c>
        <is>
          <t>İZMİR</t>
        </is>
      </c>
      <c>
        <v>DİKİLİ</v>
      </c>
      <c>
        <is>
          <t>TR-15 35-30-L00015_955299794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11.11.2020 10:30:41</t>
        </is>
      </c>
      <c>
        <is>
          <t>11.11.2020 11:58:16</t>
        </is>
      </c>
      <c>
        <v>1.459722222</v>
      </c>
      <c>
        <v>0</v>
      </c>
      <c>
        <v>26</v>
      </c>
      <c>
        <v>0</v>
      </c>
      <c>
        <v>0</v>
      </c>
      <c>
        <v>0</v>
      </c>
      <c>
        <v>37.952778</v>
      </c>
      <c>
        <v>0</v>
      </c>
      <c>
        <v>0</v>
      </c>
    </row>
    <row>
      <c>
        <is>
          <t>1577689</t>
        </is>
      </c>
      <c>
        <v>1</v>
      </c>
      <c>
        <is>
          <t>İZMİR</t>
        </is>
      </c>
      <c>
        <v>DİKİLİ</v>
      </c>
      <c>
        <is>
          <t>TR-15 35-30-L00015_955298221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08.11.2020 16:34:22</t>
        </is>
      </c>
      <c>
        <is>
          <t>08.11.2020 17:44:07</t>
        </is>
      </c>
      <c>
        <v>1.1625</v>
      </c>
      <c>
        <v>0</v>
      </c>
      <c>
        <v>5</v>
      </c>
      <c>
        <v>0</v>
      </c>
      <c>
        <v>0</v>
      </c>
      <c>
        <v>0</v>
      </c>
      <c>
        <v>5.8125</v>
      </c>
      <c>
        <v>0</v>
      </c>
      <c>
        <v>0</v>
      </c>
    </row>
    <row>
      <c>
        <is>
          <t>1577704</t>
        </is>
      </c>
      <c>
        <v>1</v>
      </c>
      <c>
        <is>
          <t>İZMİR</t>
        </is>
      </c>
      <c>
        <v>DİKİLİ</v>
      </c>
      <c>
        <is>
          <t>TR-14 35-30-L00014_955299181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08.11.2020 16:59:13</t>
        </is>
      </c>
      <c>
        <is>
          <t>08.11.2020 19:11:21</t>
        </is>
      </c>
      <c>
        <v>2.202222222</v>
      </c>
      <c>
        <v>0</v>
      </c>
      <c>
        <v>19</v>
      </c>
      <c>
        <v>0</v>
      </c>
      <c>
        <v>0</v>
      </c>
      <c>
        <v>0</v>
      </c>
      <c>
        <v>41.842222</v>
      </c>
      <c>
        <v>0</v>
      </c>
      <c>
        <v>0</v>
      </c>
    </row>
    <row>
      <c>
        <is>
          <t>1575928</t>
        </is>
      </c>
      <c>
        <v>1</v>
      </c>
      <c>
        <is>
          <t>İZMİR</t>
        </is>
      </c>
      <c>
        <v>DİKİLİ</v>
      </c>
      <c>
        <is>
          <t>TR-14 35-30-L00014_955299346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05.11.2020 17:01:10</t>
        </is>
      </c>
      <c>
        <is>
          <t>05.11.2020 19:38:35</t>
        </is>
      </c>
      <c>
        <v>2.623611111</v>
      </c>
      <c>
        <v>0</v>
      </c>
      <c>
        <v>16</v>
      </c>
      <c>
        <v>0</v>
      </c>
      <c>
        <v>0</v>
      </c>
      <c>
        <v>0</v>
      </c>
      <c>
        <v>41.977778</v>
      </c>
      <c>
        <v>0</v>
      </c>
      <c>
        <v>0</v>
      </c>
    </row>
    <row>
      <c>
        <is>
          <t>1595863</t>
        </is>
      </c>
      <c>
        <v>1</v>
      </c>
      <c>
        <is>
          <t>İZMİR</t>
        </is>
      </c>
      <c>
        <v>DİKİLİ</v>
      </c>
      <c>
        <is>
          <t>TR-14 35-30-L00014_955299666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24.11.2020 16:08:42</t>
        </is>
      </c>
      <c>
        <is>
          <t>24.11.2020 19:45:35</t>
        </is>
      </c>
      <c>
        <v>3.614722222</v>
      </c>
      <c>
        <v>0</v>
      </c>
      <c>
        <v>1</v>
      </c>
      <c>
        <v>0</v>
      </c>
      <c>
        <v>0</v>
      </c>
      <c>
        <v>0</v>
      </c>
      <c>
        <v>3.614722</v>
      </c>
      <c>
        <v>0</v>
      </c>
      <c>
        <v>0</v>
      </c>
    </row>
    <row>
      <c>
        <is>
          <t>1584400</t>
        </is>
      </c>
      <c>
        <v>1</v>
      </c>
      <c>
        <is>
          <t>İZMİR</t>
        </is>
      </c>
      <c>
        <v>DİKİLİ</v>
      </c>
      <c>
        <is>
          <t>TR-18 35-30-L00018_955300131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21.11.2020 13:54:22</t>
        </is>
      </c>
      <c>
        <is>
          <t>21.11.2020 15:12:49</t>
        </is>
      </c>
      <c>
        <v>1.3075</v>
      </c>
      <c>
        <v>0</v>
      </c>
      <c>
        <v>1</v>
      </c>
      <c>
        <v>0</v>
      </c>
      <c>
        <v>0</v>
      </c>
      <c>
        <v>0</v>
      </c>
      <c>
        <v>1.3075</v>
      </c>
      <c>
        <v>0</v>
      </c>
      <c>
        <v>0</v>
      </c>
    </row>
    <row>
      <c>
        <is>
          <t>1596544</t>
        </is>
      </c>
      <c>
        <v>1</v>
      </c>
      <c>
        <is>
          <t>İZMİR</t>
        </is>
      </c>
      <c>
        <v>MENDERES</v>
      </c>
      <c>
        <is>
          <t>ÇUKURALTI M-12 35-25-M00058_955291078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25.11.2020 23:54:01</t>
        </is>
      </c>
      <c>
        <is>
          <t>26.11.2020 00:42:32</t>
        </is>
      </c>
      <c>
        <v>0.808611111</v>
      </c>
      <c>
        <v>0</v>
      </c>
      <c>
        <v>1</v>
      </c>
      <c>
        <v>0</v>
      </c>
      <c>
        <v>0</v>
      </c>
      <c>
        <v>0</v>
      </c>
      <c>
        <v>0.808611</v>
      </c>
      <c>
        <v>0</v>
      </c>
      <c>
        <v>0</v>
      </c>
    </row>
    <row>
      <c>
        <is>
          <t>1580854</t>
        </is>
      </c>
      <c>
        <v>1</v>
      </c>
      <c>
        <is>
          <t>İZMİR</t>
        </is>
      </c>
      <c>
        <v>MENDERES</v>
      </c>
      <c>
        <is>
          <t>ÇUKURALTI M-12 35-25-M00058_955267247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14.11.2020 19:13:23</t>
        </is>
      </c>
      <c>
        <is>
          <t>14.11.2020 20:35:10</t>
        </is>
      </c>
      <c>
        <v>1.363055555</v>
      </c>
      <c>
        <v>0</v>
      </c>
      <c>
        <v>1</v>
      </c>
      <c>
        <v>0</v>
      </c>
      <c>
        <v>0</v>
      </c>
      <c>
        <v>0</v>
      </c>
      <c>
        <v>1.363056</v>
      </c>
      <c>
        <v>0</v>
      </c>
      <c>
        <v>0</v>
      </c>
    </row>
    <row>
      <c>
        <is>
          <t>1596757</t>
        </is>
      </c>
      <c>
        <v>1</v>
      </c>
      <c>
        <is>
          <t>İZMİR</t>
        </is>
      </c>
      <c>
        <v>MENDERES</v>
      </c>
      <c>
        <is>
          <t>GÜMÜLDÜR M-35 35-25-M00035_95000001294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26.11.2020 12:09:00</t>
        </is>
      </c>
      <c>
        <is>
          <t>26.11.2020 14:11:45</t>
        </is>
      </c>
      <c>
        <v>2.045833333</v>
      </c>
      <c>
        <v>0</v>
      </c>
      <c>
        <v>1</v>
      </c>
      <c>
        <v>0</v>
      </c>
      <c>
        <v>0</v>
      </c>
      <c>
        <v>0</v>
      </c>
      <c>
        <v>2.045833</v>
      </c>
      <c>
        <v>0</v>
      </c>
      <c>
        <v>0</v>
      </c>
    </row>
    <row>
      <c>
        <is>
          <t>1577200</t>
        </is>
      </c>
      <c>
        <v>1</v>
      </c>
      <c>
        <is>
          <t>İZMİR</t>
        </is>
      </c>
      <c>
        <v>MENDERES</v>
      </c>
      <c>
        <is>
          <t>GÜMÜLDÜR M-1 35-25-M00001_7708336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07.11.2020 15:31:00</t>
        </is>
      </c>
      <c>
        <is>
          <t>07.11.2020 16:00:19</t>
        </is>
      </c>
      <c>
        <v>0.488611111</v>
      </c>
      <c>
        <v>0</v>
      </c>
      <c>
        <v>4</v>
      </c>
      <c>
        <v>0</v>
      </c>
      <c>
        <v>0</v>
      </c>
      <c>
        <v>0</v>
      </c>
      <c>
        <v>1.954444</v>
      </c>
      <c>
        <v>0</v>
      </c>
      <c>
        <v>0</v>
      </c>
    </row>
    <row>
      <c>
        <is>
          <t>1583243</t>
        </is>
      </c>
      <c>
        <v>1</v>
      </c>
      <c>
        <is>
          <t>İZMİR</t>
        </is>
      </c>
      <c>
        <v>MENDERES</v>
      </c>
      <c>
        <is>
          <t>TEKELİ ARITMA KÖK 35-22-M00090_ÇİLEME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19.11.2020 14:33:36</t>
        </is>
      </c>
      <c>
        <is>
          <t>19.11.2020 15:17:35</t>
        </is>
      </c>
      <c>
        <v>0.733055555</v>
      </c>
      <c>
        <v>0</v>
      </c>
      <c>
        <v>56</v>
      </c>
      <c>
        <v>60</v>
      </c>
      <c>
        <v>6</v>
      </c>
      <c>
        <v>0</v>
      </c>
      <c>
        <v>41.051111</v>
      </c>
      <c>
        <v>43.983333</v>
      </c>
      <c>
        <v>4.398333</v>
      </c>
    </row>
    <row>
      <c>
        <is>
          <t>1577220</t>
        </is>
      </c>
      <c>
        <v>1</v>
      </c>
      <c>
        <is>
          <t>İZMİR</t>
        </is>
      </c>
      <c>
        <v>MENDERES</v>
      </c>
      <c>
        <is>
          <t>ÇİLEME TR-3 35-22-M00162_Ayırıcı H01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07.11.2020 16:00:05</t>
        </is>
      </c>
      <c>
        <is>
          <t>07.11.2020 17:05:13</t>
        </is>
      </c>
      <c>
        <v>1.085555555</v>
      </c>
      <c>
        <v>0</v>
      </c>
      <c>
        <v>200</v>
      </c>
      <c>
        <v>1</v>
      </c>
      <c>
        <v>7</v>
      </c>
      <c>
        <v>0</v>
      </c>
      <c>
        <v>217.111111</v>
      </c>
      <c>
        <v>1.085556</v>
      </c>
      <c>
        <v>7.598889</v>
      </c>
    </row>
    <row>
      <c>
        <is>
          <t>1584083</t>
        </is>
      </c>
      <c>
        <v>1</v>
      </c>
      <c>
        <is>
          <t>İZMİR</t>
        </is>
      </c>
      <c>
        <v>KINIK</v>
      </c>
      <c>
        <is>
          <t>ARPADERE TR-1 35-24-M00083_35-24-M00083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20.11.2020 20:19:23</t>
        </is>
      </c>
      <c>
        <is>
          <t>20.11.2020 22:00:42</t>
        </is>
      </c>
      <c>
        <v>1.688611111</v>
      </c>
      <c>
        <v>0</v>
      </c>
      <c>
        <v>115</v>
      </c>
      <c>
        <v>1</v>
      </c>
      <c>
        <v>0</v>
      </c>
      <c>
        <v>0</v>
      </c>
      <c>
        <v>194.190278</v>
      </c>
      <c>
        <v>1.688611</v>
      </c>
      <c>
        <v>0</v>
      </c>
    </row>
    <row>
      <c>
        <is>
          <t>1574291</t>
        </is>
      </c>
      <c>
        <v>1</v>
      </c>
      <c>
        <is>
          <t>İZMİR</t>
        </is>
      </c>
      <c>
        <v>KINIK</v>
      </c>
      <c>
        <is>
          <t>MELEK BEY ÇİFTLİĞİ TR 35-24-M00030_Ayırıcı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02.11.2020 16:57:30</t>
        </is>
      </c>
      <c>
        <is>
          <t>02.11.2020 19:40:17</t>
        </is>
      </c>
      <c>
        <v>2.713055555</v>
      </c>
      <c>
        <v>0</v>
      </c>
      <c>
        <v>9</v>
      </c>
      <c>
        <v>0</v>
      </c>
      <c>
        <v>0</v>
      </c>
      <c>
        <v>0</v>
      </c>
      <c>
        <v>24.4175</v>
      </c>
      <c>
        <v>0</v>
      </c>
      <c>
        <v>0</v>
      </c>
    </row>
    <row>
      <c>
        <is>
          <t>1573988</t>
        </is>
      </c>
      <c>
        <v>1</v>
      </c>
      <c>
        <is>
          <t>İZMİR</t>
        </is>
      </c>
      <c>
        <v>KINIK</v>
      </c>
      <c>
        <is>
          <t>KINIK İM 35-24-A00001_SOMA-M01 M01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02.11.2020 09:40:20</t>
        </is>
      </c>
      <c>
        <is>
          <t>02.11.2020 09:42:54</t>
        </is>
      </c>
      <c>
        <v>0.042777777</v>
      </c>
      <c>
        <v>3</v>
      </c>
      <c>
        <v>2193</v>
      </c>
      <c>
        <v>170</v>
      </c>
      <c>
        <v>311</v>
      </c>
      <c>
        <v>0.128333</v>
      </c>
      <c>
        <v>93.811665</v>
      </c>
      <c>
        <v>7.272222</v>
      </c>
      <c>
        <v>13.303889</v>
      </c>
    </row>
    <row>
      <c>
        <is>
          <t>1598257</t>
        </is>
      </c>
      <c>
        <v>1</v>
      </c>
      <c>
        <is>
          <t>İZMİR</t>
        </is>
      </c>
      <c>
        <v>KINIK</v>
      </c>
      <c>
        <is>
          <t>MANDIRA ÖNÜ FAHRİ DOĞAN VE ARK. TR 35-24-M00036_955233077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29.11.2020 17:32:00</t>
        </is>
      </c>
      <c>
        <is>
          <t>29.11.2020 19:54:29</t>
        </is>
      </c>
      <c>
        <v>2.374722222</v>
      </c>
      <c>
        <v>0</v>
      </c>
      <c>
        <v>8</v>
      </c>
      <c>
        <v>0</v>
      </c>
      <c>
        <v>0</v>
      </c>
      <c>
        <v>0</v>
      </c>
      <c>
        <v>18.997778</v>
      </c>
      <c>
        <v>0</v>
      </c>
      <c>
        <v>0</v>
      </c>
    </row>
    <row>
      <c>
        <is>
          <t>1598446</t>
        </is>
      </c>
      <c>
        <v>1</v>
      </c>
      <c>
        <is>
          <t>İZMİR</t>
        </is>
      </c>
      <c>
        <v>KINIK</v>
      </c>
      <c>
        <is>
          <t>KINIK TR-1 35-24-M00235_955217779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30.11.2020 09:21:00</t>
        </is>
      </c>
      <c>
        <is>
          <t>30.11.2020 13:11:28</t>
        </is>
      </c>
      <c>
        <v>3.841111111</v>
      </c>
      <c>
        <v>0</v>
      </c>
      <c>
        <v>1</v>
      </c>
      <c>
        <v>0</v>
      </c>
      <c>
        <v>0</v>
      </c>
      <c>
        <v>0</v>
      </c>
      <c>
        <v>3.841111</v>
      </c>
      <c>
        <v>0</v>
      </c>
      <c>
        <v>0</v>
      </c>
    </row>
    <row>
      <c>
        <is>
          <t>1595824</t>
        </is>
      </c>
      <c>
        <v>1</v>
      </c>
      <c>
        <is>
          <t>İZMİR</t>
        </is>
      </c>
      <c>
        <v>KINIK</v>
      </c>
      <c>
        <is>
          <t>KINIK TR-1 35-24-M00235_955217542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24.11.2020 14:57:31</t>
        </is>
      </c>
      <c>
        <is>
          <t>24.11.2020 15:39:10</t>
        </is>
      </c>
      <c>
        <v>0.694166666</v>
      </c>
      <c>
        <v>0</v>
      </c>
      <c>
        <v>5</v>
      </c>
      <c>
        <v>0</v>
      </c>
      <c>
        <v>0</v>
      </c>
      <c>
        <v>0</v>
      </c>
      <c>
        <v>3.470833</v>
      </c>
      <c>
        <v>0</v>
      </c>
      <c>
        <v>0</v>
      </c>
    </row>
    <row>
      <c>
        <is>
          <t>1577499</t>
        </is>
      </c>
      <c>
        <v>1</v>
      </c>
      <c>
        <is>
          <t>İZMİR</t>
        </is>
      </c>
      <c>
        <v>BAYINDIR</v>
      </c>
      <c>
        <is>
          <t>KARAVELİLER TR-1 KÖK 35-20-L00137_KIZILCAOVA-L03 L03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08.11.2020 09:21:29</t>
        </is>
      </c>
      <c>
        <is>
          <t>08.11.2020 09:38:00</t>
        </is>
      </c>
      <c>
        <v>0.275277777</v>
      </c>
      <c>
        <v>0</v>
      </c>
      <c>
        <v>577</v>
      </c>
      <c>
        <v>35</v>
      </c>
      <c>
        <v>66</v>
      </c>
      <c>
        <v>0</v>
      </c>
      <c>
        <v>158.835277</v>
      </c>
      <c>
        <v>9.634722</v>
      </c>
      <c>
        <v>18.168333</v>
      </c>
    </row>
    <row>
      <c>
        <is>
          <t>1576259</t>
        </is>
      </c>
      <c>
        <v>1</v>
      </c>
      <c>
        <is>
          <t>İZMİR</t>
        </is>
      </c>
      <c>
        <v>BAYINDIR</v>
      </c>
      <c>
        <is>
          <t>KARAVELİLER TR-1 KÖK 35-20-L00137_YAKAPINAR ÇAYIR-L05 L05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06.11.2020 09:04:53</t>
        </is>
      </c>
      <c>
        <is>
          <t>06.11.2020 10:52:58</t>
        </is>
      </c>
      <c>
        <v>1.801388888</v>
      </c>
      <c>
        <v>0</v>
      </c>
      <c>
        <v>194</v>
      </c>
      <c>
        <v>6</v>
      </c>
      <c>
        <v>14</v>
      </c>
      <c>
        <v>0</v>
      </c>
      <c>
        <v>349.469444</v>
      </c>
      <c>
        <v>10.808333</v>
      </c>
      <c>
        <v>25.219444</v>
      </c>
    </row>
    <row>
      <c>
        <is>
          <t>1582928</t>
        </is>
      </c>
      <c>
        <v>1</v>
      </c>
      <c>
        <is>
          <t>İZMİR</t>
        </is>
      </c>
      <c>
        <v>BAYINDIR</v>
      </c>
      <c>
        <is>
          <t>PINARLI KÖK 35-20-M00085_TR-2 - TR-3-M03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19.11.2020 09:36:17</t>
        </is>
      </c>
      <c>
        <is>
          <t>19.11.2020 10:15:06</t>
        </is>
      </c>
      <c>
        <v>0.646944444</v>
      </c>
      <c>
        <v>0</v>
      </c>
      <c>
        <v>119</v>
      </c>
      <c>
        <v>5</v>
      </c>
      <c>
        <v>2</v>
      </c>
      <c>
        <v>0</v>
      </c>
      <c>
        <v>76.986389</v>
      </c>
      <c>
        <v>3.234722</v>
      </c>
      <c>
        <v>1.293889</v>
      </c>
    </row>
    <row>
      <c>
        <is>
          <t>1583258</t>
        </is>
      </c>
      <c>
        <v>1</v>
      </c>
      <c>
        <is>
          <t>İZMİR</t>
        </is>
      </c>
      <c>
        <v>BAYINDIR</v>
      </c>
      <c>
        <is>
          <t>PINARLI TR-9 35-20-M00096_-H H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19.11.2020 14:36:09</t>
        </is>
      </c>
      <c>
        <is>
          <t>19.11.2020 17:54:46</t>
        </is>
      </c>
      <c>
        <v>3.310277777</v>
      </c>
      <c>
        <v>0</v>
      </c>
      <c>
        <v>36</v>
      </c>
      <c>
        <v>2</v>
      </c>
      <c>
        <v>0</v>
      </c>
      <c>
        <v>0</v>
      </c>
      <c>
        <v>119.17</v>
      </c>
      <c>
        <v>6.620556</v>
      </c>
      <c>
        <v>0</v>
      </c>
    </row>
    <row>
      <c>
        <is>
          <t>1584248</t>
        </is>
      </c>
      <c>
        <v>1</v>
      </c>
      <c>
        <is>
          <t>İZMİR</t>
        </is>
      </c>
      <c>
        <v>BAYINDIR</v>
      </c>
      <c>
        <is>
          <t>PINARLI KÖK 35-20-M00085_TR-4 - TR-5-M04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21.11.2020 09:40:02</t>
        </is>
      </c>
      <c>
        <is>
          <t>21.11.2020 11:26:00</t>
        </is>
      </c>
      <c>
        <v>1.766111111</v>
      </c>
      <c>
        <v>0</v>
      </c>
      <c>
        <v>130</v>
      </c>
      <c>
        <v>4</v>
      </c>
      <c>
        <v>6</v>
      </c>
      <c>
        <v>0</v>
      </c>
      <c>
        <v>229.594444</v>
      </c>
      <c>
        <v>7.064444</v>
      </c>
      <c>
        <v>10.596667</v>
      </c>
    </row>
    <row>
      <c>
        <is>
          <t>1582430</t>
        </is>
      </c>
      <c>
        <v>1</v>
      </c>
      <c>
        <is>
          <t>İZMİR</t>
        </is>
      </c>
      <c>
        <v>BAYINDIR</v>
      </c>
      <c>
        <is>
          <t>PINARLI TR-1 35-20-M00100_35-20-M00100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18.11.2020 09:06:45</t>
        </is>
      </c>
      <c>
        <is>
          <t>18.11.2020 15:33:00</t>
        </is>
      </c>
      <c>
        <v>6.4375</v>
      </c>
      <c>
        <v>0</v>
      </c>
      <c>
        <v>40</v>
      </c>
      <c>
        <v>2</v>
      </c>
      <c>
        <v>5</v>
      </c>
      <c>
        <v>0</v>
      </c>
      <c>
        <v>257.5</v>
      </c>
      <c>
        <v>12.875</v>
      </c>
      <c>
        <v>32.1875</v>
      </c>
    </row>
    <row>
      <c>
        <is>
          <t>1582432</t>
        </is>
      </c>
      <c>
        <v>1</v>
      </c>
      <c>
        <is>
          <t>İZMİR</t>
        </is>
      </c>
      <c>
        <v>BAYINDIR</v>
      </c>
      <c>
        <is>
          <t>PINARLI TR-16 35-20-M00101_35-20-M00101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18.11.2020 09:14:06</t>
        </is>
      </c>
      <c>
        <is>
          <t>18.11.2020 15:31:00</t>
        </is>
      </c>
      <c>
        <v>6.281666666</v>
      </c>
      <c>
        <v>0</v>
      </c>
      <c>
        <v>88</v>
      </c>
      <c>
        <v>0</v>
      </c>
      <c>
        <v>0</v>
      </c>
      <c>
        <v>0</v>
      </c>
      <c>
        <v>552.786667</v>
      </c>
      <c>
        <v>0</v>
      </c>
      <c>
        <v>0</v>
      </c>
    </row>
    <row>
      <c>
        <is>
          <t>1594674</t>
        </is>
      </c>
      <c>
        <v>1</v>
      </c>
      <c>
        <is>
          <t>İZMİR</t>
        </is>
      </c>
      <c>
        <v>BAYINDIR</v>
      </c>
      <c>
        <is>
          <t>PINARLI KÖK 35-20-M00085_TR-6 - TR-7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22.11.2020 09:14:02</t>
        </is>
      </c>
      <c>
        <is>
          <t>22.11.2020 10:29:35</t>
        </is>
      </c>
      <c>
        <v>1.259166666</v>
      </c>
      <c>
        <v>0</v>
      </c>
      <c>
        <v>314</v>
      </c>
      <c>
        <v>13</v>
      </c>
      <c>
        <v>6</v>
      </c>
      <c>
        <v>0</v>
      </c>
      <c>
        <v>395.378333</v>
      </c>
      <c>
        <v>16.369167</v>
      </c>
      <c>
        <v>7.555</v>
      </c>
    </row>
    <row>
      <c>
        <is>
          <t>1596841</t>
        </is>
      </c>
      <c>
        <v>1</v>
      </c>
      <c>
        <is>
          <t>İZMİR</t>
        </is>
      </c>
      <c>
        <v>BAYINDIR</v>
      </c>
      <c>
        <is>
          <t>PINARLI TR-1 35-20-M00100_955210134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26.11.2020 14:23:34</t>
        </is>
      </c>
      <c>
        <is>
          <t>26.11.2020 18:01:13</t>
        </is>
      </c>
      <c>
        <v>3.6275</v>
      </c>
      <c>
        <v>0</v>
      </c>
      <c>
        <v>1</v>
      </c>
      <c>
        <v>0</v>
      </c>
      <c>
        <v>0</v>
      </c>
      <c>
        <v>0</v>
      </c>
      <c>
        <v>3.6275</v>
      </c>
      <c>
        <v>0</v>
      </c>
      <c>
        <v>0</v>
      </c>
    </row>
    <row>
      <c>
        <is>
          <t>1580784</t>
        </is>
      </c>
      <c>
        <v>1</v>
      </c>
      <c>
        <is>
          <t>İZMİR</t>
        </is>
      </c>
      <c>
        <v>BAYINDIR</v>
      </c>
      <c>
        <is>
          <t>PINARLI TR-9 35-20-M00096_-H H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14.11.2020 16:50:02</t>
        </is>
      </c>
      <c>
        <is>
          <t>14.11.2020 17:41:09</t>
        </is>
      </c>
      <c>
        <v>0.851944444</v>
      </c>
      <c>
        <v>0</v>
      </c>
      <c>
        <v>36</v>
      </c>
      <c>
        <v>2</v>
      </c>
      <c>
        <v>0</v>
      </c>
      <c>
        <v>0</v>
      </c>
      <c>
        <v>30.67</v>
      </c>
      <c>
        <v>1.703889</v>
      </c>
      <c>
        <v>0</v>
      </c>
    </row>
    <row>
      <c>
        <is>
          <t>1578395</t>
        </is>
      </c>
      <c>
        <v>1</v>
      </c>
      <c>
        <is>
          <t>İZMİR</t>
        </is>
      </c>
      <c>
        <v>BAYINDIR</v>
      </c>
      <c>
        <is>
          <t>ARAPBAŞI TR-4 35-20-M00034_35-20-M00034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10.11.2020 10:02:12</t>
        </is>
      </c>
      <c>
        <is>
          <t>10.11.2020 15:15:48</t>
        </is>
      </c>
      <c>
        <v>5.226501666</v>
      </c>
      <c>
        <v>0</v>
      </c>
      <c>
        <v>118</v>
      </c>
      <c>
        <v>1</v>
      </c>
      <c>
        <v>2</v>
      </c>
      <c>
        <v>0</v>
      </c>
      <c>
        <v>616.727197</v>
      </c>
      <c>
        <v>5.226502</v>
      </c>
      <c>
        <v>10.453003</v>
      </c>
    </row>
    <row>
      <c>
        <is>
          <t>1580571</t>
        </is>
      </c>
      <c>
        <v>1</v>
      </c>
      <c>
        <is>
          <t>İZMİR</t>
        </is>
      </c>
      <c>
        <v>BAYINDIR</v>
      </c>
      <c>
        <is>
          <t>TR-1-1/3 MEZARLIK KABİN 35-20-L00003_35-20-L00003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14.11.2020 09:54:40</t>
        </is>
      </c>
      <c>
        <is>
          <t>14.11.2020 16:25:05</t>
        </is>
      </c>
      <c>
        <v>6.506802777</v>
      </c>
      <c>
        <v>2</v>
      </c>
      <c>
        <v>141</v>
      </c>
      <c>
        <v>0</v>
      </c>
      <c>
        <v>0</v>
      </c>
      <c>
        <v>13.013606</v>
      </c>
      <c>
        <v>917.459192</v>
      </c>
      <c>
        <v>0</v>
      </c>
      <c>
        <v>0</v>
      </c>
    </row>
    <row>
      <c>
        <is>
          <t>1579037</t>
        </is>
      </c>
      <c>
        <v>1</v>
      </c>
      <c>
        <is>
          <t>İZMİR</t>
        </is>
      </c>
      <c>
        <v>BAYINDIR</v>
      </c>
      <c>
        <is>
          <t>GENCERLER TR-5 35-20-L00042_35-20-L00042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11.11.2020 11:31:25</t>
        </is>
      </c>
      <c>
        <is>
          <t>11.11.2020 14:07:00</t>
        </is>
      </c>
      <c>
        <v>2.593055555</v>
      </c>
      <c>
        <v>0</v>
      </c>
      <c>
        <v>57</v>
      </c>
      <c>
        <v>1</v>
      </c>
      <c>
        <v>5</v>
      </c>
      <c>
        <v>0</v>
      </c>
      <c>
        <v>147.804167</v>
      </c>
      <c>
        <v>2.593056</v>
      </c>
      <c>
        <v>12.965278</v>
      </c>
    </row>
    <row>
      <c>
        <is>
          <t>1576021</t>
        </is>
      </c>
      <c>
        <v>1</v>
      </c>
      <c>
        <is>
          <t>İZMİR</t>
        </is>
      </c>
      <c>
        <v>BAYINDIR</v>
      </c>
      <c>
        <is>
          <t>ARAPBAŞI TR-3 35-20-M00033_Ayırıcı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05.11.2020 19:55:19</t>
        </is>
      </c>
      <c>
        <is>
          <t>05.11.2020 21:31:15</t>
        </is>
      </c>
      <c>
        <v>1.598888888</v>
      </c>
      <c>
        <v>0</v>
      </c>
      <c>
        <v>62</v>
      </c>
      <c>
        <v>1</v>
      </c>
      <c>
        <v>0</v>
      </c>
      <c>
        <v>0</v>
      </c>
      <c>
        <v>99.131111</v>
      </c>
      <c>
        <v>1.598889</v>
      </c>
      <c>
        <v>0</v>
      </c>
    </row>
    <row>
      <c>
        <is>
          <t>1595544</t>
        </is>
      </c>
      <c>
        <v>1</v>
      </c>
      <c>
        <is>
          <t>İZMİR</t>
        </is>
      </c>
      <c>
        <v>BAYINDIR</v>
      </c>
      <c>
        <is>
          <t>ARAPBAŞI TR-3 35-20-M00033_Ayırıcı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24.11.2020 08:49:33</t>
        </is>
      </c>
      <c>
        <is>
          <t>24.11.2020 09:23:00</t>
        </is>
      </c>
      <c>
        <v>0.5575</v>
      </c>
      <c>
        <v>0</v>
      </c>
      <c>
        <v>62</v>
      </c>
      <c>
        <v>1</v>
      </c>
      <c>
        <v>0</v>
      </c>
      <c>
        <v>0</v>
      </c>
      <c>
        <v>34.565</v>
      </c>
      <c>
        <v>0.5575</v>
      </c>
      <c>
        <v>0</v>
      </c>
    </row>
    <row>
      <c>
        <is>
          <t>1574977</t>
        </is>
      </c>
      <c>
        <v>1</v>
      </c>
      <c>
        <is>
          <t>İZMİR</t>
        </is>
      </c>
      <c>
        <v>BAYINDIR</v>
      </c>
      <c>
        <is>
          <t>ARAPBAŞI TR-3 35-20-M00033_10451450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03.11.2020 22:59:00</t>
        </is>
      </c>
      <c>
        <is>
          <t>03.11.2020 23:57:42</t>
        </is>
      </c>
      <c>
        <v>0.978333333</v>
      </c>
      <c>
        <v>0</v>
      </c>
      <c>
        <v>25</v>
      </c>
      <c>
        <v>0</v>
      </c>
      <c>
        <v>0</v>
      </c>
      <c>
        <v>0</v>
      </c>
      <c>
        <v>24.458333</v>
      </c>
      <c>
        <v>0</v>
      </c>
      <c>
        <v>0</v>
      </c>
    </row>
    <row>
      <c>
        <is>
          <t>1575043</t>
        </is>
      </c>
      <c>
        <v>1</v>
      </c>
      <c>
        <is>
          <t>İZMİR</t>
        </is>
      </c>
      <c>
        <v>BAYINDIR</v>
      </c>
      <c>
        <is>
          <t>ARAPBAŞI TR-2 35-20-M00032_955210909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04.11.2020 09:10:14</t>
        </is>
      </c>
      <c>
        <is>
          <t>04.11.2020 14:55:09</t>
        </is>
      </c>
      <c>
        <v>5.748611111</v>
      </c>
      <c>
        <v>0</v>
      </c>
      <c>
        <v>3</v>
      </c>
      <c>
        <v>0</v>
      </c>
      <c>
        <v>0</v>
      </c>
      <c>
        <v>0</v>
      </c>
      <c>
        <v>17.245833</v>
      </c>
      <c>
        <v>0</v>
      </c>
      <c>
        <v>0</v>
      </c>
    </row>
    <row>
      <c>
        <is>
          <t>1575617</t>
        </is>
      </c>
      <c>
        <v>1</v>
      </c>
      <c>
        <is>
          <t>İZMİR</t>
        </is>
      </c>
      <c>
        <v>BAYINDIR</v>
      </c>
      <c>
        <is>
          <t>ARAPBAŞI TR-3 35-20-M00033_35-20-M00033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05.11.2020 09:15:14</t>
        </is>
      </c>
      <c>
        <is>
          <t>05.11.2020 10:01:46</t>
        </is>
      </c>
      <c>
        <v>0.775555555</v>
      </c>
      <c>
        <v>0</v>
      </c>
      <c>
        <v>62</v>
      </c>
      <c>
        <v>1</v>
      </c>
      <c>
        <v>0</v>
      </c>
      <c>
        <v>0</v>
      </c>
      <c>
        <v>48.084444</v>
      </c>
      <c>
        <v>0.775556</v>
      </c>
      <c>
        <v>0</v>
      </c>
    </row>
    <row>
      <c>
        <is>
          <t>1575558</t>
        </is>
      </c>
      <c>
        <v>1</v>
      </c>
      <c>
        <is>
          <t>İZMİR</t>
        </is>
      </c>
      <c>
        <v>BAYINDIR</v>
      </c>
      <c>
        <is>
          <t>ARAPBAŞI TR-3 35-20-M00033_955211004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05.11.2020 08:25:09</t>
        </is>
      </c>
      <c>
        <is>
          <t>05.11.2020 09:48:29</t>
        </is>
      </c>
      <c>
        <v>1.388888888</v>
      </c>
      <c>
        <v>0</v>
      </c>
      <c>
        <v>1</v>
      </c>
      <c>
        <v>0</v>
      </c>
      <c>
        <v>0</v>
      </c>
      <c>
        <v>0</v>
      </c>
      <c>
        <v>1.388889</v>
      </c>
      <c>
        <v>0</v>
      </c>
      <c>
        <v>0</v>
      </c>
    </row>
    <row>
      <c>
        <is>
          <t>1576386</t>
        </is>
      </c>
      <c>
        <v>1</v>
      </c>
      <c>
        <is>
          <t>İZMİR</t>
        </is>
      </c>
      <c>
        <v>BAYINDIR</v>
      </c>
      <c>
        <is>
          <t>ARAPBAŞI TR-3 35-20-M00033_955202787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06.11.2020 11:47:12</t>
        </is>
      </c>
      <c>
        <is>
          <t>06.11.2020 14:02:09</t>
        </is>
      </c>
      <c>
        <v>2.249166666</v>
      </c>
      <c>
        <v>0</v>
      </c>
      <c>
        <v>1</v>
      </c>
      <c>
        <v>0</v>
      </c>
      <c>
        <v>0</v>
      </c>
      <c>
        <v>0</v>
      </c>
      <c>
        <v>2.249167</v>
      </c>
      <c>
        <v>0</v>
      </c>
      <c>
        <v>0</v>
      </c>
    </row>
    <row>
      <c>
        <is>
          <t>1578715</t>
        </is>
      </c>
      <c>
        <v>1</v>
      </c>
      <c>
        <is>
          <t>İZMİR</t>
        </is>
      </c>
      <c>
        <v>BAYINDIR</v>
      </c>
      <c>
        <is>
          <t>ARAPBAŞI TR-4 35-20-M00034_955214949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10.11.2020 17:58:23</t>
        </is>
      </c>
      <c>
        <is>
          <t>10.11.2020 19:44:49</t>
        </is>
      </c>
      <c>
        <v>1.773888888</v>
      </c>
      <c>
        <v>0</v>
      </c>
      <c>
        <v>1</v>
      </c>
      <c>
        <v>0</v>
      </c>
      <c>
        <v>0</v>
      </c>
      <c>
        <v>0</v>
      </c>
      <c>
        <v>1.773889</v>
      </c>
      <c>
        <v>0</v>
      </c>
      <c>
        <v>0</v>
      </c>
    </row>
    <row>
      <c>
        <is>
          <t>1581631</t>
        </is>
      </c>
      <c>
        <v>1</v>
      </c>
      <c>
        <is>
          <t>İZMİR</t>
        </is>
      </c>
      <c>
        <v>BAYINDIR</v>
      </c>
      <c>
        <is>
          <t>ARAPBAŞI TR-2 35-20-L00440_955210838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16.11.2020 17:19:00</t>
        </is>
      </c>
      <c>
        <is>
          <t>16.11.2020 18:01:18</t>
        </is>
      </c>
      <c>
        <v>0.705</v>
      </c>
      <c>
        <v>0</v>
      </c>
      <c>
        <v>1</v>
      </c>
      <c>
        <v>0</v>
      </c>
      <c>
        <v>0</v>
      </c>
      <c>
        <v>0</v>
      </c>
      <c>
        <v>0.705</v>
      </c>
      <c>
        <v>0</v>
      </c>
      <c>
        <v>0</v>
      </c>
    </row>
    <row>
      <c>
        <is>
          <t>1583457</t>
        </is>
      </c>
      <c>
        <v>1</v>
      </c>
      <c>
        <is>
          <t>İZMİR</t>
        </is>
      </c>
      <c>
        <v>DİKİLİ</v>
      </c>
      <c>
        <is>
          <t>TR-39 35-30-L00039_955303756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19.11.2020 18:37:04</t>
        </is>
      </c>
      <c>
        <is>
          <t>19.11.2020 19:56:41</t>
        </is>
      </c>
      <c>
        <v>1.326944444</v>
      </c>
      <c>
        <v>0</v>
      </c>
      <c>
        <v>1</v>
      </c>
      <c>
        <v>0</v>
      </c>
      <c>
        <v>0</v>
      </c>
      <c>
        <v>0</v>
      </c>
      <c>
        <v>1.326944</v>
      </c>
      <c>
        <v>0</v>
      </c>
      <c>
        <v>0</v>
      </c>
    </row>
    <row>
      <c>
        <is>
          <t>1583040</t>
        </is>
      </c>
      <c>
        <v>1</v>
      </c>
      <c>
        <is>
          <t>İZMİR</t>
        </is>
      </c>
      <c>
        <v>DİKİLİ</v>
      </c>
      <c>
        <is>
          <t>TR-81 35-30-L00081_955330872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19.11.2020 11:09:37</t>
        </is>
      </c>
      <c>
        <is>
          <t>19.11.2020 12:03:59</t>
        </is>
      </c>
      <c>
        <v>0.906111111</v>
      </c>
      <c>
        <v>0</v>
      </c>
      <c>
        <v>2</v>
      </c>
      <c>
        <v>0</v>
      </c>
      <c>
        <v>0</v>
      </c>
      <c>
        <v>0</v>
      </c>
      <c>
        <v>1.812222</v>
      </c>
      <c>
        <v>0</v>
      </c>
      <c>
        <v>0</v>
      </c>
    </row>
    <row>
      <c>
        <is>
          <t>1584073</t>
        </is>
      </c>
      <c>
        <v>1</v>
      </c>
      <c>
        <is>
          <t>İZMİR</t>
        </is>
      </c>
      <c>
        <v>DİKİLİ</v>
      </c>
      <c>
        <is>
          <t>TR-79 35-30-L00079_35-30-L00079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20.11.2020 19:51:26</t>
        </is>
      </c>
      <c>
        <is>
          <t>20.11.2020 21:06:23</t>
        </is>
      </c>
      <c>
        <v>1.249166666</v>
      </c>
      <c>
        <v>2</v>
      </c>
      <c>
        <v>86</v>
      </c>
      <c>
        <v>0</v>
      </c>
      <c>
        <v>0</v>
      </c>
      <c>
        <v>2.498333</v>
      </c>
      <c>
        <v>107.428333</v>
      </c>
      <c>
        <v>0</v>
      </c>
      <c>
        <v>0</v>
      </c>
    </row>
    <row>
      <c>
        <is>
          <t>1584134</t>
        </is>
      </c>
      <c>
        <v>1</v>
      </c>
      <c>
        <is>
          <t>İZMİR</t>
        </is>
      </c>
      <c>
        <v>DİKİLİ</v>
      </c>
      <c>
        <is>
          <t>TR-79 35-30-L00079_955331186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21.11.2020 00:56:10</t>
        </is>
      </c>
      <c>
        <is>
          <t>21.11.2020 02:46:28</t>
        </is>
      </c>
      <c>
        <v>1.838333333</v>
      </c>
      <c>
        <v>0</v>
      </c>
      <c>
        <v>1</v>
      </c>
      <c>
        <v>0</v>
      </c>
      <c>
        <v>0</v>
      </c>
      <c>
        <v>0</v>
      </c>
      <c>
        <v>1.838333</v>
      </c>
      <c>
        <v>0</v>
      </c>
      <c>
        <v>0</v>
      </c>
    </row>
    <row>
      <c>
        <is>
          <t>1584115</t>
        </is>
      </c>
      <c>
        <v>1</v>
      </c>
      <c>
        <is>
          <t>İZMİR</t>
        </is>
      </c>
      <c>
        <v>DİKİLİ</v>
      </c>
      <c>
        <is>
          <t>TR-79 35-30-L00079_C c2</t>
        </is>
      </c>
      <c>
        <v>AG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20.11.2020 21:45:45</t>
        </is>
      </c>
      <c>
        <is>
          <t>20.11.2020 23:01:12</t>
        </is>
      </c>
      <c>
        <v>1.2575</v>
      </c>
      <c>
        <v>0</v>
      </c>
      <c>
        <v>18</v>
      </c>
      <c>
        <v>0</v>
      </c>
      <c>
        <v>0</v>
      </c>
      <c>
        <v>0</v>
      </c>
      <c>
        <v>22.635</v>
      </c>
      <c>
        <v>0</v>
      </c>
      <c>
        <v>0</v>
      </c>
    </row>
    <row>
      <c>
        <is>
          <t>1583788</t>
        </is>
      </c>
      <c>
        <v>1</v>
      </c>
      <c>
        <is>
          <t>İZMİR</t>
        </is>
      </c>
      <c>
        <v>DİKİLİ</v>
      </c>
      <c>
        <is>
          <t>TR-79 35-30-L00079_955330883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20.11.2020 11:22:25</t>
        </is>
      </c>
      <c>
        <is>
          <t>20.11.2020 13:35:48</t>
        </is>
      </c>
      <c>
        <v>2.223055555</v>
      </c>
      <c>
        <v>0</v>
      </c>
      <c>
        <v>1</v>
      </c>
      <c>
        <v>0</v>
      </c>
      <c>
        <v>0</v>
      </c>
      <c>
        <v>0</v>
      </c>
      <c>
        <v>2.223056</v>
      </c>
      <c>
        <v>0</v>
      </c>
      <c>
        <v>0</v>
      </c>
    </row>
    <row>
      <c>
        <is>
          <t>1576980</t>
        </is>
      </c>
      <c>
        <v>1</v>
      </c>
      <c>
        <is>
          <t>İZMİR</t>
        </is>
      </c>
      <c>
        <v>MENDERES</v>
      </c>
      <c>
        <is>
          <t>ÇUKURALTI M-49 35-25-M00084_5653738</t>
        </is>
      </c>
      <c>
        <v>AG Hatta Ağaç Kesimi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07.11.2020 09:31:38</t>
        </is>
      </c>
      <c>
        <is>
          <t>07.11.2020 15:37:23</t>
        </is>
      </c>
      <c>
        <v>6.095833333</v>
      </c>
      <c>
        <v>0</v>
      </c>
      <c>
        <v>63</v>
      </c>
      <c>
        <v>0</v>
      </c>
      <c>
        <v>0</v>
      </c>
      <c>
        <v>0</v>
      </c>
      <c>
        <v>384.0375</v>
      </c>
      <c>
        <v>0</v>
      </c>
      <c>
        <v>0</v>
      </c>
    </row>
    <row>
      <c>
        <is>
          <t>1580256</t>
        </is>
      </c>
      <c>
        <v>1</v>
      </c>
      <c>
        <is>
          <t>İZMİR</t>
        </is>
      </c>
      <c>
        <v>KINIK</v>
      </c>
      <c>
        <is>
          <t>SARIAHMETLER MAHALLESİ TR-1 35-24-M00081_B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13.11.2020 15:04:27</t>
        </is>
      </c>
      <c>
        <is>
          <t>13.11.2020 17:59:57</t>
        </is>
      </c>
      <c>
        <v>2.925</v>
      </c>
      <c>
        <v>0</v>
      </c>
      <c>
        <v>3</v>
      </c>
      <c>
        <v>0</v>
      </c>
      <c>
        <v>0</v>
      </c>
      <c>
        <v>0</v>
      </c>
      <c>
        <v>8.775</v>
      </c>
      <c>
        <v>0</v>
      </c>
      <c>
        <v>0</v>
      </c>
    </row>
    <row>
      <c>
        <is>
          <t>1584261</t>
        </is>
      </c>
      <c>
        <v>1</v>
      </c>
      <c>
        <is>
          <t>İZMİR</t>
        </is>
      </c>
      <c>
        <v>KINIK</v>
      </c>
      <c>
        <is>
          <t>SARIAHMETLER MAHALLESİ TR-1 35-24-M00081_35-24-M00081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21.11.2020 10:07:44</t>
        </is>
      </c>
      <c>
        <is>
          <t>21.11.2020 10:38:00</t>
        </is>
      </c>
      <c>
        <v>0.504444444</v>
      </c>
      <c>
        <v>0</v>
      </c>
      <c>
        <v>4</v>
      </c>
      <c>
        <v>1</v>
      </c>
      <c>
        <v>0</v>
      </c>
      <c>
        <v>0</v>
      </c>
      <c>
        <v>2.017778</v>
      </c>
      <c>
        <v>0.504444</v>
      </c>
      <c>
        <v>0</v>
      </c>
    </row>
    <row>
      <c>
        <is>
          <t>1575303</t>
        </is>
      </c>
      <c>
        <v>1</v>
      </c>
      <c>
        <is>
          <t>İZMİR</t>
        </is>
      </c>
      <c>
        <v>MENDERES</v>
      </c>
      <c>
        <is>
          <t>ÇAMÖNÜ TR-2 35-22-M00166_954912647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04.11.2020 15:16:12</t>
        </is>
      </c>
      <c>
        <is>
          <t>04.11.2020 17:16:31</t>
        </is>
      </c>
      <c>
        <v>2.005277777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2.005278</v>
      </c>
    </row>
    <row>
      <c>
        <is>
          <t>1576186</t>
        </is>
      </c>
      <c>
        <v>1</v>
      </c>
      <c>
        <is>
          <t>İZMİR</t>
        </is>
      </c>
      <c>
        <v>KINIK</v>
      </c>
      <c>
        <is>
          <t>ÇALTI KÖY TR-1 35-24-M00075_955222619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06.11.2020 08:53:01</t>
        </is>
      </c>
      <c>
        <is>
          <t>06.11.2020 10:26:26</t>
        </is>
      </c>
      <c>
        <v>1.556944444</v>
      </c>
      <c>
        <v>0</v>
      </c>
      <c>
        <v>1</v>
      </c>
      <c>
        <v>0</v>
      </c>
      <c>
        <v>0</v>
      </c>
      <c>
        <v>0</v>
      </c>
      <c>
        <v>1.556944</v>
      </c>
      <c>
        <v>0</v>
      </c>
      <c>
        <v>0</v>
      </c>
    </row>
    <row>
      <c>
        <is>
          <t>1575898</t>
        </is>
      </c>
      <c>
        <v>1</v>
      </c>
      <c>
        <is>
          <t>İZMİR</t>
        </is>
      </c>
      <c>
        <v>KINIK</v>
      </c>
      <c>
        <is>
          <t>ÇALTI KÖY TR-1 35-24-M00075_955222614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05.11.2020 16:04:44</t>
        </is>
      </c>
      <c>
        <is>
          <t>05.11.2020 21:26:32</t>
        </is>
      </c>
      <c>
        <v>5.363333333</v>
      </c>
      <c>
        <v>0</v>
      </c>
      <c>
        <v>1</v>
      </c>
      <c>
        <v>0</v>
      </c>
      <c>
        <v>0</v>
      </c>
      <c>
        <v>0</v>
      </c>
      <c>
        <v>5.363333</v>
      </c>
      <c>
        <v>0</v>
      </c>
      <c>
        <v>0</v>
      </c>
    </row>
    <row>
      <c>
        <is>
          <t>1576471</t>
        </is>
      </c>
      <c>
        <v>1</v>
      </c>
      <c>
        <is>
          <t>İZMİR</t>
        </is>
      </c>
      <c>
        <v>KINIK</v>
      </c>
      <c>
        <is>
          <t>ÇALTI KÖY TR-1 35-24-M00075_955226129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06.11.2020 13:29:45</t>
        </is>
      </c>
      <c>
        <is>
          <t>06.11.2020 19:07:03</t>
        </is>
      </c>
      <c>
        <v>5.621666666</v>
      </c>
      <c>
        <v>0</v>
      </c>
      <c>
        <v>1</v>
      </c>
      <c>
        <v>0</v>
      </c>
      <c>
        <v>0</v>
      </c>
      <c>
        <v>0</v>
      </c>
      <c>
        <v>5.621667</v>
      </c>
      <c>
        <v>0</v>
      </c>
      <c>
        <v>0</v>
      </c>
    </row>
    <row>
      <c>
        <is>
          <t>1596732</t>
        </is>
      </c>
      <c>
        <v>1</v>
      </c>
      <c>
        <is>
          <t>İZMİR</t>
        </is>
      </c>
      <c>
        <v>KINIK</v>
      </c>
      <c>
        <is>
          <t>İLHAMİ ERMAN VE ARK 35-24-M00212_Ayırıcı H01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26.11.2020 11:51:35</t>
        </is>
      </c>
      <c>
        <is>
          <t>26.11.2020 13:13:40</t>
        </is>
      </c>
      <c>
        <v>1.368055555</v>
      </c>
      <c>
        <v>0</v>
      </c>
      <c>
        <v>13</v>
      </c>
      <c>
        <v>0</v>
      </c>
      <c>
        <v>8</v>
      </c>
      <c>
        <v>0</v>
      </c>
      <c>
        <v>17.784722</v>
      </c>
      <c>
        <v>0</v>
      </c>
      <c>
        <v>10.944444</v>
      </c>
    </row>
    <row>
      <c>
        <is>
          <t>1596493</t>
        </is>
      </c>
      <c>
        <v>1</v>
      </c>
      <c>
        <is>
          <t>İZMİR</t>
        </is>
      </c>
      <c>
        <v>KINIK</v>
      </c>
      <c>
        <is>
          <t>CUMALI TR-2 35-24-M00095_955222046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25.11.2020 19:18:54</t>
        </is>
      </c>
      <c>
        <is>
          <t>25.11.2020 21:41:56</t>
        </is>
      </c>
      <c>
        <v>2.383888888</v>
      </c>
      <c>
        <v>0</v>
      </c>
      <c>
        <v>1</v>
      </c>
      <c>
        <v>0</v>
      </c>
      <c>
        <v>0</v>
      </c>
      <c>
        <v>0</v>
      </c>
      <c>
        <v>2.383889</v>
      </c>
      <c>
        <v>0</v>
      </c>
      <c>
        <v>0</v>
      </c>
    </row>
    <row>
      <c>
        <is>
          <t>1575451</t>
        </is>
      </c>
      <c>
        <v>1</v>
      </c>
      <c>
        <is>
          <t>İZMİR</t>
        </is>
      </c>
      <c>
        <v>KINIK</v>
      </c>
      <c>
        <is>
          <t>CUMALI TR 1 35-24-M00094_955223008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04.11.2020 20:46:11</t>
        </is>
      </c>
      <c>
        <is>
          <t>04.11.2020 22:25:00</t>
        </is>
      </c>
      <c>
        <v>1.646944444</v>
      </c>
      <c>
        <v>0</v>
      </c>
      <c>
        <v>1</v>
      </c>
      <c>
        <v>0</v>
      </c>
      <c>
        <v>0</v>
      </c>
      <c>
        <v>0</v>
      </c>
      <c>
        <v>1.646944</v>
      </c>
      <c>
        <v>0</v>
      </c>
      <c>
        <v>0</v>
      </c>
    </row>
    <row>
      <c>
        <is>
          <t>1577920</t>
        </is>
      </c>
      <c>
        <v>1</v>
      </c>
      <c>
        <is>
          <t>İZMİR</t>
        </is>
      </c>
      <c>
        <v>KINIK</v>
      </c>
      <c>
        <is>
          <t>KÜÇÜKBÖLCEK DM 35-24-M00210_KÜÇÜK BÖLCEK M01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09.11.2020 10:01:20</t>
        </is>
      </c>
      <c>
        <is>
          <t>09.11.2020 15:14:16</t>
        </is>
      </c>
      <c>
        <v>5.215555555</v>
      </c>
      <c>
        <v>0</v>
      </c>
      <c>
        <v>149</v>
      </c>
      <c>
        <v>5</v>
      </c>
      <c>
        <v>33</v>
      </c>
      <c>
        <v>0</v>
      </c>
      <c>
        <v>777.117778</v>
      </c>
      <c>
        <v>26.077778</v>
      </c>
      <c>
        <v>172.113333</v>
      </c>
    </row>
    <row>
      <c>
        <is>
          <t>1579840</t>
        </is>
      </c>
      <c>
        <v>1</v>
      </c>
      <c>
        <is>
          <t>İZMİR</t>
        </is>
      </c>
      <c>
        <v>KINIK</v>
      </c>
      <c>
        <is>
          <t>KOÇCAZ TR-2 35-24-M00265_72374638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12.11.2020 19:54:00</t>
        </is>
      </c>
      <c>
        <is>
          <t>12.11.2020 21:48:08</t>
        </is>
      </c>
      <c>
        <v>1.902222222</v>
      </c>
      <c>
        <v>0</v>
      </c>
      <c>
        <v>0</v>
      </c>
      <c>
        <v>0</v>
      </c>
      <c>
        <v>11</v>
      </c>
      <c>
        <v>0</v>
      </c>
      <c>
        <v>0</v>
      </c>
      <c>
        <v>0</v>
      </c>
      <c>
        <v>20.924444</v>
      </c>
    </row>
    <row>
      <c>
        <is>
          <t>1581122</t>
        </is>
      </c>
      <c>
        <v>1</v>
      </c>
      <c>
        <is>
          <t>İZMİR</t>
        </is>
      </c>
      <c>
        <v>KINIK</v>
      </c>
      <c>
        <is>
          <t>KOÇCAZ TR-1 35-24-M00264_95000484521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15.11.2020 16:17:00</t>
        </is>
      </c>
      <c>
        <is>
          <t>15.11.2020 23:11:35</t>
        </is>
      </c>
      <c>
        <v>6.909722222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6.909722</v>
      </c>
    </row>
    <row>
      <c>
        <is>
          <t>1596482</t>
        </is>
      </c>
      <c>
        <v>1</v>
      </c>
      <c>
        <is>
          <t>İZMİR</t>
        </is>
      </c>
      <c>
        <v>KINIK</v>
      </c>
      <c>
        <is>
          <t>POYRACIK TR-6 35-24-L00223_955216481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25.11.2020 18:51:01</t>
        </is>
      </c>
      <c>
        <is>
          <t>25.11.2020 20:33:16</t>
        </is>
      </c>
      <c>
        <v>1.704166666</v>
      </c>
      <c>
        <v>0</v>
      </c>
      <c>
        <v>1</v>
      </c>
      <c>
        <v>0</v>
      </c>
      <c>
        <v>0</v>
      </c>
      <c>
        <v>0</v>
      </c>
      <c>
        <v>1.704167</v>
      </c>
      <c>
        <v>0</v>
      </c>
      <c>
        <v>0</v>
      </c>
    </row>
    <row>
      <c>
        <is>
          <t>1582450</t>
        </is>
      </c>
      <c>
        <v>1</v>
      </c>
      <c>
        <is>
          <t>İZMİR</t>
        </is>
      </c>
      <c>
        <v>KINIK</v>
      </c>
      <c>
        <is>
          <t>KIRCALAR TR-1 35-24-M00069_A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18.11.2020 10:30:24</t>
        </is>
      </c>
      <c>
        <is>
          <t>18.11.2020 14:48:21</t>
        </is>
      </c>
      <c>
        <v>4.299166666</v>
      </c>
      <c>
        <v>0</v>
      </c>
      <c>
        <v>18</v>
      </c>
      <c>
        <v>0</v>
      </c>
      <c>
        <v>5</v>
      </c>
      <c>
        <v>0</v>
      </c>
      <c>
        <v>77.385</v>
      </c>
      <c>
        <v>0</v>
      </c>
      <c>
        <v>21.495833</v>
      </c>
    </row>
    <row>
      <c>
        <is>
          <t>1574088</t>
        </is>
      </c>
      <c>
        <v>1</v>
      </c>
      <c>
        <is>
          <t>İZMİR</t>
        </is>
      </c>
      <c>
        <v>KINIK</v>
      </c>
      <c>
        <is>
          <t>POYRACIK TR-1 35-24-L00024_TR-29 H1</t>
        </is>
      </c>
      <c>
        <v>OG Kablo Başlığı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02.11.2020 11:56:00</t>
        </is>
      </c>
      <c>
        <is>
          <t>02.11.2020 12:26:18</t>
        </is>
      </c>
      <c>
        <v>0.505</v>
      </c>
      <c>
        <v>20</v>
      </c>
      <c>
        <v>2535</v>
      </c>
      <c>
        <v>2</v>
      </c>
      <c>
        <v>12</v>
      </c>
      <c>
        <v>10.1</v>
      </c>
      <c>
        <v>1280.175</v>
      </c>
      <c>
        <v>1.01</v>
      </c>
      <c>
        <v>6.06</v>
      </c>
    </row>
    <row>
      <c>
        <is>
          <t>1574667</t>
        </is>
      </c>
      <c>
        <v>1</v>
      </c>
      <c>
        <is>
          <t>İZMİR</t>
        </is>
      </c>
      <c>
        <v>BAYINDIR</v>
      </c>
      <c>
        <is>
          <t>TR-1-2/3 ÖĞRETMEN EVİ KABİN 35-20-L00011_955202457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03.11.2020 12:44:00</t>
        </is>
      </c>
      <c>
        <is>
          <t>03.11.2020 18:53:58</t>
        </is>
      </c>
      <c>
        <v>6.166111111</v>
      </c>
      <c>
        <v>0</v>
      </c>
      <c>
        <v>9</v>
      </c>
      <c>
        <v>0</v>
      </c>
      <c>
        <v>0</v>
      </c>
      <c>
        <v>0</v>
      </c>
      <c>
        <v>55.495</v>
      </c>
      <c>
        <v>0</v>
      </c>
      <c>
        <v>0</v>
      </c>
    </row>
    <row>
      <c>
        <is>
          <t>1597998</t>
        </is>
      </c>
      <c>
        <v>1</v>
      </c>
      <c>
        <is>
          <t>İZMİR</t>
        </is>
      </c>
      <c>
        <v>BAYINDIR</v>
      </c>
      <c>
        <is>
          <t>TR-1-2/2 35-20-L00002_10706075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28.11.2020 23:59:03</t>
        </is>
      </c>
      <c>
        <is>
          <t>29.11.2020 00:57:50</t>
        </is>
      </c>
      <c>
        <v>0.979722222</v>
      </c>
      <c>
        <v>0</v>
      </c>
      <c>
        <v>104</v>
      </c>
      <c>
        <v>0</v>
      </c>
      <c>
        <v>0</v>
      </c>
      <c>
        <v>0</v>
      </c>
      <c>
        <v>101.891111</v>
      </c>
      <c>
        <v>0</v>
      </c>
      <c>
        <v>0</v>
      </c>
    </row>
    <row>
      <c>
        <is>
          <t>1597858</t>
        </is>
      </c>
      <c>
        <v>1</v>
      </c>
      <c>
        <is>
          <t>İZMİR</t>
        </is>
      </c>
      <c>
        <v>BAYINDIR</v>
      </c>
      <c>
        <is>
          <t>TR-1-2/4 SADIKPAŞA MAH. 35-20-L00013_955202450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28.11.2020 15:30:22</t>
        </is>
      </c>
      <c>
        <is>
          <t>28.11.2020 17:39:45</t>
        </is>
      </c>
      <c>
        <v>2.156388888</v>
      </c>
      <c>
        <v>0</v>
      </c>
      <c>
        <v>11</v>
      </c>
      <c>
        <v>0</v>
      </c>
      <c>
        <v>0</v>
      </c>
      <c>
        <v>0</v>
      </c>
      <c>
        <v>23.720278</v>
      </c>
      <c>
        <v>0</v>
      </c>
      <c>
        <v>0</v>
      </c>
    </row>
    <row>
      <c>
        <is>
          <t>1596197</t>
        </is>
      </c>
      <c>
        <v>1</v>
      </c>
      <c>
        <is>
          <t>İZMİR</t>
        </is>
      </c>
      <c>
        <v>BAYINDIR</v>
      </c>
      <c>
        <is>
          <t>TR-1-2/3 ÖĞRETMEN EVİ KABİN 35-20-L00011_955203300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25.11.2020 10:51:03</t>
        </is>
      </c>
      <c>
        <is>
          <t>25.11.2020 14:24:10</t>
        </is>
      </c>
      <c>
        <v>3.551944444</v>
      </c>
      <c>
        <v>0</v>
      </c>
      <c>
        <v>2</v>
      </c>
      <c>
        <v>0</v>
      </c>
      <c>
        <v>0</v>
      </c>
      <c>
        <v>0</v>
      </c>
      <c>
        <v>7.103889</v>
      </c>
      <c>
        <v>0</v>
      </c>
      <c>
        <v>0</v>
      </c>
    </row>
    <row>
      <c>
        <is>
          <t>1577260</t>
        </is>
      </c>
      <c>
        <v>1</v>
      </c>
      <c>
        <is>
          <t>İZMİR</t>
        </is>
      </c>
      <c>
        <v>BAYINDIR</v>
      </c>
      <c>
        <is>
          <t>ARAPBAŞI TR-4 35-20-M00034_955211461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07.11.2020 17:13:36</t>
        </is>
      </c>
      <c>
        <is>
          <t>07.11.2020 20:55:45</t>
        </is>
      </c>
      <c>
        <v>3.7025</v>
      </c>
      <c>
        <v>0</v>
      </c>
      <c>
        <v>1</v>
      </c>
      <c>
        <v>0</v>
      </c>
      <c>
        <v>0</v>
      </c>
      <c>
        <v>0</v>
      </c>
      <c>
        <v>3.7025</v>
      </c>
      <c>
        <v>0</v>
      </c>
      <c>
        <v>0</v>
      </c>
    </row>
    <row>
      <c>
        <is>
          <t>1576271</t>
        </is>
      </c>
      <c>
        <v>1</v>
      </c>
      <c>
        <is>
          <t>İZMİR</t>
        </is>
      </c>
      <c>
        <v>BAYINDIR</v>
      </c>
      <c>
        <is>
          <t>TR-1-1/5 CEZAEVİ KABİN 35-20-L00005_955189154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06.11.2020 10:10:48</t>
        </is>
      </c>
      <c>
        <is>
          <t>06.11.2020 12:28:55</t>
        </is>
      </c>
      <c>
        <v>2.301944444</v>
      </c>
      <c>
        <v>0</v>
      </c>
      <c>
        <v>1</v>
      </c>
      <c>
        <v>0</v>
      </c>
      <c>
        <v>0</v>
      </c>
      <c>
        <v>0</v>
      </c>
      <c>
        <v>2.301944</v>
      </c>
      <c>
        <v>0</v>
      </c>
      <c>
        <v>0</v>
      </c>
    </row>
    <row>
      <c>
        <is>
          <t>1584042</t>
        </is>
      </c>
      <c>
        <v>1</v>
      </c>
      <c>
        <is>
          <t>İZMİR</t>
        </is>
      </c>
      <c>
        <v>BAYINDIR</v>
      </c>
      <c>
        <is>
          <t>TR-1-1/5 CEZAEVİ KABİN 35-20-L00005_955189153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20.11.2020 17:59:34</t>
        </is>
      </c>
      <c>
        <is>
          <t>20.11.2020 20:54:09</t>
        </is>
      </c>
      <c>
        <v>2.909722222</v>
      </c>
      <c>
        <v>0</v>
      </c>
      <c>
        <v>3</v>
      </c>
      <c>
        <v>0</v>
      </c>
      <c>
        <v>0</v>
      </c>
      <c>
        <v>0</v>
      </c>
      <c>
        <v>8.729167</v>
      </c>
      <c>
        <v>0</v>
      </c>
      <c>
        <v>0</v>
      </c>
    </row>
    <row>
      <c>
        <is>
          <t>1578878</t>
        </is>
      </c>
      <c>
        <v>1</v>
      </c>
      <c>
        <is>
          <t>İZMİR</t>
        </is>
      </c>
      <c>
        <v>MENDERES</v>
      </c>
      <c>
        <is>
          <t>GÜMÜLDÜR M-13 35-25-M00013_955279682</t>
        </is>
      </c>
      <c>
        <v>AG Direkten Kesme Açma</v>
      </c>
      <c>
        <is>
          <t>Dağıtım-AG</t>
        </is>
      </c>
      <c>
        <v>Uzun</v>
      </c>
      <c>
        <v>Güvenlik</v>
      </c>
      <c>
        <v>Bildirimsiz</v>
      </c>
      <c>
        <is>
          <t>11.11.2020 09:05:00</t>
        </is>
      </c>
      <c>
        <is>
          <t>11.11.2020 09:40:39</t>
        </is>
      </c>
      <c>
        <v>0.594166666</v>
      </c>
      <c>
        <v>0</v>
      </c>
      <c>
        <v>12</v>
      </c>
      <c>
        <v>0</v>
      </c>
      <c>
        <v>0</v>
      </c>
      <c>
        <v>0</v>
      </c>
      <c>
        <v>7.13</v>
      </c>
      <c>
        <v>0</v>
      </c>
      <c>
        <v>0</v>
      </c>
    </row>
    <row>
      <c>
        <is>
          <t>1578880</t>
        </is>
      </c>
      <c>
        <v>1</v>
      </c>
      <c>
        <is>
          <t>İZMİR</t>
        </is>
      </c>
      <c>
        <v>MENDERES</v>
      </c>
      <c>
        <is>
          <t>GÜMÜLDÜR M-15 35-25-M00015_955263463</t>
        </is>
      </c>
      <c>
        <v>AG Direkten Kesme Açma</v>
      </c>
      <c>
        <is>
          <t>Dağıtım-AG</t>
        </is>
      </c>
      <c>
        <v>Uzun</v>
      </c>
      <c>
        <v>Güvenlik</v>
      </c>
      <c>
        <v>Bildirimsiz</v>
      </c>
      <c>
        <is>
          <t>11.11.2020 09:09:00</t>
        </is>
      </c>
      <c>
        <is>
          <t>11.11.2020 10:37:00</t>
        </is>
      </c>
      <c>
        <v>1.466666666</v>
      </c>
      <c>
        <v>0</v>
      </c>
      <c>
        <v>9</v>
      </c>
      <c>
        <v>0</v>
      </c>
      <c>
        <v>0</v>
      </c>
      <c>
        <v>0</v>
      </c>
      <c>
        <v>13.2</v>
      </c>
      <c>
        <v>0</v>
      </c>
      <c>
        <v>0</v>
      </c>
    </row>
    <row>
      <c>
        <is>
          <t>1578899</t>
        </is>
      </c>
      <c>
        <v>1</v>
      </c>
      <c>
        <is>
          <t>İZMİR</t>
        </is>
      </c>
      <c>
        <v>MENDERES</v>
      </c>
      <c>
        <is>
          <t>GÜMÜLDÜR M-16 35-25-M00016_955263548</t>
        </is>
      </c>
      <c>
        <v>AG Direkten Kesme Açma</v>
      </c>
      <c>
        <is>
          <t>Dağıtım-AG</t>
        </is>
      </c>
      <c>
        <v>Uzun</v>
      </c>
      <c>
        <v>Güvenlik</v>
      </c>
      <c>
        <v>Bildirimsiz</v>
      </c>
      <c>
        <is>
          <t>11.11.2020 09:22:00</t>
        </is>
      </c>
      <c>
        <is>
          <t>11.11.2020 11:52:00</t>
        </is>
      </c>
      <c>
        <v>2.5</v>
      </c>
      <c>
        <v>0</v>
      </c>
      <c>
        <v>9</v>
      </c>
      <c>
        <v>0</v>
      </c>
      <c>
        <v>0</v>
      </c>
      <c>
        <v>0</v>
      </c>
      <c>
        <v>22.5</v>
      </c>
      <c>
        <v>0</v>
      </c>
      <c>
        <v>0</v>
      </c>
    </row>
    <row>
      <c>
        <is>
          <t>1578904</t>
        </is>
      </c>
      <c>
        <v>1</v>
      </c>
      <c>
        <is>
          <t>İZMİR</t>
        </is>
      </c>
      <c>
        <v>MENDERES</v>
      </c>
      <c>
        <is>
          <t>GÜMÜLDÜR M-13 35-25-M00013_955263395</t>
        </is>
      </c>
      <c>
        <v>AG Direkten Kesme Açma</v>
      </c>
      <c>
        <is>
          <t>Dağıtım-AG</t>
        </is>
      </c>
      <c>
        <v>Uzun</v>
      </c>
      <c>
        <v>Güvenlik</v>
      </c>
      <c>
        <v>Bildirimsiz</v>
      </c>
      <c>
        <is>
          <t>11.11.2020 09:28:00</t>
        </is>
      </c>
      <c>
        <is>
          <t>11.11.2020 15:23:00</t>
        </is>
      </c>
      <c>
        <v>5.916666666</v>
      </c>
      <c>
        <v>0</v>
      </c>
      <c>
        <v>11</v>
      </c>
      <c>
        <v>0</v>
      </c>
      <c>
        <v>0</v>
      </c>
      <c>
        <v>0</v>
      </c>
      <c>
        <v>65.083333</v>
      </c>
      <c>
        <v>0</v>
      </c>
      <c>
        <v>0</v>
      </c>
    </row>
    <row>
      <c>
        <is>
          <t>1578907</t>
        </is>
      </c>
      <c>
        <v>1</v>
      </c>
      <c>
        <is>
          <t>İZMİR</t>
        </is>
      </c>
      <c>
        <v>MENDERES</v>
      </c>
      <c>
        <is>
          <t>GÜMÜLDÜR M-13 35-25-M00013_955263393</t>
        </is>
      </c>
      <c>
        <v>AG Direkten Kesme Açma</v>
      </c>
      <c>
        <is>
          <t>Dağıtım-AG</t>
        </is>
      </c>
      <c>
        <v>Uzun</v>
      </c>
      <c>
        <v>Güvenlik</v>
      </c>
      <c>
        <v>Bildirimsiz</v>
      </c>
      <c>
        <is>
          <t>11.11.2020 09:30:00</t>
        </is>
      </c>
      <c>
        <is>
          <t>11.11.2020 15:21:00</t>
        </is>
      </c>
      <c>
        <v>5.85</v>
      </c>
      <c>
        <v>0</v>
      </c>
      <c>
        <v>6</v>
      </c>
      <c>
        <v>0</v>
      </c>
      <c>
        <v>0</v>
      </c>
      <c>
        <v>0</v>
      </c>
      <c>
        <v>35.1</v>
      </c>
      <c>
        <v>0</v>
      </c>
      <c>
        <v>0</v>
      </c>
    </row>
    <row>
      <c>
        <is>
          <t>1578873</t>
        </is>
      </c>
      <c>
        <v>1</v>
      </c>
      <c>
        <is>
          <t>İZMİR</t>
        </is>
      </c>
      <c>
        <v>MENDERES</v>
      </c>
      <c>
        <is>
          <t>GÜMÜLDÜR M-15 35-25-M00015_955263403</t>
        </is>
      </c>
      <c>
        <v>AG Direkten Kesme Açma</v>
      </c>
      <c>
        <is>
          <t>Dağıtım-AG</t>
        </is>
      </c>
      <c>
        <v>Uzun</v>
      </c>
      <c>
        <v>Güvenlik</v>
      </c>
      <c>
        <v>Bildirimsiz</v>
      </c>
      <c>
        <is>
          <t>11.11.2020 09:01:00</t>
        </is>
      </c>
      <c>
        <is>
          <t>11.11.2020 10:26:00</t>
        </is>
      </c>
      <c>
        <v>1.416666666</v>
      </c>
      <c>
        <v>0</v>
      </c>
      <c>
        <v>10</v>
      </c>
      <c>
        <v>0</v>
      </c>
      <c>
        <v>0</v>
      </c>
      <c>
        <v>0</v>
      </c>
      <c>
        <v>14.166667</v>
      </c>
      <c>
        <v>0</v>
      </c>
      <c>
        <v>0</v>
      </c>
    </row>
    <row>
      <c>
        <is>
          <t>1574565</t>
        </is>
      </c>
      <c>
        <v>1</v>
      </c>
      <c>
        <is>
          <t>İZMİR</t>
        </is>
      </c>
      <c>
        <v>MENDERES</v>
      </c>
      <c>
        <is>
          <t>GÜMÜLDÜR M-3 35-25-M00003_7169887</t>
        </is>
      </c>
      <c>
        <v>AG Atlama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03.11.2020 10:05:00</t>
        </is>
      </c>
      <c>
        <is>
          <t>03.11.2020 10:29:23</t>
        </is>
      </c>
      <c>
        <v>0.406388888</v>
      </c>
      <c>
        <v>0</v>
      </c>
      <c>
        <v>124</v>
      </c>
      <c>
        <v>0</v>
      </c>
      <c>
        <v>0</v>
      </c>
      <c>
        <v>0</v>
      </c>
      <c>
        <v>50.392222</v>
      </c>
      <c>
        <v>0</v>
      </c>
      <c>
        <v>0</v>
      </c>
    </row>
    <row>
      <c>
        <is>
          <t>1578887</t>
        </is>
      </c>
      <c>
        <v>1</v>
      </c>
      <c>
        <is>
          <t>İZMİR</t>
        </is>
      </c>
      <c>
        <v>MENDERES</v>
      </c>
      <c>
        <is>
          <t>GÜMÜLDÜR DM-6 (M-17) 35-25-M00017_955263540</t>
        </is>
      </c>
      <c>
        <v>AG Direkten Kesme Açma</v>
      </c>
      <c>
        <is>
          <t>Dağıtım-AG</t>
        </is>
      </c>
      <c>
        <v>Uzun</v>
      </c>
      <c>
        <v>Güvenlik</v>
      </c>
      <c>
        <v>Bildirimsiz</v>
      </c>
      <c>
        <is>
          <t>11.11.2020 09:14:00</t>
        </is>
      </c>
      <c>
        <is>
          <t>11.11.2020 15:03:00</t>
        </is>
      </c>
      <c>
        <v>5.816666666</v>
      </c>
      <c>
        <v>0</v>
      </c>
      <c>
        <v>12</v>
      </c>
      <c>
        <v>0</v>
      </c>
      <c>
        <v>0</v>
      </c>
      <c>
        <v>0</v>
      </c>
      <c>
        <v>69.8</v>
      </c>
      <c>
        <v>0</v>
      </c>
      <c>
        <v>0</v>
      </c>
    </row>
    <row>
      <c>
        <is>
          <t>1582839</t>
        </is>
      </c>
      <c>
        <v>1</v>
      </c>
      <c>
        <is>
          <t>İZMİR</t>
        </is>
      </c>
      <c>
        <v>MENDERES</v>
      </c>
      <c>
        <is>
          <t>GÜMÜLDÜR DM 35-25-M00100_SEFERİHİSAR-M20 M20</t>
        </is>
      </c>
      <c>
        <v>OG Atlama(Jumper)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19.11.2020 06:17:19</t>
        </is>
      </c>
      <c>
        <is>
          <t>19.11.2020 07:14:21</t>
        </is>
      </c>
      <c>
        <v>0.950555555</v>
      </c>
      <c>
        <v>66</v>
      </c>
      <c>
        <v>2713</v>
      </c>
      <c>
        <v>37</v>
      </c>
      <c>
        <v>908</v>
      </c>
      <c>
        <v>62.736667</v>
      </c>
      <c>
        <v>2578.857221</v>
      </c>
      <c>
        <v>35.170556</v>
      </c>
      <c>
        <v>863.104444</v>
      </c>
    </row>
    <row>
      <c>
        <is>
          <t>1595718</t>
        </is>
      </c>
      <c>
        <v>1</v>
      </c>
      <c>
        <is>
          <t>İZMİR</t>
        </is>
      </c>
      <c>
        <v>MENDERES</v>
      </c>
      <c>
        <is>
          <t>AHMETBEYLİ M-6 35-22-M00244_35-22-M00244</t>
        </is>
      </c>
      <c>
        <v>AG Yük Ayırıcı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24.11.2020 12:46:13</t>
        </is>
      </c>
      <c>
        <is>
          <t>24.11.2020 14:33:06</t>
        </is>
      </c>
      <c>
        <v>1.781388888</v>
      </c>
      <c>
        <v>0</v>
      </c>
      <c>
        <v>112</v>
      </c>
      <c>
        <v>1</v>
      </c>
      <c>
        <v>10</v>
      </c>
      <c>
        <v>0</v>
      </c>
      <c>
        <v>199.515555</v>
      </c>
      <c>
        <v>1.781389</v>
      </c>
      <c>
        <v>17.813889</v>
      </c>
    </row>
    <row>
      <c>
        <is>
          <t>1581912</t>
        </is>
      </c>
      <c>
        <v>1</v>
      </c>
      <c>
        <is>
          <t>İZMİR</t>
        </is>
      </c>
      <c>
        <v>DİKİLİ</v>
      </c>
      <c>
        <is>
          <t>TR-31 35-30-L00031_955297655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17.11.2020 11:24:00</t>
        </is>
      </c>
      <c>
        <is>
          <t>17.11.2020 13:02:52</t>
        </is>
      </c>
      <c>
        <v>1.647777777</v>
      </c>
      <c>
        <v>0</v>
      </c>
      <c>
        <v>7</v>
      </c>
      <c>
        <v>0</v>
      </c>
      <c>
        <v>0</v>
      </c>
      <c>
        <v>0</v>
      </c>
      <c>
        <v>11.534444</v>
      </c>
      <c>
        <v>0</v>
      </c>
      <c>
        <v>0</v>
      </c>
    </row>
    <row>
      <c>
        <is>
          <t>1597256</t>
        </is>
      </c>
      <c>
        <v>1</v>
      </c>
      <c>
        <is>
          <t>İZMİR</t>
        </is>
      </c>
      <c>
        <v>DİKİLİ</v>
      </c>
      <c>
        <is>
          <t>TR-31 35-30-L00031_A a1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27.11.2020 11:10:40</t>
        </is>
      </c>
      <c>
        <is>
          <t>27.11.2020 15:22:29</t>
        </is>
      </c>
      <c>
        <v>4.196944444</v>
      </c>
      <c>
        <v>0</v>
      </c>
      <c>
        <v>80</v>
      </c>
      <c>
        <v>0</v>
      </c>
      <c>
        <v>0</v>
      </c>
      <c>
        <v>0</v>
      </c>
      <c>
        <v>335.755556</v>
      </c>
      <c>
        <v>0</v>
      </c>
      <c>
        <v>0</v>
      </c>
    </row>
    <row>
      <c>
        <is>
          <t>1597425</t>
        </is>
      </c>
      <c>
        <v>1</v>
      </c>
      <c>
        <is>
          <t>İZMİR</t>
        </is>
      </c>
      <c>
        <v>DİKİLİ</v>
      </c>
      <c>
        <is>
          <t>YAHŞİBEY TR-1 35-30-L00106_A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27.11.2020 17:00:00</t>
        </is>
      </c>
      <c>
        <is>
          <t>27.11.2020 18:40:47</t>
        </is>
      </c>
      <c>
        <v>1.679722222</v>
      </c>
      <c>
        <v>0</v>
      </c>
      <c>
        <v>40</v>
      </c>
      <c>
        <v>0</v>
      </c>
      <c>
        <v>1</v>
      </c>
      <c>
        <v>0</v>
      </c>
      <c>
        <v>67.188889</v>
      </c>
      <c>
        <v>0</v>
      </c>
      <c>
        <v>1.679722</v>
      </c>
    </row>
    <row>
      <c>
        <is>
          <t>1595351</t>
        </is>
      </c>
      <c>
        <v>1</v>
      </c>
      <c>
        <is>
          <t>İZMİR</t>
        </is>
      </c>
      <c>
        <v>KINIK</v>
      </c>
      <c>
        <is>
          <t>KINIK TR-26 35-24-L00217_955220604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23.11.2020 16:27:58</t>
        </is>
      </c>
      <c>
        <is>
          <t>23.11.2020 17:56:56</t>
        </is>
      </c>
      <c>
        <v>1.482777777</v>
      </c>
      <c>
        <v>0</v>
      </c>
      <c>
        <v>2</v>
      </c>
      <c>
        <v>0</v>
      </c>
      <c>
        <v>0</v>
      </c>
      <c>
        <v>0</v>
      </c>
      <c>
        <v>2.965556</v>
      </c>
      <c>
        <v>0</v>
      </c>
      <c>
        <v>0</v>
      </c>
    </row>
    <row>
      <c>
        <is>
          <t>1574882</t>
        </is>
      </c>
      <c>
        <v>1</v>
      </c>
      <c>
        <is>
          <t>İZMİR</t>
        </is>
      </c>
      <c>
        <v>KINIK</v>
      </c>
      <c>
        <is>
          <t>YAYLAKÖY TR-1 35-24-M00088_A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03.11.2020 17:54:12</t>
        </is>
      </c>
      <c>
        <is>
          <t>03.11.2020 21:11:31</t>
        </is>
      </c>
      <c>
        <v>3.288611111</v>
      </c>
      <c>
        <v>0</v>
      </c>
      <c>
        <v>79</v>
      </c>
      <c>
        <v>0</v>
      </c>
      <c>
        <v>2</v>
      </c>
      <c>
        <v>0</v>
      </c>
      <c>
        <v>259.800278</v>
      </c>
      <c>
        <v>0</v>
      </c>
      <c>
        <v>6.577222</v>
      </c>
    </row>
    <row>
      <c>
        <is>
          <t>1595888</t>
        </is>
      </c>
      <c>
        <v>1</v>
      </c>
      <c>
        <is>
          <t>İZMİR</t>
        </is>
      </c>
      <c>
        <v>MENDERES</v>
      </c>
      <c>
        <is>
          <t>ATAKÖY TR-4 35-22-M00193_5711388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24.11.2020 16:55:27</t>
        </is>
      </c>
      <c>
        <is>
          <t>24.11.2020 17:16:51</t>
        </is>
      </c>
      <c>
        <v>0.356666666</v>
      </c>
      <c>
        <v>0</v>
      </c>
      <c>
        <v>16</v>
      </c>
      <c>
        <v>0</v>
      </c>
      <c>
        <v>0</v>
      </c>
      <c>
        <v>0</v>
      </c>
      <c>
        <v>5.706667</v>
      </c>
      <c>
        <v>0</v>
      </c>
      <c>
        <v>0</v>
      </c>
    </row>
    <row>
      <c>
        <is>
          <t>1582166</t>
        </is>
      </c>
      <c>
        <v>1</v>
      </c>
      <c>
        <is>
          <t>İZMİR</t>
        </is>
      </c>
      <c>
        <v>MENDERES</v>
      </c>
      <c>
        <is>
          <t>ATAKÖY TR-3 35-22-M00192_955270163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17.11.2020 17:06:29</t>
        </is>
      </c>
      <c>
        <is>
          <t>17.11.2020 21:42:02</t>
        </is>
      </c>
      <c>
        <v>4.5925</v>
      </c>
      <c>
        <v>0</v>
      </c>
      <c>
        <v>1</v>
      </c>
      <c>
        <v>0</v>
      </c>
      <c>
        <v>0</v>
      </c>
      <c>
        <v>0</v>
      </c>
      <c>
        <v>4.5925</v>
      </c>
      <c>
        <v>0</v>
      </c>
      <c>
        <v>0</v>
      </c>
    </row>
    <row>
      <c>
        <is>
          <t>1580372</t>
        </is>
      </c>
      <c>
        <v>1</v>
      </c>
      <c>
        <is>
          <t>İZMİR</t>
        </is>
      </c>
      <c>
        <v>BAYINDIR</v>
      </c>
      <c>
        <is>
          <t>TURAN KÖYÜ TR-1 35-20-L00070_B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13.11.2020 17:51:54</t>
        </is>
      </c>
      <c>
        <is>
          <t>13.11.2020 22:49:52</t>
        </is>
      </c>
      <c>
        <v>4.966111111</v>
      </c>
      <c>
        <v>0</v>
      </c>
      <c>
        <v>68</v>
      </c>
      <c>
        <v>0</v>
      </c>
      <c>
        <v>5</v>
      </c>
      <c>
        <v>0</v>
      </c>
      <c>
        <v>337.695556</v>
      </c>
      <c>
        <v>0</v>
      </c>
      <c>
        <v>24.830556</v>
      </c>
    </row>
    <row>
      <c>
        <is>
          <t>1582007</t>
        </is>
      </c>
      <c>
        <v>1</v>
      </c>
      <c>
        <is>
          <t>İZMİR</t>
        </is>
      </c>
      <c>
        <v>BAYINDIR</v>
      </c>
      <c>
        <is>
          <t>YAKAPINAR TR-3 35-20-L00153_955193732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17.11.2020 13:26:25</t>
        </is>
      </c>
      <c>
        <is>
          <t>17.11.2020 14:34:23</t>
        </is>
      </c>
      <c>
        <v>1.132777777</v>
      </c>
      <c>
        <v>0</v>
      </c>
      <c>
        <v>1</v>
      </c>
      <c>
        <v>0</v>
      </c>
      <c>
        <v>0</v>
      </c>
      <c>
        <v>0</v>
      </c>
      <c>
        <v>1.132778</v>
      </c>
      <c>
        <v>0</v>
      </c>
      <c>
        <v>0</v>
      </c>
    </row>
    <row>
      <c>
        <is>
          <t>1580575</t>
        </is>
      </c>
      <c>
        <v>1</v>
      </c>
      <c>
        <is>
          <t>İZMİR</t>
        </is>
      </c>
      <c>
        <v>BAYINDIR</v>
      </c>
      <c>
        <is>
          <t>YAKAPINAR TR-7 35-20-L00140_Ayırıcı H01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14.11.2020 09:50:31</t>
        </is>
      </c>
      <c>
        <is>
          <t>14.11.2020 11:22:18</t>
        </is>
      </c>
      <c>
        <v>1.529722222</v>
      </c>
      <c>
        <v>0</v>
      </c>
      <c>
        <v>60</v>
      </c>
      <c>
        <v>1</v>
      </c>
      <c>
        <v>7</v>
      </c>
      <c>
        <v>0</v>
      </c>
      <c>
        <v>91.783333</v>
      </c>
      <c>
        <v>1.529722</v>
      </c>
      <c>
        <v>10.708056</v>
      </c>
    </row>
    <row>
      <c>
        <is>
          <t>1598250</t>
        </is>
      </c>
      <c>
        <v>1</v>
      </c>
      <c>
        <is>
          <t>İZMİR</t>
        </is>
      </c>
      <c>
        <v>BAYINDIR</v>
      </c>
      <c>
        <is>
          <t>YUSUFLU TR-6 35-20-L00359_95000096052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29.11.2020 17:18:00</t>
        </is>
      </c>
      <c>
        <is>
          <t>29.11.2020 19:02:30</t>
        </is>
      </c>
      <c>
        <v>1.741666666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1.741667</v>
      </c>
    </row>
    <row>
      <c>
        <is>
          <t>1595402</t>
        </is>
      </c>
      <c>
        <v>1</v>
      </c>
      <c>
        <is>
          <t>İZMİR</t>
        </is>
      </c>
      <c>
        <v>BAYINDIR</v>
      </c>
      <c>
        <is>
          <t>SÖĞÜTÖREN TR-2 35-20-L00348_955193420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23.11.2020 18:10:10</t>
        </is>
      </c>
      <c>
        <is>
          <t>23.11.2020 21:48:00</t>
        </is>
      </c>
      <c>
        <v>3.630555555</v>
      </c>
      <c>
        <v>0</v>
      </c>
      <c>
        <v>1</v>
      </c>
      <c>
        <v>0</v>
      </c>
      <c>
        <v>0</v>
      </c>
      <c>
        <v>0</v>
      </c>
      <c>
        <v>3.630556</v>
      </c>
      <c>
        <v>0</v>
      </c>
      <c>
        <v>0</v>
      </c>
    </row>
    <row>
      <c>
        <is>
          <t>1583837</t>
        </is>
      </c>
      <c>
        <v>1</v>
      </c>
      <c>
        <is>
          <t>İZMİR</t>
        </is>
      </c>
      <c>
        <v>BAYINDIR</v>
      </c>
      <c>
        <is>
          <t>SÖĞÜTÖREN TR-2 35-20-L00348_95000532645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20.11.2020 12:48:41</t>
        </is>
      </c>
      <c>
        <is>
          <t>20.11.2020 13:53:33</t>
        </is>
      </c>
      <c>
        <v>1.081111111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1.081111</v>
      </c>
    </row>
    <row>
      <c>
        <is>
          <t>1578082</t>
        </is>
      </c>
      <c>
        <v>1</v>
      </c>
      <c>
        <is>
          <t>İZMİR</t>
        </is>
      </c>
      <c>
        <v>BAYINDIR</v>
      </c>
      <c>
        <is>
          <t>TOKATBAŞI TR-2 35-20-L00102_955206515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09.11.2020 14:14:14</t>
        </is>
      </c>
      <c>
        <is>
          <t>09.11.2020 15:26:31</t>
        </is>
      </c>
      <c>
        <v>1.204722222</v>
      </c>
      <c>
        <v>0</v>
      </c>
      <c>
        <v>1</v>
      </c>
      <c>
        <v>0</v>
      </c>
      <c>
        <v>0</v>
      </c>
      <c>
        <v>0</v>
      </c>
      <c>
        <v>1.204722</v>
      </c>
      <c>
        <v>0</v>
      </c>
      <c>
        <v>0</v>
      </c>
    </row>
    <row>
      <c>
        <is>
          <t>1578459</t>
        </is>
      </c>
      <c>
        <v>1</v>
      </c>
      <c>
        <is>
          <t>İZMİR</t>
        </is>
      </c>
      <c>
        <v>BAYINDIR</v>
      </c>
      <c>
        <is>
          <t>TOKATBAŞI TR-1 35-20-L00101_955206433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10.11.2020 11:07:16</t>
        </is>
      </c>
      <c>
        <is>
          <t>10.11.2020 12:35:47</t>
        </is>
      </c>
      <c>
        <v>1.475277777</v>
      </c>
      <c>
        <v>0</v>
      </c>
      <c>
        <v>3</v>
      </c>
      <c>
        <v>0</v>
      </c>
      <c>
        <v>0</v>
      </c>
      <c>
        <v>0</v>
      </c>
      <c>
        <v>4.425833</v>
      </c>
      <c>
        <v>0</v>
      </c>
      <c>
        <v>0</v>
      </c>
    </row>
    <row>
      <c>
        <is>
          <t>1597410</t>
        </is>
      </c>
      <c>
        <v>1</v>
      </c>
      <c>
        <is>
          <t>İZMİR</t>
        </is>
      </c>
      <c>
        <v>BAYINDIR</v>
      </c>
      <c>
        <is>
          <t>TURAN KÖYÜ TR-1 35-20-L00070_955206922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27.11.2020 16:08:51</t>
        </is>
      </c>
      <c>
        <is>
          <t>27.11.2020 18:24:57</t>
        </is>
      </c>
      <c>
        <v>2.268333333</v>
      </c>
      <c>
        <v>0</v>
      </c>
      <c>
        <v>1</v>
      </c>
      <c>
        <v>0</v>
      </c>
      <c>
        <v>0</v>
      </c>
      <c>
        <v>0</v>
      </c>
      <c>
        <v>2.268333</v>
      </c>
      <c>
        <v>0</v>
      </c>
      <c>
        <v>0</v>
      </c>
    </row>
    <row>
      <c>
        <is>
          <t>1595597</t>
        </is>
      </c>
      <c>
        <v>1</v>
      </c>
      <c>
        <is>
          <t>İZMİR</t>
        </is>
      </c>
      <c>
        <v>MENDERES</v>
      </c>
      <c>
        <is>
          <t>MENDERES DM-4/TR-1 35-22-M00004_DAĞITIM TRAFO MENDERES DM-4/TR-1-M17 M17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24.11.2020 09:58:17</t>
        </is>
      </c>
      <c>
        <is>
          <t>24.11.2020 10:34:00</t>
        </is>
      </c>
      <c>
        <v>0.595277777</v>
      </c>
      <c>
        <v>1</v>
      </c>
      <c>
        <v>0</v>
      </c>
      <c>
        <v>0</v>
      </c>
      <c>
        <v>0</v>
      </c>
      <c>
        <v>0.595278</v>
      </c>
      <c>
        <v>0</v>
      </c>
      <c>
        <v>0</v>
      </c>
      <c>
        <v>0</v>
      </c>
    </row>
    <row>
      <c>
        <is>
          <t>1596343</t>
        </is>
      </c>
      <c>
        <v>1</v>
      </c>
      <c>
        <is>
          <t>İZMİR</t>
        </is>
      </c>
      <c>
        <v>MENDERES</v>
      </c>
      <c>
        <is>
          <t>DEVELİ TR-3 35-22-M00285_6708815</t>
        </is>
      </c>
      <c>
        <v>AG Hatta Ağaç Kesimi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25.11.2020 13:28:44</t>
        </is>
      </c>
      <c>
        <is>
          <t>25.11.2020 15:12:08</t>
        </is>
      </c>
      <c>
        <v>1.723333333</v>
      </c>
      <c>
        <v>0</v>
      </c>
      <c>
        <v>1</v>
      </c>
      <c>
        <v>0</v>
      </c>
      <c>
        <v>1</v>
      </c>
      <c>
        <v>0</v>
      </c>
      <c>
        <v>1.723333</v>
      </c>
      <c>
        <v>0</v>
      </c>
      <c>
        <v>1.723333</v>
      </c>
    </row>
    <row>
      <c>
        <is>
          <t>1583074</t>
        </is>
      </c>
      <c>
        <v>1</v>
      </c>
      <c>
        <is>
          <t>İZMİR</t>
        </is>
      </c>
      <c>
        <v>MENDERES</v>
      </c>
      <c>
        <is>
          <t>DEVELİ TR-1 35-22-M00279_D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19.11.2020 10:23:33</t>
        </is>
      </c>
      <c>
        <is>
          <t>19.11.2020 14:29:13</t>
        </is>
      </c>
      <c>
        <v>4.094444444</v>
      </c>
      <c>
        <v>0</v>
      </c>
      <c>
        <v>38</v>
      </c>
      <c>
        <v>0</v>
      </c>
      <c>
        <v>0</v>
      </c>
      <c>
        <v>0</v>
      </c>
      <c>
        <v>155.588889</v>
      </c>
      <c>
        <v>0</v>
      </c>
      <c>
        <v>0</v>
      </c>
    </row>
    <row>
      <c>
        <is>
          <t>1584383</t>
        </is>
      </c>
      <c>
        <v>1</v>
      </c>
      <c>
        <is>
          <t>İZMİR</t>
        </is>
      </c>
      <c>
        <v>MENDERES</v>
      </c>
      <c>
        <is>
          <t>DEVELİ TR-2 35-22-M00284_955265489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21.11.2020 13:31:42</t>
        </is>
      </c>
      <c>
        <is>
          <t>21.11.2020 14:25:59</t>
        </is>
      </c>
      <c>
        <v>0.904722222</v>
      </c>
      <c>
        <v>0</v>
      </c>
      <c>
        <v>1</v>
      </c>
      <c>
        <v>0</v>
      </c>
      <c>
        <v>0</v>
      </c>
      <c>
        <v>0</v>
      </c>
      <c>
        <v>0.904722</v>
      </c>
      <c>
        <v>0</v>
      </c>
      <c>
        <v>0</v>
      </c>
    </row>
    <row>
      <c>
        <is>
          <t>1594808</t>
        </is>
      </c>
      <c>
        <v>1</v>
      </c>
      <c>
        <is>
          <t>İZMİR</t>
        </is>
      </c>
      <c>
        <v>MENDERES</v>
      </c>
      <c>
        <is>
          <t>DEVELİ TR-3 35-22-M00285_955285235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22.11.2020 13:19:19</t>
        </is>
      </c>
      <c>
        <is>
          <t>22.11.2020 14:24:51</t>
        </is>
      </c>
      <c>
        <v>1.092222222</v>
      </c>
      <c>
        <v>0</v>
      </c>
      <c>
        <v>1</v>
      </c>
      <c>
        <v>0</v>
      </c>
      <c>
        <v>0</v>
      </c>
      <c>
        <v>0</v>
      </c>
      <c>
        <v>1.092222</v>
      </c>
      <c>
        <v>0</v>
      </c>
      <c>
        <v>0</v>
      </c>
    </row>
    <row>
      <c>
        <is>
          <t>1580302</t>
        </is>
      </c>
      <c>
        <v>1</v>
      </c>
      <c>
        <is>
          <t>İZMİR</t>
        </is>
      </c>
      <c>
        <v>MENDERES</v>
      </c>
      <c>
        <is>
          <t>K-1522 GÖRECE ATA MAH. 35-22-K01522_955294688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13.11.2020 16:07:18</t>
        </is>
      </c>
      <c>
        <is>
          <t>13.11.2020 20:27:40</t>
        </is>
      </c>
      <c>
        <v>4.339444444</v>
      </c>
      <c>
        <v>0</v>
      </c>
      <c>
        <v>1</v>
      </c>
      <c>
        <v>0</v>
      </c>
      <c>
        <v>0</v>
      </c>
      <c>
        <v>0</v>
      </c>
      <c>
        <v>4.339444</v>
      </c>
      <c>
        <v>0</v>
      </c>
      <c>
        <v>0</v>
      </c>
    </row>
    <row>
      <c>
        <is>
          <t>1574149</t>
        </is>
      </c>
      <c>
        <v>1</v>
      </c>
      <c>
        <is>
          <t>İZMİR</t>
        </is>
      </c>
      <c>
        <v>MENDERES</v>
      </c>
      <c>
        <is>
          <t>DM-3/TR-14 35-22-M00820_955266132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02.11.2020 13:03:12</t>
        </is>
      </c>
      <c>
        <is>
          <t>02.11.2020 15:44:46</t>
        </is>
      </c>
      <c>
        <v>2.692777777</v>
      </c>
      <c>
        <v>0</v>
      </c>
      <c>
        <v>1</v>
      </c>
      <c>
        <v>0</v>
      </c>
      <c>
        <v>0</v>
      </c>
      <c>
        <v>0</v>
      </c>
      <c>
        <v>2.692778</v>
      </c>
      <c>
        <v>0</v>
      </c>
      <c>
        <v>0</v>
      </c>
    </row>
    <row>
      <c>
        <is>
          <t>1598033</t>
        </is>
      </c>
      <c>
        <v>1</v>
      </c>
      <c>
        <is>
          <t>İZMİR</t>
        </is>
      </c>
      <c>
        <v>MENDERES</v>
      </c>
      <c>
        <is>
          <t>GÜMÜLDÜR M-7 35-25-M00007_ m7/k2b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29.11.2020 09:08:00</t>
        </is>
      </c>
      <c>
        <is>
          <t>29.11.2020 13:47:07</t>
        </is>
      </c>
      <c>
        <v>4.651944444</v>
      </c>
      <c>
        <v>0</v>
      </c>
      <c>
        <v>34</v>
      </c>
      <c>
        <v>0</v>
      </c>
      <c>
        <v>0</v>
      </c>
      <c>
        <v>0</v>
      </c>
      <c>
        <v>158.166111</v>
      </c>
      <c>
        <v>0</v>
      </c>
      <c>
        <v>0</v>
      </c>
    </row>
    <row>
      <c>
        <is>
          <t>1598798</t>
        </is>
      </c>
      <c>
        <v>1</v>
      </c>
      <c>
        <is>
          <t>İZMİR</t>
        </is>
      </c>
      <c>
        <v>MENDERES</v>
      </c>
      <c>
        <is>
          <t>GÜMÜLDÜR DM-2 (M-6) 35-25-M00006_955279762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30.11.2020 17:28:45</t>
        </is>
      </c>
      <c>
        <is>
          <t>30.11.2020 18:19:45</t>
        </is>
      </c>
      <c>
        <v>0.85</v>
      </c>
      <c>
        <v>0</v>
      </c>
      <c>
        <v>8</v>
      </c>
      <c>
        <v>0</v>
      </c>
      <c>
        <v>0</v>
      </c>
      <c>
        <v>0</v>
      </c>
      <c>
        <v>6.8</v>
      </c>
      <c>
        <v>0</v>
      </c>
      <c>
        <v>0</v>
      </c>
    </row>
    <row>
      <c>
        <is>
          <t>1595495</t>
        </is>
      </c>
      <c>
        <v>1</v>
      </c>
      <c>
        <is>
          <t>İZMİR</t>
        </is>
      </c>
      <c>
        <v>MENDERES</v>
      </c>
      <c>
        <is>
          <t>GÜMÜLDÜR DM 35-25-M00100_HatBaşıAyırıcı_53133811 M07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24.11.2020 06:44:21</t>
        </is>
      </c>
      <c>
        <is>
          <t>24.11.2020 07:57:47</t>
        </is>
      </c>
      <c>
        <v>1.223888888</v>
      </c>
      <c>
        <v>0</v>
      </c>
      <c>
        <v>42</v>
      </c>
      <c>
        <v>1</v>
      </c>
      <c>
        <v>3</v>
      </c>
      <c>
        <v>0</v>
      </c>
      <c>
        <v>51.403333</v>
      </c>
      <c>
        <v>1.223889</v>
      </c>
      <c>
        <v>3.671667</v>
      </c>
    </row>
    <row>
      <c>
        <is>
          <t>1579715</t>
        </is>
      </c>
      <c>
        <v>1</v>
      </c>
      <c>
        <is>
          <t>İZMİR</t>
        </is>
      </c>
      <c>
        <v>MENDERES</v>
      </c>
      <c>
        <is>
          <t>GÜMÜLDÜR M-8 35-25-M00008_955263989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12.11.2020 15:45:00</t>
        </is>
      </c>
      <c>
        <is>
          <t>12.11.2020 16:27:27</t>
        </is>
      </c>
      <c>
        <v>0.7075</v>
      </c>
      <c>
        <v>0</v>
      </c>
      <c>
        <v>1</v>
      </c>
      <c>
        <v>0</v>
      </c>
      <c>
        <v>0</v>
      </c>
      <c>
        <v>0</v>
      </c>
      <c>
        <v>0.7075</v>
      </c>
      <c>
        <v>0</v>
      </c>
      <c>
        <v>0</v>
      </c>
    </row>
    <row>
      <c>
        <is>
          <t>1579716</t>
        </is>
      </c>
      <c>
        <v>1</v>
      </c>
      <c>
        <is>
          <t>İZMİR</t>
        </is>
      </c>
      <c>
        <v>MENDERES</v>
      </c>
      <c>
        <is>
          <t>GÜMÜLDÜR M-8 35-25-M00008_11320725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12.11.2020 15:47:00</t>
        </is>
      </c>
      <c>
        <is>
          <t>12.11.2020 16:37:43</t>
        </is>
      </c>
      <c>
        <v>0.845277777</v>
      </c>
      <c>
        <v>0</v>
      </c>
      <c>
        <v>57</v>
      </c>
      <c>
        <v>0</v>
      </c>
      <c>
        <v>0</v>
      </c>
      <c>
        <v>0</v>
      </c>
      <c>
        <v>48.180833</v>
      </c>
      <c>
        <v>0</v>
      </c>
      <c>
        <v>0</v>
      </c>
    </row>
    <row>
      <c>
        <is>
          <t>1578913</t>
        </is>
      </c>
      <c>
        <v>1</v>
      </c>
      <c>
        <is>
          <t>İZMİR</t>
        </is>
      </c>
      <c>
        <v>MENDERES</v>
      </c>
      <c>
        <is>
          <t>GÜMÜLDÜR DM-2 (M-6) 35-25-M00006_955263529</t>
        </is>
      </c>
      <c>
        <v>AG Direkten Kesme Açma</v>
      </c>
      <c>
        <is>
          <t>Dağıtım-AG</t>
        </is>
      </c>
      <c>
        <v>Uzun</v>
      </c>
      <c>
        <v>Güvenlik</v>
      </c>
      <c>
        <v>Bildirimsiz</v>
      </c>
      <c>
        <is>
          <t>11.11.2020 09:37:00</t>
        </is>
      </c>
      <c>
        <is>
          <t>11.11.2020 09:57:34</t>
        </is>
      </c>
      <c>
        <v>0.342777777</v>
      </c>
      <c>
        <v>0</v>
      </c>
      <c>
        <v>1</v>
      </c>
      <c>
        <v>0</v>
      </c>
      <c>
        <v>0</v>
      </c>
      <c>
        <v>0</v>
      </c>
      <c>
        <v>0.342778</v>
      </c>
      <c>
        <v>0</v>
      </c>
      <c>
        <v>0</v>
      </c>
    </row>
    <row>
      <c>
        <is>
          <t>1577345</t>
        </is>
      </c>
      <c>
        <v>1</v>
      </c>
      <c>
        <is>
          <t>İZMİR</t>
        </is>
      </c>
      <c>
        <v>MENDERES</v>
      </c>
      <c>
        <is>
          <t>TR-40 35-22-M00040_35-22-M00040</t>
        </is>
      </c>
      <c>
        <v>AG Kademe Ayarı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07.11.2020 19:28:00</t>
        </is>
      </c>
      <c>
        <is>
          <t>07.11.2020 19:38:47</t>
        </is>
      </c>
      <c>
        <v>0.179722222</v>
      </c>
      <c>
        <v>0</v>
      </c>
      <c>
        <v>75</v>
      </c>
      <c>
        <v>1</v>
      </c>
      <c>
        <v>5</v>
      </c>
      <c>
        <v>0</v>
      </c>
      <c>
        <v>13.479167</v>
      </c>
      <c>
        <v>0.179722</v>
      </c>
      <c>
        <v>0.898611</v>
      </c>
    </row>
    <row>
      <c>
        <is>
          <t>1583420</t>
        </is>
      </c>
      <c>
        <v>1</v>
      </c>
      <c>
        <is>
          <t>İZMİR</t>
        </is>
      </c>
      <c>
        <v>KINIK</v>
      </c>
      <c>
        <is>
          <t>ARPASEKİ TR-1 35-24-M00092_955221158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19.11.2020 17:58:27</t>
        </is>
      </c>
      <c>
        <is>
          <t>19.11.2020 22:00:24</t>
        </is>
      </c>
      <c>
        <v>4.0325</v>
      </c>
      <c>
        <v>0</v>
      </c>
      <c>
        <v>2</v>
      </c>
      <c>
        <v>0</v>
      </c>
      <c>
        <v>0</v>
      </c>
      <c>
        <v>0</v>
      </c>
      <c>
        <v>8.065</v>
      </c>
      <c>
        <v>0</v>
      </c>
      <c>
        <v>0</v>
      </c>
    </row>
    <row>
      <c>
        <is>
          <t>1579316</t>
        </is>
      </c>
      <c>
        <v>1</v>
      </c>
      <c>
        <is>
          <t>İZMİR</t>
        </is>
      </c>
      <c>
        <v>KINIK</v>
      </c>
      <c>
        <is>
          <t>AZİZİYE TR-1 35-24-M00093_955222409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11.11.2020 19:55:01</t>
        </is>
      </c>
      <c>
        <is>
          <t>11.11.2020 22:58:36</t>
        </is>
      </c>
      <c>
        <v>3.059722222</v>
      </c>
      <c>
        <v>0</v>
      </c>
      <c>
        <v>1</v>
      </c>
      <c>
        <v>0</v>
      </c>
      <c>
        <v>0</v>
      </c>
      <c>
        <v>0</v>
      </c>
      <c>
        <v>3.059722</v>
      </c>
      <c>
        <v>0</v>
      </c>
      <c>
        <v>0</v>
      </c>
    </row>
    <row>
      <c>
        <is>
          <t>1576216</t>
        </is>
      </c>
      <c>
        <v>1</v>
      </c>
      <c>
        <is>
          <t>İZMİR</t>
        </is>
      </c>
      <c>
        <v>BAYINDIR</v>
      </c>
      <c>
        <is>
          <t>MUSTAFA ŞENTÜRK SULAMA GRUBU 35-29-L00393_35-29-L00393</t>
        </is>
      </c>
      <c>
        <v>AG Atlama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06.11.2020 09:14:21</t>
        </is>
      </c>
      <c>
        <is>
          <t>06.11.2020 10:15:40</t>
        </is>
      </c>
      <c>
        <v>1.021944444</v>
      </c>
      <c>
        <v>0</v>
      </c>
      <c>
        <v>18</v>
      </c>
      <c>
        <v>0</v>
      </c>
      <c>
        <v>0</v>
      </c>
      <c>
        <v>0</v>
      </c>
      <c>
        <v>18.395</v>
      </c>
      <c>
        <v>0</v>
      </c>
      <c>
        <v>0</v>
      </c>
    </row>
    <row>
      <c>
        <is>
          <t>1574957</t>
        </is>
      </c>
      <c>
        <v>1</v>
      </c>
      <c>
        <is>
          <t>İZMİR</t>
        </is>
      </c>
      <c>
        <v>BAYINDIR</v>
      </c>
      <c>
        <is>
          <t>ZEYTİNOVA TR-7 35-20-L00314_955212155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03.11.2020 21:09:23</t>
        </is>
      </c>
      <c>
        <is>
          <t>03.11.2020 21:44:05</t>
        </is>
      </c>
      <c>
        <v>0.578333333</v>
      </c>
      <c>
        <v>0</v>
      </c>
      <c>
        <v>1</v>
      </c>
      <c>
        <v>0</v>
      </c>
      <c>
        <v>0</v>
      </c>
      <c>
        <v>0</v>
      </c>
      <c>
        <v>0.578333</v>
      </c>
      <c>
        <v>0</v>
      </c>
      <c>
        <v>0</v>
      </c>
    </row>
    <row>
      <c>
        <is>
          <t>1598152</t>
        </is>
      </c>
      <c>
        <v>1</v>
      </c>
      <c>
        <is>
          <t>İZMİR</t>
        </is>
      </c>
      <c>
        <v>BAYINDIR</v>
      </c>
      <c>
        <is>
          <t>ZEYTİNOVA TR-5 35-20-L00312_955212499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29.11.2020 13:22:10</t>
        </is>
      </c>
      <c>
        <is>
          <t>29.11.2020 15:59:15</t>
        </is>
      </c>
      <c>
        <v>2.618055555</v>
      </c>
      <c>
        <v>0</v>
      </c>
      <c>
        <v>1</v>
      </c>
      <c>
        <v>0</v>
      </c>
      <c>
        <v>0</v>
      </c>
      <c>
        <v>0</v>
      </c>
      <c>
        <v>2.618056</v>
      </c>
      <c>
        <v>0</v>
      </c>
      <c>
        <v>0</v>
      </c>
    </row>
    <row>
      <c>
        <is>
          <t>1579603</t>
        </is>
      </c>
      <c>
        <v>1</v>
      </c>
      <c>
        <is>
          <t>İZMİR</t>
        </is>
      </c>
      <c>
        <v>BAYINDIR</v>
      </c>
      <c>
        <is>
          <t>YAKACIK TR-3 35-20-L00240_35-20-L00240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12.11.2020 12:07:06</t>
        </is>
      </c>
      <c>
        <is>
          <t>12.11.2020 13:56:22</t>
        </is>
      </c>
      <c>
        <v>1.821111111</v>
      </c>
      <c>
        <v>0</v>
      </c>
      <c>
        <v>75</v>
      </c>
      <c>
        <v>1</v>
      </c>
      <c>
        <v>5</v>
      </c>
      <c>
        <v>0</v>
      </c>
      <c>
        <v>136.583333</v>
      </c>
      <c>
        <v>1.821111</v>
      </c>
      <c>
        <v>9.105556</v>
      </c>
    </row>
    <row>
      <c>
        <is>
          <t>1580056</t>
        </is>
      </c>
      <c>
        <v>1</v>
      </c>
      <c>
        <is>
          <t>İZMİR</t>
        </is>
      </c>
      <c>
        <v>BAYINDIR</v>
      </c>
      <c>
        <is>
          <t>YAKACIK TR-3 35-20-L00240_35-20-L00240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13.11.2020 10:06:26</t>
        </is>
      </c>
      <c>
        <is>
          <t>13.11.2020 15:46:18</t>
        </is>
      </c>
      <c>
        <v>5.66435</v>
      </c>
      <c>
        <v>0</v>
      </c>
      <c>
        <v>75</v>
      </c>
      <c>
        <v>1</v>
      </c>
      <c>
        <v>5</v>
      </c>
      <c>
        <v>0</v>
      </c>
      <c>
        <v>424.82625</v>
      </c>
      <c>
        <v>5.66435</v>
      </c>
      <c>
        <v>28.32175</v>
      </c>
    </row>
    <row>
      <c>
        <is>
          <t>1576498</t>
        </is>
      </c>
      <c>
        <v>1</v>
      </c>
      <c>
        <is>
          <t>İZMİR</t>
        </is>
      </c>
      <c>
        <v>DİKİLİ</v>
      </c>
      <c>
        <is>
          <t>BİMEYKO TR-5 35-30-M00052_C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06.11.2020 13:49:54</t>
        </is>
      </c>
      <c>
        <is>
          <t>06.11.2020 23:11:33</t>
        </is>
      </c>
      <c>
        <v>9.360833333</v>
      </c>
      <c>
        <v>0</v>
      </c>
      <c>
        <v>33</v>
      </c>
      <c>
        <v>0</v>
      </c>
      <c>
        <v>0</v>
      </c>
      <c>
        <v>0</v>
      </c>
      <c>
        <v>308.9075</v>
      </c>
      <c>
        <v>0</v>
      </c>
      <c>
        <v>0</v>
      </c>
    </row>
    <row>
      <c>
        <is>
          <t>1576155</t>
        </is>
      </c>
      <c>
        <v>1</v>
      </c>
      <c>
        <is>
          <t>İZMİR</t>
        </is>
      </c>
      <c>
        <v>DİKİLİ</v>
      </c>
      <c>
        <is>
          <t>BİMEYKO TR-4 35-30-M00051_C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06.11.2020 08:19:02</t>
        </is>
      </c>
      <c>
        <is>
          <t>06.11.2020 23:40:56</t>
        </is>
      </c>
      <c>
        <v>15.365</v>
      </c>
      <c>
        <v>0</v>
      </c>
      <c>
        <v>48</v>
      </c>
      <c>
        <v>0</v>
      </c>
      <c>
        <v>0</v>
      </c>
      <c>
        <v>0</v>
      </c>
      <c>
        <v>737.52</v>
      </c>
      <c>
        <v>0</v>
      </c>
      <c>
        <v>0</v>
      </c>
    </row>
    <row>
      <c>
        <is>
          <t>1596981</t>
        </is>
      </c>
      <c>
        <v>1</v>
      </c>
      <c>
        <is>
          <t>İZMİR</t>
        </is>
      </c>
      <c>
        <v>DİKİLİ</v>
      </c>
      <c>
        <is>
          <t>BİMEYKO KÖK-10 35-30-M00048_65439098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26.11.2020 18:24:00</t>
        </is>
      </c>
      <c>
        <is>
          <t>26.11.2020 18:46:08</t>
        </is>
      </c>
      <c>
        <v>0.368888888</v>
      </c>
      <c>
        <v>0</v>
      </c>
      <c>
        <v>16</v>
      </c>
      <c>
        <v>0</v>
      </c>
      <c>
        <v>0</v>
      </c>
      <c>
        <v>0</v>
      </c>
      <c>
        <v>5.902222</v>
      </c>
      <c>
        <v>0</v>
      </c>
      <c>
        <v>0</v>
      </c>
    </row>
    <row>
      <c>
        <is>
          <t>1578410</t>
        </is>
      </c>
      <c>
        <v>1</v>
      </c>
      <c>
        <is>
          <t>İZMİR</t>
        </is>
      </c>
      <c>
        <v>DİKİLİ</v>
      </c>
      <c>
        <is>
          <t>EYKO TR-2 35-30-M00028_A</t>
        </is>
      </c>
      <c>
        <v>AG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10.11.2020 10:17:42</t>
        </is>
      </c>
      <c>
        <is>
          <t>10.11.2020 15:02:16</t>
        </is>
      </c>
      <c>
        <v>4.742777777</v>
      </c>
      <c>
        <v>0</v>
      </c>
      <c>
        <v>40</v>
      </c>
      <c>
        <v>0</v>
      </c>
      <c>
        <v>0</v>
      </c>
      <c>
        <v>0</v>
      </c>
      <c>
        <v>189.711111</v>
      </c>
      <c>
        <v>0</v>
      </c>
      <c>
        <v>0</v>
      </c>
    </row>
    <row>
      <c>
        <is>
          <t>1579009</t>
        </is>
      </c>
      <c>
        <v>1</v>
      </c>
      <c>
        <is>
          <t>İZMİR</t>
        </is>
      </c>
      <c>
        <v>DİKİLİ</v>
      </c>
      <c>
        <is>
          <t>İLKYANKI TR-62 35-30-M00062_955324182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11.11.2020 10:49:20</t>
        </is>
      </c>
      <c>
        <is>
          <t>11.11.2020 15:55:06</t>
        </is>
      </c>
      <c>
        <v>5.096111111</v>
      </c>
      <c>
        <v>0</v>
      </c>
      <c>
        <v>1</v>
      </c>
      <c>
        <v>0</v>
      </c>
      <c>
        <v>0</v>
      </c>
      <c>
        <v>0</v>
      </c>
      <c>
        <v>5.096111</v>
      </c>
      <c>
        <v>0</v>
      </c>
      <c>
        <v>0</v>
      </c>
    </row>
    <row>
      <c>
        <is>
          <t>1576942</t>
        </is>
      </c>
      <c>
        <v>1</v>
      </c>
      <c>
        <is>
          <t>İZMİR</t>
        </is>
      </c>
      <c>
        <v>DİKİLİ</v>
      </c>
      <c>
        <is>
          <t>BİMEYKO TR-2 35-30-M00049_C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07.11.2020 08:46:15</t>
        </is>
      </c>
      <c>
        <is>
          <t>07.11.2020 10:55:37</t>
        </is>
      </c>
      <c>
        <v>2.156111111</v>
      </c>
      <c>
        <v>0</v>
      </c>
      <c>
        <v>30</v>
      </c>
      <c>
        <v>0</v>
      </c>
      <c>
        <v>0</v>
      </c>
      <c>
        <v>0</v>
      </c>
      <c>
        <v>64.683333</v>
      </c>
      <c>
        <v>0</v>
      </c>
      <c>
        <v>0</v>
      </c>
    </row>
    <row>
      <c>
        <is>
          <t>1597880</t>
        </is>
      </c>
      <c>
        <v>1</v>
      </c>
      <c>
        <is>
          <t>İZMİR</t>
        </is>
      </c>
      <c>
        <v>DİKİLİ</v>
      </c>
      <c>
        <is>
          <t>ÇANDARLI TR-11(CANKENT1) 35-30-M00011_955317735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28.11.2020 15:54:12</t>
        </is>
      </c>
      <c>
        <is>
          <t>28.11.2020 17:58:27</t>
        </is>
      </c>
      <c>
        <v>2.070833333</v>
      </c>
      <c>
        <v>0</v>
      </c>
      <c>
        <v>1</v>
      </c>
      <c>
        <v>0</v>
      </c>
      <c>
        <v>0</v>
      </c>
      <c>
        <v>0</v>
      </c>
      <c>
        <v>2.070833</v>
      </c>
      <c>
        <v>0</v>
      </c>
      <c>
        <v>0</v>
      </c>
    </row>
    <row>
      <c>
        <is>
          <t>1579544</t>
        </is>
      </c>
      <c>
        <v>1</v>
      </c>
      <c>
        <is>
          <t>İZMİR</t>
        </is>
      </c>
      <c>
        <v>DİKİLİ</v>
      </c>
      <c>
        <is>
          <t>BİMEYKO TR-3 35-30-M00050_D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12.11.2020 10:44:00</t>
        </is>
      </c>
      <c>
        <is>
          <t>12.11.2020 12:26:58</t>
        </is>
      </c>
      <c>
        <v>1.716111111</v>
      </c>
      <c>
        <v>0</v>
      </c>
      <c>
        <v>35</v>
      </c>
      <c>
        <v>0</v>
      </c>
      <c>
        <v>0</v>
      </c>
      <c>
        <v>0</v>
      </c>
      <c>
        <v>60.063889</v>
      </c>
      <c>
        <v>0</v>
      </c>
      <c>
        <v>0</v>
      </c>
    </row>
    <row>
      <c>
        <is>
          <t>1598569</t>
        </is>
      </c>
      <c>
        <v>1</v>
      </c>
      <c>
        <is>
          <t>İZMİR</t>
        </is>
      </c>
      <c>
        <v>MENDERES</v>
      </c>
      <c>
        <is>
          <t>DEVELİ TR-1 35-22-M00279_955280757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30.11.2020 10:36:35</t>
        </is>
      </c>
      <c>
        <is>
          <t>30.11.2020 12:42:28</t>
        </is>
      </c>
      <c>
        <v>2.098055555</v>
      </c>
      <c>
        <v>0</v>
      </c>
      <c>
        <v>1</v>
      </c>
      <c>
        <v>0</v>
      </c>
      <c>
        <v>0</v>
      </c>
      <c>
        <v>0</v>
      </c>
      <c>
        <v>2.098056</v>
      </c>
      <c>
        <v>0</v>
      </c>
      <c>
        <v>0</v>
      </c>
    </row>
    <row>
      <c>
        <is>
          <t>1595420</t>
        </is>
      </c>
      <c>
        <v>1</v>
      </c>
      <c>
        <is>
          <t>İZMİR</t>
        </is>
      </c>
      <c>
        <v>MENDERES</v>
      </c>
      <c>
        <is>
          <t>DEVELİ TR-1 35-22-M00279_955266612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23.11.2020 18:19:50</t>
        </is>
      </c>
      <c>
        <is>
          <t>23.11.2020 20:09:27</t>
        </is>
      </c>
      <c>
        <v>1.826944444</v>
      </c>
      <c>
        <v>0</v>
      </c>
      <c>
        <v>3</v>
      </c>
      <c>
        <v>0</v>
      </c>
      <c>
        <v>0</v>
      </c>
      <c>
        <v>0</v>
      </c>
      <c>
        <v>5.480833</v>
      </c>
      <c>
        <v>0</v>
      </c>
      <c>
        <v>0</v>
      </c>
    </row>
    <row>
      <c>
        <is>
          <t>1584439</t>
        </is>
      </c>
      <c>
        <v>1</v>
      </c>
      <c>
        <is>
          <t>İZMİR</t>
        </is>
      </c>
      <c>
        <v>MENDERES</v>
      </c>
      <c>
        <is>
          <t>DM-2/TR-20 35-22-M00853_DAĞITIM TRF DM-2/TR-20-M05 M05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21.11.2020 15:07:24</t>
        </is>
      </c>
      <c>
        <is>
          <t>21.11.2020 15:51:24</t>
        </is>
      </c>
      <c>
        <v>0.733333333</v>
      </c>
      <c>
        <v>0</v>
      </c>
      <c>
        <v>406</v>
      </c>
      <c>
        <v>0</v>
      </c>
      <c>
        <v>0</v>
      </c>
      <c>
        <v>0</v>
      </c>
      <c>
        <v>297.733333</v>
      </c>
      <c>
        <v>0</v>
      </c>
      <c>
        <v>0</v>
      </c>
    </row>
    <row>
      <c>
        <is>
          <t>1583220</t>
        </is>
      </c>
      <c>
        <v>1</v>
      </c>
      <c>
        <is>
          <t>İZMİR</t>
        </is>
      </c>
      <c>
        <v>KINIK</v>
      </c>
      <c>
        <is>
          <t>HAMZAHOCALI TR2 35-24-M00090_A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19.11.2020 14:04:22</t>
        </is>
      </c>
      <c>
        <is>
          <t>19.11.2020 15:38:02</t>
        </is>
      </c>
      <c>
        <v>1.561111111</v>
      </c>
      <c>
        <v>0</v>
      </c>
      <c>
        <v>11</v>
      </c>
      <c>
        <v>0</v>
      </c>
      <c>
        <v>1</v>
      </c>
      <c>
        <v>0</v>
      </c>
      <c>
        <v>17.172222</v>
      </c>
      <c>
        <v>0</v>
      </c>
      <c>
        <v>1.561111</v>
      </c>
    </row>
    <row>
      <c>
        <is>
          <t>1574910</t>
        </is>
      </c>
      <c>
        <v>1</v>
      </c>
      <c>
        <is>
          <t>İZMİR</t>
        </is>
      </c>
      <c>
        <v>KINIK</v>
      </c>
      <c>
        <is>
          <t>HAMZALI TOPRAK SULAMA 35-24-M00136_35-24-M00136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03.11.2020 18:39:52</t>
        </is>
      </c>
      <c>
        <is>
          <t>03.11.2020 22:31:59</t>
        </is>
      </c>
      <c>
        <v>3.868611111</v>
      </c>
      <c>
        <v>0</v>
      </c>
      <c>
        <v>5</v>
      </c>
      <c>
        <v>1</v>
      </c>
      <c>
        <v>3</v>
      </c>
      <c>
        <v>0</v>
      </c>
      <c>
        <v>19.343056</v>
      </c>
      <c>
        <v>3.868611</v>
      </c>
      <c>
        <v>11.605833</v>
      </c>
    </row>
    <row>
      <c>
        <is>
          <t>1581214</t>
        </is>
      </c>
      <c>
        <v>1</v>
      </c>
      <c>
        <is>
          <t>İZMİR</t>
        </is>
      </c>
      <c>
        <v>KINIK</v>
      </c>
      <c>
        <is>
          <t>İBRAHİM AĞA TR-1 35-24-M00108_955219044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15.11.2020 20:22:04</t>
        </is>
      </c>
      <c>
        <is>
          <t>15.11.2020 23:53:06</t>
        </is>
      </c>
      <c>
        <v>3.517222222</v>
      </c>
      <c>
        <v>0</v>
      </c>
      <c>
        <v>1</v>
      </c>
      <c>
        <v>0</v>
      </c>
      <c>
        <v>0</v>
      </c>
      <c>
        <v>0</v>
      </c>
      <c>
        <v>3.517222</v>
      </c>
      <c>
        <v>0</v>
      </c>
      <c>
        <v>0</v>
      </c>
    </row>
    <row>
      <c>
        <is>
          <t>1574128</t>
        </is>
      </c>
      <c>
        <v>1</v>
      </c>
      <c>
        <is>
          <t>İZMİR</t>
        </is>
      </c>
      <c>
        <v>KINIK</v>
      </c>
      <c>
        <is>
          <t>İBRAHİM AĞA TR-1 35-24-M00108_955218959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02.11.2020 12:34:00</t>
        </is>
      </c>
      <c>
        <is>
          <t>02.11.2020 14:30:50</t>
        </is>
      </c>
      <c>
        <v>1.947222222</v>
      </c>
      <c>
        <v>0</v>
      </c>
      <c>
        <v>1</v>
      </c>
      <c>
        <v>0</v>
      </c>
      <c>
        <v>0</v>
      </c>
      <c>
        <v>0</v>
      </c>
      <c>
        <v>1.947222</v>
      </c>
      <c>
        <v>0</v>
      </c>
      <c>
        <v>0</v>
      </c>
    </row>
    <row>
      <c>
        <is>
          <t>1575402</t>
        </is>
      </c>
      <c>
        <v>1</v>
      </c>
      <c>
        <is>
          <t>İZMİR</t>
        </is>
      </c>
      <c>
        <v>KINIK</v>
      </c>
      <c>
        <is>
          <t>POYRACIK TR-3 35-24-L00026_955220183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04.11.2020 18:21:23</t>
        </is>
      </c>
      <c>
        <is>
          <t>04.11.2020 20:07:20</t>
        </is>
      </c>
      <c>
        <v>1.765833333</v>
      </c>
      <c>
        <v>0</v>
      </c>
      <c>
        <v>1</v>
      </c>
      <c>
        <v>0</v>
      </c>
      <c>
        <v>0</v>
      </c>
      <c>
        <v>0</v>
      </c>
      <c>
        <v>1.765833</v>
      </c>
      <c>
        <v>0</v>
      </c>
      <c>
        <v>0</v>
      </c>
    </row>
    <row>
      <c>
        <is>
          <t>1576657</t>
        </is>
      </c>
      <c>
        <v>1</v>
      </c>
      <c>
        <is>
          <t>İZMİR</t>
        </is>
      </c>
      <c>
        <v>KINIK</v>
      </c>
      <c>
        <is>
          <t>YAYAKENT TR-8 35-24-M00008_C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06.11.2020 16:51:39</t>
        </is>
      </c>
      <c>
        <is>
          <t>06.11.2020 20:01:16</t>
        </is>
      </c>
      <c>
        <v>3.160277777</v>
      </c>
      <c>
        <v>0</v>
      </c>
      <c>
        <v>8</v>
      </c>
      <c>
        <v>0</v>
      </c>
      <c>
        <v>3</v>
      </c>
      <c>
        <v>0</v>
      </c>
      <c>
        <v>25.282222</v>
      </c>
      <c>
        <v>0</v>
      </c>
      <c>
        <v>9.480833</v>
      </c>
    </row>
    <row>
      <c>
        <is>
          <t>1578706</t>
        </is>
      </c>
      <c>
        <v>1</v>
      </c>
      <c>
        <is>
          <t>İZMİR</t>
        </is>
      </c>
      <c>
        <v>KINIK</v>
      </c>
      <c>
        <is>
          <t>YAYAKENT TR-2 35-24-M00002_955221729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10.11.2020 17:52:00</t>
        </is>
      </c>
      <c>
        <is>
          <t>10.11.2020 19:59:12</t>
        </is>
      </c>
      <c>
        <v>2.12</v>
      </c>
      <c>
        <v>0</v>
      </c>
      <c>
        <v>2</v>
      </c>
      <c>
        <v>0</v>
      </c>
      <c>
        <v>0</v>
      </c>
      <c>
        <v>0</v>
      </c>
      <c>
        <v>4.24</v>
      </c>
      <c>
        <v>0</v>
      </c>
      <c>
        <v>0</v>
      </c>
    </row>
    <row>
      <c>
        <is>
          <t>1597402</t>
        </is>
      </c>
      <c>
        <v>1</v>
      </c>
      <c>
        <is>
          <t>İZMİR</t>
        </is>
      </c>
      <c>
        <v>KINIK</v>
      </c>
      <c>
        <is>
          <t>YAYAKENT TR-3 35-24-M00003_955217660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27.11.2020 15:34:50</t>
        </is>
      </c>
      <c>
        <is>
          <t>27.11.2020 18:22:12</t>
        </is>
      </c>
      <c>
        <v>2.789444444</v>
      </c>
      <c>
        <v>0</v>
      </c>
      <c>
        <v>1</v>
      </c>
      <c>
        <v>0</v>
      </c>
      <c>
        <v>0</v>
      </c>
      <c>
        <v>0</v>
      </c>
      <c>
        <v>2.789444</v>
      </c>
      <c>
        <v>0</v>
      </c>
      <c>
        <v>0</v>
      </c>
    </row>
    <row>
      <c>
        <is>
          <t>1574048</t>
        </is>
      </c>
      <c>
        <v>1</v>
      </c>
      <c>
        <is>
          <t>İZMİR</t>
        </is>
      </c>
      <c>
        <v>DİKİLİ</v>
      </c>
      <c>
        <is>
          <t>GÜLKENT TR-3 35-30-M00226_955310369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02.11.2020 10:49:49</t>
        </is>
      </c>
      <c>
        <is>
          <t>02.11.2020 13:32:33</t>
        </is>
      </c>
      <c>
        <v>2.712222222</v>
      </c>
      <c>
        <v>0</v>
      </c>
      <c>
        <v>1</v>
      </c>
      <c>
        <v>0</v>
      </c>
      <c>
        <v>0</v>
      </c>
      <c>
        <v>0</v>
      </c>
      <c>
        <v>2.712222</v>
      </c>
      <c>
        <v>0</v>
      </c>
      <c>
        <v>0</v>
      </c>
    </row>
    <row>
      <c>
        <is>
          <t>1577544</t>
        </is>
      </c>
      <c>
        <v>1</v>
      </c>
      <c>
        <is>
          <t>İZMİR</t>
        </is>
      </c>
      <c>
        <v>DİKİLİ</v>
      </c>
      <c>
        <is>
          <t>BELKENT SİTESİ TR 35-30-M00336_DAĞITIM TRAFOSU-M01 M01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08.11.2020 09:56:32</t>
        </is>
      </c>
      <c>
        <is>
          <t>08.11.2020 12:10:47</t>
        </is>
      </c>
      <c>
        <v>2.2375</v>
      </c>
      <c>
        <v>0</v>
      </c>
      <c>
        <v>33</v>
      </c>
      <c>
        <v>2</v>
      </c>
      <c>
        <v>0</v>
      </c>
      <c>
        <v>0</v>
      </c>
      <c>
        <v>73.8375</v>
      </c>
      <c>
        <v>4.475</v>
      </c>
      <c>
        <v>0</v>
      </c>
    </row>
    <row>
      <c>
        <is>
          <t>1575889</t>
        </is>
      </c>
      <c>
        <v>1</v>
      </c>
      <c>
        <is>
          <t>İZMİR</t>
        </is>
      </c>
      <c>
        <v>KINIK</v>
      </c>
      <c>
        <is>
          <t>DÜNDARLI TR-1 35-24-M00202_955233463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05.11.2020 15:47:03</t>
        </is>
      </c>
      <c>
        <is>
          <t>05.11.2020 19:20:47</t>
        </is>
      </c>
      <c>
        <v>3.562222222</v>
      </c>
      <c>
        <v>0</v>
      </c>
      <c>
        <v>1</v>
      </c>
      <c>
        <v>0</v>
      </c>
      <c>
        <v>0</v>
      </c>
      <c>
        <v>0</v>
      </c>
      <c>
        <v>3.562222</v>
      </c>
      <c>
        <v>0</v>
      </c>
      <c>
        <v>0</v>
      </c>
    </row>
    <row>
      <c>
        <is>
          <t>1574129</t>
        </is>
      </c>
      <c>
        <v>1</v>
      </c>
      <c>
        <is>
          <t>İZMİR</t>
        </is>
      </c>
      <c>
        <v>KINIK</v>
      </c>
      <c>
        <is>
          <t>DÜNDARLI TR-1 35-24-M00202_955222280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02.11.2020 12:05:27</t>
        </is>
      </c>
      <c>
        <is>
          <t>02.11.2020 16:05:43</t>
        </is>
      </c>
      <c>
        <v>4.004444444</v>
      </c>
      <c>
        <v>0</v>
      </c>
      <c>
        <v>1</v>
      </c>
      <c>
        <v>0</v>
      </c>
      <c>
        <v>0</v>
      </c>
      <c>
        <v>0</v>
      </c>
      <c>
        <v>4.004444</v>
      </c>
      <c>
        <v>0</v>
      </c>
      <c>
        <v>0</v>
      </c>
    </row>
    <row>
      <c>
        <is>
          <t>1582350</t>
        </is>
      </c>
      <c>
        <v>1</v>
      </c>
      <c>
        <is>
          <t>İZMİR</t>
        </is>
      </c>
      <c>
        <v>KINIK</v>
      </c>
      <c>
        <is>
          <t>DÜNDARLI TR-1 35-24-M00202_C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18.11.2020 09:30:12</t>
        </is>
      </c>
      <c>
        <is>
          <t>18.11.2020 16:51:17</t>
        </is>
      </c>
      <c>
        <v>7.351222222</v>
      </c>
      <c>
        <v>0</v>
      </c>
      <c>
        <v>27</v>
      </c>
      <c>
        <v>0</v>
      </c>
      <c>
        <v>1</v>
      </c>
      <c>
        <v>0</v>
      </c>
      <c>
        <v>198.483</v>
      </c>
      <c>
        <v>0</v>
      </c>
      <c>
        <v>7.351222</v>
      </c>
    </row>
    <row>
      <c>
        <is>
          <t>1573632</t>
        </is>
      </c>
      <c>
        <v>1</v>
      </c>
      <c>
        <is>
          <t>İZMİR</t>
        </is>
      </c>
      <c>
        <v>BAYINDIR</v>
      </c>
      <c>
        <is>
          <t>ZEYTİNOVA TR-7 35-20-L00314_955212343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01.11.2020 12:21:11</t>
        </is>
      </c>
      <c>
        <is>
          <t>01.11.2020 13:31:42</t>
        </is>
      </c>
      <c>
        <v>1.175277777</v>
      </c>
      <c>
        <v>0</v>
      </c>
      <c>
        <v>1</v>
      </c>
      <c>
        <v>0</v>
      </c>
      <c>
        <v>0</v>
      </c>
      <c>
        <v>0</v>
      </c>
      <c>
        <v>1.175278</v>
      </c>
      <c>
        <v>0</v>
      </c>
      <c>
        <v>0</v>
      </c>
    </row>
    <row>
      <c>
        <is>
          <t>1573766</t>
        </is>
      </c>
      <c>
        <v>1</v>
      </c>
      <c>
        <is>
          <t>İZMİR</t>
        </is>
      </c>
      <c>
        <v>DİKİLİ</v>
      </c>
      <c>
        <is>
          <t>ÇANDARLI DM-TR-20 35-30-M00020_ŞEHİR-2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01.11.2020 18:04:22</t>
        </is>
      </c>
      <c>
        <is>
          <t>01.11.2020 18:43:28</t>
        </is>
      </c>
      <c>
        <v>0.651666666</v>
      </c>
      <c>
        <v>38</v>
      </c>
      <c>
        <v>3381</v>
      </c>
      <c>
        <v>0</v>
      </c>
      <c>
        <v>0</v>
      </c>
      <c>
        <v>24.763333</v>
      </c>
      <c>
        <v>2203.284998</v>
      </c>
      <c>
        <v>0</v>
      </c>
      <c>
        <v>0</v>
      </c>
    </row>
    <row>
      <c>
        <is>
          <t>1574716</t>
        </is>
      </c>
      <c>
        <v>1</v>
      </c>
      <c>
        <is>
          <t>İZMİR</t>
        </is>
      </c>
      <c>
        <v>DİKİLİ</v>
      </c>
      <c>
        <is>
          <t>ÇANDARLI TR-5 35-30-M00005_955315308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03.11.2020 13:43:13</t>
        </is>
      </c>
      <c>
        <is>
          <t>03.11.2020 17:57:20</t>
        </is>
      </c>
      <c>
        <v>4.235277777</v>
      </c>
      <c>
        <v>0</v>
      </c>
      <c>
        <v>12</v>
      </c>
      <c>
        <v>0</v>
      </c>
      <c>
        <v>0</v>
      </c>
      <c>
        <v>0</v>
      </c>
      <c>
        <v>50.823333</v>
      </c>
      <c>
        <v>0</v>
      </c>
      <c>
        <v>0</v>
      </c>
    </row>
    <row>
      <c>
        <is>
          <t>1576504</t>
        </is>
      </c>
      <c>
        <v>1</v>
      </c>
      <c>
        <is>
          <t>İZMİR</t>
        </is>
      </c>
      <c>
        <v>DİKİLİ</v>
      </c>
      <c>
        <is>
          <t>ÇANDARLI DM-TR-20 35-30-M00020_ŞEHİR-2 M02</t>
        </is>
      </c>
      <c>
        <v>OG Atlama(Jumper)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06.11.2020 14:10:03</t>
        </is>
      </c>
      <c>
        <is>
          <t>06.11.2020 15:05:49</t>
        </is>
      </c>
      <c>
        <v>0.929444444</v>
      </c>
      <c>
        <v>38</v>
      </c>
      <c>
        <v>3381</v>
      </c>
      <c>
        <v>0</v>
      </c>
      <c>
        <v>0</v>
      </c>
      <c>
        <v>35.318889</v>
      </c>
      <c>
        <v>3142.451665</v>
      </c>
      <c>
        <v>0</v>
      </c>
      <c>
        <v>0</v>
      </c>
    </row>
    <row>
      <c>
        <is>
          <t>1576263</t>
        </is>
      </c>
      <c>
        <v>1</v>
      </c>
      <c>
        <is>
          <t>İZMİR</t>
        </is>
      </c>
      <c>
        <v>DİKİLİ</v>
      </c>
      <c>
        <is>
          <t>BİMEYKO KÖK-10 35-30-M00048_DENİZKÖY-M05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06.11.2020 10:13:39</t>
        </is>
      </c>
      <c>
        <is>
          <t>06.11.2020 10:54:52</t>
        </is>
      </c>
      <c>
        <v>0.686944444</v>
      </c>
      <c>
        <v>11</v>
      </c>
      <c>
        <v>507</v>
      </c>
      <c>
        <v>13</v>
      </c>
      <c>
        <v>6</v>
      </c>
      <c>
        <v>7.556389</v>
      </c>
      <c>
        <v>348.280833</v>
      </c>
      <c>
        <v>8.930278</v>
      </c>
      <c>
        <v>4.121667</v>
      </c>
    </row>
    <row>
      <c>
        <is>
          <t>1576257</t>
        </is>
      </c>
      <c>
        <v>1</v>
      </c>
      <c>
        <is>
          <t>İZMİR</t>
        </is>
      </c>
      <c>
        <v>DİKİLİ</v>
      </c>
      <c>
        <is>
          <t>BİMEYKO KÖK-10 35-30-M00048_ÇANDARLI DM M02</t>
        </is>
      </c>
      <c>
        <v>OG Atlama(Jumper)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06.11.2020 10:09:07</t>
        </is>
      </c>
      <c>
        <is>
          <t>06.11.2020 10:33:00</t>
        </is>
      </c>
      <c>
        <v>0.398055555</v>
      </c>
      <c>
        <v>18</v>
      </c>
      <c>
        <v>1008</v>
      </c>
      <c>
        <v>13</v>
      </c>
      <c>
        <v>6</v>
      </c>
      <c>
        <v>7.165</v>
      </c>
      <c>
        <v>401.239999</v>
      </c>
      <c>
        <v>5.174722</v>
      </c>
      <c>
        <v>2.388333</v>
      </c>
    </row>
    <row>
      <c>
        <is>
          <t>1578390</t>
        </is>
      </c>
      <c>
        <v>1</v>
      </c>
      <c>
        <is>
          <t>İZMİR</t>
        </is>
      </c>
      <c>
        <v>DİKİLİ</v>
      </c>
      <c>
        <is>
          <t>ÇANDARLI DM-TR-20 35-30-M00020_35-30-M00020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10.11.2020 09:49:00</t>
        </is>
      </c>
      <c>
        <is>
          <t>10.11.2020 12:17:49</t>
        </is>
      </c>
      <c>
        <v>2.480277777</v>
      </c>
      <c>
        <v>2</v>
      </c>
      <c>
        <v>127</v>
      </c>
      <c>
        <v>0</v>
      </c>
      <c>
        <v>0</v>
      </c>
      <c>
        <v>4.960556</v>
      </c>
      <c>
        <v>314.995278</v>
      </c>
      <c>
        <v>0</v>
      </c>
      <c>
        <v>0</v>
      </c>
    </row>
    <row>
      <c>
        <is>
          <t>1596864</t>
        </is>
      </c>
      <c>
        <v>1</v>
      </c>
      <c>
        <is>
          <t>İZMİR</t>
        </is>
      </c>
      <c>
        <v>DİKİLİ</v>
      </c>
      <c>
        <is>
          <t>ÇANDARLI TATİL KÖYÜ KÖK-12 35-30-M00087_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26.11.2020 15:14:58</t>
        </is>
      </c>
      <c>
        <is>
          <t>26.11.2020 16:22:39</t>
        </is>
      </c>
      <c>
        <v>1.128055555</v>
      </c>
      <c>
        <v>0</v>
      </c>
      <c>
        <v>140</v>
      </c>
      <c>
        <v>9</v>
      </c>
      <c>
        <v>7</v>
      </c>
      <c>
        <v>0</v>
      </c>
      <c>
        <v>157.927778</v>
      </c>
      <c>
        <v>10.1525</v>
      </c>
      <c>
        <v>7.896389</v>
      </c>
    </row>
    <row>
      <c>
        <is>
          <t>1583699</t>
        </is>
      </c>
      <c>
        <v>1</v>
      </c>
      <c>
        <is>
          <t>İZMİR</t>
        </is>
      </c>
      <c>
        <v>DİKİLİ</v>
      </c>
      <c>
        <is>
          <t>ÇANDARLI DM-TR-20 35-30-M00020_DENİZKÖY KÖYLER M04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20.11.2020 10:01:46</t>
        </is>
      </c>
      <c>
        <is>
          <t>20.11.2020 13:52:30</t>
        </is>
      </c>
      <c>
        <v>3.845383333</v>
      </c>
      <c>
        <v>29</v>
      </c>
      <c>
        <v>1713</v>
      </c>
      <c>
        <v>13</v>
      </c>
      <c>
        <v>6</v>
      </c>
      <c>
        <v>111.516117</v>
      </c>
      <c>
        <v>6587.141649</v>
      </c>
      <c>
        <v>49.989983</v>
      </c>
      <c>
        <v>23.0723</v>
      </c>
    </row>
    <row>
      <c>
        <is>
          <t>1597903</t>
        </is>
      </c>
      <c>
        <v>1</v>
      </c>
      <c>
        <is>
          <t>İZMİR</t>
        </is>
      </c>
      <c>
        <v>DİKİLİ</v>
      </c>
      <c>
        <is>
          <t>ÇANDARLI TR-11(CANKENT1) 35-30-M00011_B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28.11.2020 17:49:00</t>
        </is>
      </c>
      <c>
        <is>
          <t>28.11.2020 18:36:42</t>
        </is>
      </c>
      <c>
        <v>0.795</v>
      </c>
      <c>
        <v>0</v>
      </c>
      <c>
        <v>93</v>
      </c>
      <c>
        <v>0</v>
      </c>
      <c>
        <v>0</v>
      </c>
      <c>
        <v>0</v>
      </c>
      <c>
        <v>73.935</v>
      </c>
      <c>
        <v>0</v>
      </c>
      <c>
        <v>0</v>
      </c>
    </row>
    <row>
      <c>
        <is>
          <t>1598494</t>
        </is>
      </c>
      <c>
        <v>1</v>
      </c>
      <c>
        <is>
          <t>İZMİR</t>
        </is>
      </c>
      <c>
        <v>DİKİLİ</v>
      </c>
      <c>
        <is>
          <t>ÇANDARLI TR-1 35-30-M00001_C</t>
        </is>
      </c>
      <c>
        <v>Ağaç Kesimi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30.11.2020 10:01:00</t>
        </is>
      </c>
      <c>
        <is>
          <t>30.11.2020 10:24:39</t>
        </is>
      </c>
      <c>
        <v>0.394166666</v>
      </c>
      <c>
        <v>0</v>
      </c>
      <c>
        <v>133</v>
      </c>
      <c>
        <v>0</v>
      </c>
      <c>
        <v>0</v>
      </c>
      <c>
        <v>0</v>
      </c>
      <c>
        <v>52.424167</v>
      </c>
      <c>
        <v>0</v>
      </c>
      <c>
        <v>0</v>
      </c>
    </row>
    <row>
      <c>
        <is>
          <t>1598733</t>
        </is>
      </c>
      <c>
        <v>1</v>
      </c>
      <c>
        <is>
          <t>İZMİR</t>
        </is>
      </c>
      <c>
        <v>DİKİLİ</v>
      </c>
      <c>
        <is>
          <t>ÇANDARLI TR-1 35-30-M00001_C  </t>
        </is>
      </c>
      <c>
        <v>AG Yük Ayırıcı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30.11.2020 15:10:16</t>
        </is>
      </c>
      <c>
        <is>
          <t>30.11.2020 16:05:55</t>
        </is>
      </c>
      <c>
        <v>0.9275</v>
      </c>
      <c>
        <v>0</v>
      </c>
      <c>
        <v>12</v>
      </c>
      <c>
        <v>0</v>
      </c>
      <c>
        <v>0</v>
      </c>
      <c>
        <v>0</v>
      </c>
      <c>
        <v>11.13</v>
      </c>
      <c>
        <v>0</v>
      </c>
      <c>
        <v>0</v>
      </c>
    </row>
    <row>
      <c>
        <is>
          <t>1598196</t>
        </is>
      </c>
      <c>
        <v>1</v>
      </c>
      <c>
        <is>
          <t>İZMİR</t>
        </is>
      </c>
      <c>
        <v>DİKİLİ</v>
      </c>
      <c>
        <is>
          <t>ÇANDARLI DM-TR-20 35-30-M00020_ŞEHİR-1 M014</t>
        </is>
      </c>
      <c>
        <v>OG İletken Kopması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29.11.2020 14:35:57</t>
        </is>
      </c>
      <c>
        <is>
          <t>29.11.2020 16:00:00</t>
        </is>
      </c>
      <c>
        <v>1.400833333</v>
      </c>
      <c>
        <v>22</v>
      </c>
      <c>
        <v>5949</v>
      </c>
      <c>
        <v>0</v>
      </c>
      <c>
        <v>0</v>
      </c>
      <c>
        <v>30.818333</v>
      </c>
      <c>
        <v>8333.557498</v>
      </c>
      <c>
        <v>0</v>
      </c>
      <c>
        <v>0</v>
      </c>
    </row>
    <row>
      <c>
        <is>
          <t>1583566</t>
        </is>
      </c>
      <c>
        <v>1</v>
      </c>
      <c>
        <is>
          <t>İZMİR</t>
        </is>
      </c>
      <c>
        <v>DİKİLİ</v>
      </c>
      <c>
        <is>
          <t>EYKO TR-2 35-30-M00028_TR-1 - TR-3-5 M01</t>
        </is>
      </c>
      <c>
        <v>OG Atlama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20.11.2020 00:51:45</t>
        </is>
      </c>
      <c>
        <is>
          <t>20.11.2020 03:51:25</t>
        </is>
      </c>
      <c>
        <v>2.994444444</v>
      </c>
      <c>
        <v>4</v>
      </c>
      <c>
        <v>306</v>
      </c>
      <c>
        <v>0</v>
      </c>
      <c>
        <v>0</v>
      </c>
      <c>
        <v>11.977778</v>
      </c>
      <c>
        <v>916.3</v>
      </c>
      <c>
        <v>0</v>
      </c>
      <c>
        <v>0</v>
      </c>
    </row>
    <row>
      <c>
        <is>
          <t>1583317</t>
        </is>
      </c>
      <c>
        <v>1</v>
      </c>
      <c>
        <is>
          <t>İZMİR</t>
        </is>
      </c>
      <c>
        <v>DİKİLİ</v>
      </c>
      <c>
        <is>
          <t>EYKO TR-6 35-30-M00032_955321437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19.11.2020 15:24:27</t>
        </is>
      </c>
      <c>
        <is>
          <t>19.11.2020 17:48:07</t>
        </is>
      </c>
      <c>
        <v>2.394444444</v>
      </c>
      <c>
        <v>0</v>
      </c>
      <c>
        <v>1</v>
      </c>
      <c>
        <v>0</v>
      </c>
      <c>
        <v>0</v>
      </c>
      <c>
        <v>0</v>
      </c>
      <c>
        <v>2.394444</v>
      </c>
      <c>
        <v>0</v>
      </c>
      <c>
        <v>0</v>
      </c>
    </row>
    <row>
      <c>
        <is>
          <t>1576115</t>
        </is>
      </c>
      <c>
        <v>1</v>
      </c>
      <c>
        <is>
          <t>İZMİR</t>
        </is>
      </c>
      <c>
        <v>DİKİLİ</v>
      </c>
      <c>
        <is>
          <t>İLKYANKI TR-62 35-30-M00062_42975887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06.11.2020 04:37:19</t>
        </is>
      </c>
      <c>
        <is>
          <t>06.11.2020 06:52:43</t>
        </is>
      </c>
      <c>
        <v>2.256666666</v>
      </c>
      <c>
        <v>0</v>
      </c>
      <c>
        <v>81</v>
      </c>
      <c>
        <v>0</v>
      </c>
      <c>
        <v>0</v>
      </c>
      <c>
        <v>0</v>
      </c>
      <c>
        <v>182.79</v>
      </c>
      <c>
        <v>0</v>
      </c>
      <c>
        <v>0</v>
      </c>
    </row>
    <row>
      <c>
        <is>
          <t>1576121</t>
        </is>
      </c>
      <c>
        <v>1</v>
      </c>
      <c>
        <is>
          <t>İZMİR</t>
        </is>
      </c>
      <c>
        <v>DİKİLİ</v>
      </c>
      <c>
        <is>
          <t>BİMEYKO KÖK-10 35-30-M00048_HatBaşıAyırıcı_53139182 M05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06.11.2020 06:07:55</t>
        </is>
      </c>
      <c>
        <is>
          <t>06.11.2020 10:55:00</t>
        </is>
      </c>
      <c>
        <v>4.784722222</v>
      </c>
      <c>
        <v>0</v>
      </c>
      <c>
        <v>0</v>
      </c>
      <c>
        <v>2</v>
      </c>
      <c>
        <v>0</v>
      </c>
      <c>
        <v>0</v>
      </c>
      <c>
        <v>0</v>
      </c>
      <c>
        <v>9.569444</v>
      </c>
      <c>
        <v>0</v>
      </c>
    </row>
    <row>
      <c>
        <is>
          <t>1575080</t>
        </is>
      </c>
      <c>
        <v>1</v>
      </c>
      <c>
        <is>
          <t>İZMİR</t>
        </is>
      </c>
      <c>
        <v>DİKİLİ</v>
      </c>
      <c>
        <is>
          <t>ÇANDARLI TR-6 35-30-M00006_955320760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04.11.2020 09:44:23</t>
        </is>
      </c>
      <c>
        <is>
          <t>04.11.2020 12:14:00</t>
        </is>
      </c>
      <c>
        <v>2.493611111</v>
      </c>
      <c>
        <v>0</v>
      </c>
      <c>
        <v>1</v>
      </c>
      <c>
        <v>0</v>
      </c>
      <c>
        <v>0</v>
      </c>
      <c>
        <v>0</v>
      </c>
      <c>
        <v>2.493611</v>
      </c>
      <c>
        <v>0</v>
      </c>
      <c>
        <v>0</v>
      </c>
    </row>
    <row>
      <c>
        <is>
          <t>1583154</t>
        </is>
      </c>
      <c>
        <v>1</v>
      </c>
      <c>
        <is>
          <t>İZMİR</t>
        </is>
      </c>
      <c>
        <v>DİKİLİ</v>
      </c>
      <c>
        <is>
          <t>ÇANDARLI TR-4 35-30-M00004_A</t>
        </is>
      </c>
      <c>
        <v>AG Atlama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19.11.2020 12:23:52</t>
        </is>
      </c>
      <c>
        <is>
          <t>19.11.2020 14:45:02</t>
        </is>
      </c>
      <c>
        <v>2.352777777</v>
      </c>
      <c>
        <v>0</v>
      </c>
      <c>
        <v>150</v>
      </c>
      <c>
        <v>0</v>
      </c>
      <c>
        <v>0</v>
      </c>
      <c>
        <v>0</v>
      </c>
      <c>
        <v>352.916667</v>
      </c>
      <c>
        <v>0</v>
      </c>
      <c>
        <v>0</v>
      </c>
    </row>
    <row>
      <c>
        <is>
          <t>1576202</t>
        </is>
      </c>
      <c>
        <v>1</v>
      </c>
      <c>
        <is>
          <t>İZMİR</t>
        </is>
      </c>
      <c>
        <v>DİKİLİ</v>
      </c>
      <c>
        <is>
          <t>ÇANDARLI TR-4 35-30-M00004_B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06.11.2020 08:59:21</t>
        </is>
      </c>
      <c>
        <is>
          <t>06.11.2020 22:11:29</t>
        </is>
      </c>
      <c>
        <v>13.202222222</v>
      </c>
      <c>
        <v>0</v>
      </c>
      <c>
        <v>62</v>
      </c>
      <c>
        <v>0</v>
      </c>
      <c>
        <v>0</v>
      </c>
      <c>
        <v>0</v>
      </c>
      <c>
        <v>818.537778</v>
      </c>
      <c>
        <v>0</v>
      </c>
      <c>
        <v>0</v>
      </c>
    </row>
    <row>
      <c>
        <is>
          <t>1597462</t>
        </is>
      </c>
      <c>
        <v>1</v>
      </c>
      <c>
        <is>
          <t>İZMİR</t>
        </is>
      </c>
      <c>
        <v>MENDERES</v>
      </c>
      <c>
        <is>
          <t>DM-7/TR-5 35-22-M00076_35-22-M00076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27.11.2020 18:15:00</t>
        </is>
      </c>
      <c>
        <is>
          <t>27.11.2020 18:36:50</t>
        </is>
      </c>
      <c>
        <v>0.363888888</v>
      </c>
      <c>
        <v>2</v>
      </c>
      <c>
        <v>256</v>
      </c>
      <c>
        <v>0</v>
      </c>
      <c>
        <v>0</v>
      </c>
      <c>
        <v>0.727778</v>
      </c>
      <c>
        <v>93.155555</v>
      </c>
      <c>
        <v>0</v>
      </c>
      <c>
        <v>0</v>
      </c>
    </row>
    <row>
      <c>
        <is>
          <t>1574651</t>
        </is>
      </c>
      <c>
        <v>1</v>
      </c>
      <c>
        <is>
          <t>İZMİR</t>
        </is>
      </c>
      <c>
        <v>MENDERES</v>
      </c>
      <c>
        <is>
          <t>DM-7/TR-5 35-22-M00076_95000141915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03.11.2020 12:07:16</t>
        </is>
      </c>
      <c>
        <is>
          <t>03.11.2020 12:56:52</t>
        </is>
      </c>
      <c>
        <v>0.826666666</v>
      </c>
      <c>
        <v>0</v>
      </c>
      <c>
        <v>1</v>
      </c>
      <c>
        <v>0</v>
      </c>
      <c>
        <v>0</v>
      </c>
      <c>
        <v>0</v>
      </c>
      <c>
        <v>0.826667</v>
      </c>
      <c>
        <v>0</v>
      </c>
      <c>
        <v>0</v>
      </c>
    </row>
    <row>
      <c>
        <is>
          <t>1575519</t>
        </is>
      </c>
      <c>
        <v>1</v>
      </c>
      <c>
        <is>
          <t>İZMİR</t>
        </is>
      </c>
      <c>
        <v>MENDERES</v>
      </c>
      <c>
        <is>
          <t>TR-6 35-22-M00006_A</t>
        </is>
      </c>
      <c>
        <v>AG Hatta Ağaç Kesimi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05.11.2020 06:22:25</t>
        </is>
      </c>
      <c>
        <is>
          <t>05.11.2020 09:50:31</t>
        </is>
      </c>
      <c>
        <v>3.468333333</v>
      </c>
      <c>
        <v>0</v>
      </c>
      <c>
        <v>118</v>
      </c>
      <c>
        <v>0</v>
      </c>
      <c>
        <v>0</v>
      </c>
      <c>
        <v>0</v>
      </c>
      <c>
        <v>409.263333</v>
      </c>
      <c>
        <v>0</v>
      </c>
      <c>
        <v>0</v>
      </c>
    </row>
    <row>
      <c>
        <is>
          <t>1576603</t>
        </is>
      </c>
      <c>
        <v>1</v>
      </c>
      <c>
        <is>
          <t>İZMİR</t>
        </is>
      </c>
      <c>
        <v>MENDERES</v>
      </c>
      <c>
        <is>
          <t>ÇUKURALTI M-23 KÖK 35-25-M00071_ÖZDERE PTT ÖZEL M03</t>
        </is>
      </c>
      <c>
        <v>OG Hatta Yabancı Cisim </v>
      </c>
      <c>
        <is>
          <t>Dağıtım-OG</t>
        </is>
      </c>
      <c>
        <v>Uzun</v>
      </c>
      <c>
        <v>Dışsal</v>
      </c>
      <c>
        <v>Bildirimsiz</v>
      </c>
      <c>
        <is>
          <t>06.11.2020 15:54:22</t>
        </is>
      </c>
      <c>
        <is>
          <t>06.11.2020 16:51:25</t>
        </is>
      </c>
      <c>
        <v>0.950833333</v>
      </c>
      <c>
        <v>7</v>
      </c>
      <c>
        <v>1059</v>
      </c>
      <c>
        <v>0</v>
      </c>
      <c>
        <v>0</v>
      </c>
      <c>
        <v>6.655833</v>
      </c>
      <c>
        <v>1006.9325</v>
      </c>
      <c>
        <v>0</v>
      </c>
      <c>
        <v>0</v>
      </c>
    </row>
    <row>
      <c>
        <is>
          <t>1578428</t>
        </is>
      </c>
      <c>
        <v>1</v>
      </c>
      <c>
        <is>
          <t>İZMİR</t>
        </is>
      </c>
      <c>
        <v>MENDERES</v>
      </c>
      <c>
        <is>
          <t>MENDERES DM-4/TR-1 35-22-M00004_DM-4/TR-12 M14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10.11.2020 10:32:17</t>
        </is>
      </c>
      <c>
        <is>
          <t>10.11.2020 11:04:00</t>
        </is>
      </c>
      <c>
        <v>0.528611111</v>
      </c>
      <c>
        <v>13</v>
      </c>
      <c>
        <v>893</v>
      </c>
      <c>
        <v>16</v>
      </c>
      <c>
        <v>47</v>
      </c>
      <c>
        <v>6.871944</v>
      </c>
      <c>
        <v>472.049722</v>
      </c>
      <c>
        <v>8.457778</v>
      </c>
      <c>
        <v>24.844722</v>
      </c>
    </row>
    <row>
      <c>
        <is>
          <t>1575733</t>
        </is>
      </c>
      <c>
        <v>1</v>
      </c>
      <c>
        <is>
          <t>İZMİR</t>
        </is>
      </c>
      <c>
        <v>MENDERES</v>
      </c>
      <c>
        <is>
          <t>TR-2 GÖLCÜKLER 35-22-M00002_11814480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05.11.2020 12:04:33</t>
        </is>
      </c>
      <c>
        <is>
          <t>05.11.2020 12:31:00</t>
        </is>
      </c>
      <c>
        <v>0.440833333</v>
      </c>
      <c>
        <v>0</v>
      </c>
      <c>
        <v>93</v>
      </c>
      <c>
        <v>0</v>
      </c>
      <c>
        <v>10</v>
      </c>
      <c>
        <v>0</v>
      </c>
      <c>
        <v>40.9975</v>
      </c>
      <c>
        <v>0</v>
      </c>
      <c>
        <v>4.408333</v>
      </c>
    </row>
    <row>
      <c>
        <is>
          <t>1575283</t>
        </is>
      </c>
      <c>
        <v>1</v>
      </c>
      <c>
        <is>
          <t>İZMİR</t>
        </is>
      </c>
      <c>
        <v>DİKİLİ</v>
      </c>
      <c>
        <is>
          <t>TR-18 35-30-L00018_D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04.11.2020 14:51:49</t>
        </is>
      </c>
      <c>
        <is>
          <t>04.11.2020 19:13:40</t>
        </is>
      </c>
      <c>
        <v>4.364166666</v>
      </c>
      <c>
        <v>0</v>
      </c>
      <c>
        <v>188</v>
      </c>
      <c>
        <v>0</v>
      </c>
      <c>
        <v>0</v>
      </c>
      <c>
        <v>0</v>
      </c>
      <c>
        <v>820.463333</v>
      </c>
      <c>
        <v>0</v>
      </c>
      <c>
        <v>0</v>
      </c>
    </row>
    <row>
      <c>
        <is>
          <t>1583246</t>
        </is>
      </c>
      <c>
        <v>1</v>
      </c>
      <c>
        <is>
          <t>İZMİR</t>
        </is>
      </c>
      <c>
        <v>DİKİLİ</v>
      </c>
      <c>
        <is>
          <t>TR-19 35-30-L00019_955298425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19.11.2020 14:36:05</t>
        </is>
      </c>
      <c>
        <is>
          <t>19.11.2020 15:56:01</t>
        </is>
      </c>
      <c>
        <v>1.332222222</v>
      </c>
      <c>
        <v>0</v>
      </c>
      <c>
        <v>1</v>
      </c>
      <c>
        <v>0</v>
      </c>
      <c>
        <v>0</v>
      </c>
      <c>
        <v>0</v>
      </c>
      <c>
        <v>1.332222</v>
      </c>
      <c>
        <v>0</v>
      </c>
      <c>
        <v>0</v>
      </c>
    </row>
    <row>
      <c>
        <is>
          <t>1574825</t>
        </is>
      </c>
      <c>
        <v>1</v>
      </c>
      <c>
        <is>
          <t>İZMİR</t>
        </is>
      </c>
      <c>
        <v>KINIK</v>
      </c>
      <c>
        <is>
          <t>KALEMKÖY TR-1 35-24-M00087_B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03.11.2020 16:31:44</t>
        </is>
      </c>
      <c>
        <is>
          <t>03.11.2020 20:26:04</t>
        </is>
      </c>
      <c>
        <v>3.905555555</v>
      </c>
      <c>
        <v>0</v>
      </c>
      <c>
        <v>8</v>
      </c>
      <c>
        <v>0</v>
      </c>
      <c>
        <v>0</v>
      </c>
      <c>
        <v>0</v>
      </c>
      <c>
        <v>31.244444</v>
      </c>
      <c>
        <v>0</v>
      </c>
      <c>
        <v>0</v>
      </c>
    </row>
    <row>
      <c>
        <is>
          <t>1577105</t>
        </is>
      </c>
      <c>
        <v>1</v>
      </c>
      <c>
        <is>
          <t>İZMİR</t>
        </is>
      </c>
      <c>
        <v>DİKİLİ</v>
      </c>
      <c>
        <is>
          <t>ÇANDARLI TR-6 35-30-M00006_M M01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07.11.2020 11:51:48</t>
        </is>
      </c>
      <c>
        <is>
          <t>07.11.2020 13:37:57</t>
        </is>
      </c>
      <c>
        <v>1.769166666</v>
      </c>
      <c>
        <v>0</v>
      </c>
      <c>
        <v>89</v>
      </c>
      <c>
        <v>0</v>
      </c>
      <c>
        <v>0</v>
      </c>
      <c>
        <v>0</v>
      </c>
      <c>
        <v>157.455833</v>
      </c>
      <c>
        <v>0</v>
      </c>
      <c>
        <v>0</v>
      </c>
    </row>
    <row>
      <c>
        <is>
          <t>1577977</t>
        </is>
      </c>
      <c>
        <v>1</v>
      </c>
      <c>
        <is>
          <t>İZMİR</t>
        </is>
      </c>
      <c>
        <v>DİKİLİ</v>
      </c>
      <c>
        <is>
          <t>ÇANDARLI TR-1 35-30-M00001_955311541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09.11.2020 11:22:42</t>
        </is>
      </c>
      <c>
        <is>
          <t>09.11.2020 15:13:11</t>
        </is>
      </c>
      <c>
        <v>3.841388888</v>
      </c>
      <c>
        <v>0</v>
      </c>
      <c>
        <v>1</v>
      </c>
      <c>
        <v>0</v>
      </c>
      <c>
        <v>0</v>
      </c>
      <c>
        <v>0</v>
      </c>
      <c>
        <v>3.841389</v>
      </c>
      <c>
        <v>0</v>
      </c>
      <c>
        <v>0</v>
      </c>
    </row>
    <row>
      <c>
        <is>
          <t>1577516</t>
        </is>
      </c>
      <c>
        <v>1</v>
      </c>
      <c>
        <is>
          <t>İZMİR</t>
        </is>
      </c>
      <c>
        <v>DİKİLİ</v>
      </c>
      <c>
        <is>
          <t>ÇANDARLI TR-1 35-30-M00001_A</t>
        </is>
      </c>
      <c>
        <v>Ağaç Kesimi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08.11.2020 09:40:00</t>
        </is>
      </c>
      <c>
        <is>
          <t>08.11.2020 10:50:05</t>
        </is>
      </c>
      <c>
        <v>1.168055555</v>
      </c>
      <c>
        <v>0</v>
      </c>
      <c>
        <v>121</v>
      </c>
      <c>
        <v>0</v>
      </c>
      <c>
        <v>0</v>
      </c>
      <c>
        <v>0</v>
      </c>
      <c>
        <v>141.334722</v>
      </c>
      <c>
        <v>0</v>
      </c>
      <c>
        <v>0</v>
      </c>
    </row>
    <row>
      <c>
        <is>
          <t>1597951</t>
        </is>
      </c>
      <c>
        <v>1</v>
      </c>
      <c>
        <is>
          <t>İZMİR</t>
        </is>
      </c>
      <c>
        <v>DİKİLİ</v>
      </c>
      <c>
        <is>
          <t>ÇANDARLI TR-1 35-30-M00001_C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28.11.2020 19:29:02</t>
        </is>
      </c>
      <c>
        <is>
          <t>28.11.2020 21:09:49</t>
        </is>
      </c>
      <c>
        <v>1.679722222</v>
      </c>
      <c>
        <v>0</v>
      </c>
      <c>
        <v>133</v>
      </c>
      <c>
        <v>0</v>
      </c>
      <c>
        <v>0</v>
      </c>
      <c>
        <v>0</v>
      </c>
      <c>
        <v>223.403056</v>
      </c>
      <c>
        <v>0</v>
      </c>
      <c>
        <v>0</v>
      </c>
    </row>
    <row>
      <c>
        <is>
          <t>1597994</t>
        </is>
      </c>
      <c>
        <v>1</v>
      </c>
      <c>
        <is>
          <t>İZMİR</t>
        </is>
      </c>
      <c>
        <v>DİKİLİ</v>
      </c>
      <c>
        <is>
          <t>ÇANDARLI TR-1 35-30-M00001_C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28.11.2020 22:59:05</t>
        </is>
      </c>
      <c>
        <is>
          <t>29.11.2020 00:03:44</t>
        </is>
      </c>
      <c>
        <v>1.0775</v>
      </c>
      <c>
        <v>0</v>
      </c>
      <c>
        <v>133</v>
      </c>
      <c>
        <v>0</v>
      </c>
      <c>
        <v>0</v>
      </c>
      <c>
        <v>0</v>
      </c>
      <c>
        <v>143.3075</v>
      </c>
      <c>
        <v>0</v>
      </c>
      <c>
        <v>0</v>
      </c>
    </row>
    <row>
      <c>
        <is>
          <t>1597036</t>
        </is>
      </c>
      <c>
        <v>1</v>
      </c>
      <c>
        <is>
          <t>İZMİR</t>
        </is>
      </c>
      <c>
        <v>DİKİLİ</v>
      </c>
      <c>
        <is>
          <t>ÇANDARLI TR-1 35-30-M00001_C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26.11.2020 22:16:52</t>
        </is>
      </c>
      <c>
        <is>
          <t>26.11.2020 23:28:23</t>
        </is>
      </c>
      <c>
        <v>1.191944444</v>
      </c>
      <c>
        <v>0</v>
      </c>
      <c>
        <v>133</v>
      </c>
      <c>
        <v>0</v>
      </c>
      <c>
        <v>0</v>
      </c>
      <c>
        <v>0</v>
      </c>
      <c>
        <v>158.528611</v>
      </c>
      <c>
        <v>0</v>
      </c>
      <c>
        <v>0</v>
      </c>
    </row>
    <row>
      <c>
        <is>
          <t>1576847</t>
        </is>
      </c>
      <c>
        <v>1</v>
      </c>
      <c>
        <is>
          <t>İZMİR</t>
        </is>
      </c>
      <c>
        <v>DİKİLİ</v>
      </c>
      <c>
        <is>
          <t>BİMEYKO KÖK-10 35-30-M00048_65439098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06.11.2020 23:58:52</t>
        </is>
      </c>
      <c>
        <is>
          <t>07.11.2020 03:08:24</t>
        </is>
      </c>
      <c>
        <v>3.158888888</v>
      </c>
      <c>
        <v>0</v>
      </c>
      <c>
        <v>16</v>
      </c>
      <c>
        <v>0</v>
      </c>
      <c>
        <v>0</v>
      </c>
      <c>
        <v>0</v>
      </c>
      <c>
        <v>50.542222</v>
      </c>
      <c>
        <v>0</v>
      </c>
      <c>
        <v>0</v>
      </c>
    </row>
    <row>
      <c>
        <is>
          <t>1597832</t>
        </is>
      </c>
      <c>
        <v>1</v>
      </c>
      <c>
        <is>
          <t>İZMİR</t>
        </is>
      </c>
      <c>
        <v>DİKİLİ</v>
      </c>
      <c>
        <is>
          <t>ÇANDARLI TR-11(CANKENT1) 35-30-M00011_42964545  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28.11.2020 14:27:40</t>
        </is>
      </c>
      <c>
        <is>
          <t>28.11.2020 17:13:11</t>
        </is>
      </c>
      <c>
        <v>2.758611111</v>
      </c>
      <c>
        <v>0</v>
      </c>
      <c>
        <v>53</v>
      </c>
      <c>
        <v>0</v>
      </c>
      <c>
        <v>0</v>
      </c>
      <c>
        <v>0</v>
      </c>
      <c>
        <v>146.206389</v>
      </c>
      <c>
        <v>0</v>
      </c>
      <c>
        <v>0</v>
      </c>
    </row>
    <row>
      <c>
        <is>
          <t>1597020</t>
        </is>
      </c>
      <c>
        <v>1</v>
      </c>
      <c>
        <is>
          <t>İZMİR</t>
        </is>
      </c>
      <c>
        <v>DİKİLİ</v>
      </c>
      <c>
        <is>
          <t>ALKORU SİTESİ TR 35-30-M00040_955317425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26.11.2020 19:52:45</t>
        </is>
      </c>
      <c>
        <is>
          <t>26.11.2020 20:44:24</t>
        </is>
      </c>
      <c>
        <v>0.860833333</v>
      </c>
      <c>
        <v>0</v>
      </c>
      <c>
        <v>1</v>
      </c>
      <c>
        <v>0</v>
      </c>
      <c>
        <v>0</v>
      </c>
      <c>
        <v>0</v>
      </c>
      <c>
        <v>0.860833</v>
      </c>
      <c>
        <v>0</v>
      </c>
      <c>
        <v>0</v>
      </c>
    </row>
    <row>
      <c>
        <is>
          <t>1578747</t>
        </is>
      </c>
      <c>
        <v>1</v>
      </c>
      <c>
        <is>
          <t>İZMİR</t>
        </is>
      </c>
      <c>
        <v>DİKİLİ</v>
      </c>
      <c>
        <is>
          <t>ÇANDARLI TR-22 KÖRFEZ 35-30-M00022_955319835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10.11.2020 19:02:27</t>
        </is>
      </c>
      <c>
        <is>
          <t>10.11.2020 21:10:37</t>
        </is>
      </c>
      <c>
        <v>2.136111111</v>
      </c>
      <c>
        <v>0</v>
      </c>
      <c>
        <v>1</v>
      </c>
      <c>
        <v>0</v>
      </c>
      <c>
        <v>0</v>
      </c>
      <c>
        <v>0</v>
      </c>
      <c>
        <v>2.136111</v>
      </c>
      <c>
        <v>0</v>
      </c>
      <c>
        <v>0</v>
      </c>
    </row>
    <row>
      <c>
        <is>
          <t>1573717</t>
        </is>
      </c>
      <c>
        <v>1</v>
      </c>
      <c>
        <is>
          <t>İZMİR</t>
        </is>
      </c>
      <c>
        <v>DİKİLİ</v>
      </c>
      <c>
        <is>
          <t>AYYILDIZ SİTESİ TR 35-30-M00122_955328275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01.11.2020 16:06:40</t>
        </is>
      </c>
      <c>
        <is>
          <t>01.11.2020 18:00:18</t>
        </is>
      </c>
      <c>
        <v>1.893888888</v>
      </c>
      <c>
        <v>0</v>
      </c>
      <c>
        <v>1</v>
      </c>
      <c>
        <v>0</v>
      </c>
      <c>
        <v>0</v>
      </c>
      <c>
        <v>0</v>
      </c>
      <c>
        <v>1.893889</v>
      </c>
      <c>
        <v>0</v>
      </c>
      <c>
        <v>0</v>
      </c>
    </row>
    <row>
      <c>
        <is>
          <t>1576827</t>
        </is>
      </c>
      <c>
        <v>1</v>
      </c>
      <c>
        <is>
          <t>İZMİR</t>
        </is>
      </c>
      <c>
        <v>DİKİLİ</v>
      </c>
      <c>
        <is>
          <t>ÇANDARLI TR-3 35-30-M00003_A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06.11.2020 22:21:51</t>
        </is>
      </c>
      <c>
        <is>
          <t>07.11.2020 00:01:38</t>
        </is>
      </c>
      <c>
        <v>1.663055555</v>
      </c>
      <c>
        <v>0</v>
      </c>
      <c>
        <v>115</v>
      </c>
      <c>
        <v>0</v>
      </c>
      <c>
        <v>0</v>
      </c>
      <c>
        <v>0</v>
      </c>
      <c>
        <v>191.251389</v>
      </c>
      <c>
        <v>0</v>
      </c>
      <c>
        <v>0</v>
      </c>
    </row>
    <row>
      <c>
        <is>
          <t>1584081</t>
        </is>
      </c>
      <c>
        <v>1</v>
      </c>
      <c>
        <is>
          <t>İZMİR</t>
        </is>
      </c>
      <c>
        <v>MENDERES</v>
      </c>
      <c>
        <is>
          <t>ÇUKURALTI M-42 (ÖZKENT-2) 35-25-M00081_955268125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20.11.2020 19:46:31</t>
        </is>
      </c>
      <c>
        <is>
          <t>20.11.2020 22:02:02</t>
        </is>
      </c>
      <c>
        <v>2.258611111</v>
      </c>
      <c>
        <v>0</v>
      </c>
      <c>
        <v>1</v>
      </c>
      <c>
        <v>0</v>
      </c>
      <c>
        <v>0</v>
      </c>
      <c>
        <v>0</v>
      </c>
      <c>
        <v>2.258611</v>
      </c>
      <c>
        <v>0</v>
      </c>
      <c>
        <v>0</v>
      </c>
    </row>
    <row>
      <c>
        <is>
          <t>1584108</t>
        </is>
      </c>
      <c>
        <v>1</v>
      </c>
      <c>
        <is>
          <t>İZMİR</t>
        </is>
      </c>
      <c>
        <v>DİKİLİ</v>
      </c>
      <c>
        <is>
          <t>TR-16 35-30-L00016_43005731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20.11.2020 21:10:32</t>
        </is>
      </c>
      <c>
        <is>
          <t>20.11.2020 21:52:32</t>
        </is>
      </c>
      <c>
        <v>0.7</v>
      </c>
      <c>
        <v>0</v>
      </c>
      <c>
        <v>199</v>
      </c>
      <c>
        <v>0</v>
      </c>
      <c>
        <v>0</v>
      </c>
      <c>
        <v>0</v>
      </c>
      <c>
        <v>139.3</v>
      </c>
      <c>
        <v>0</v>
      </c>
      <c>
        <v>0</v>
      </c>
    </row>
    <row>
      <c>
        <is>
          <t>1577059</t>
        </is>
      </c>
      <c>
        <v>1</v>
      </c>
      <c>
        <is>
          <t>İZMİR</t>
        </is>
      </c>
      <c>
        <v>DİKİLİ</v>
      </c>
      <c>
        <is>
          <t>TR-19 35-30-L00019_955299211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07.11.2020 11:10:07</t>
        </is>
      </c>
      <c>
        <is>
          <t>07.11.2020 13:03:44</t>
        </is>
      </c>
      <c>
        <v>1.893611111</v>
      </c>
      <c>
        <v>0</v>
      </c>
      <c>
        <v>10</v>
      </c>
      <c>
        <v>0</v>
      </c>
      <c>
        <v>0</v>
      </c>
      <c>
        <v>0</v>
      </c>
      <c>
        <v>18.936111</v>
      </c>
      <c>
        <v>0</v>
      </c>
      <c>
        <v>0</v>
      </c>
    </row>
    <row>
      <c>
        <is>
          <t>1575777</t>
        </is>
      </c>
      <c>
        <v>1</v>
      </c>
      <c>
        <is>
          <t>İZMİR</t>
        </is>
      </c>
      <c>
        <v>DİKİLİ</v>
      </c>
      <c>
        <is>
          <t>TR-15 35-30-L00015_G g1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05.11.2020 13:00:09</t>
        </is>
      </c>
      <c>
        <is>
          <t>05.11.2020 14:41:21</t>
        </is>
      </c>
      <c>
        <v>1.686666666</v>
      </c>
      <c>
        <v>0</v>
      </c>
      <c>
        <v>126</v>
      </c>
      <c>
        <v>0</v>
      </c>
      <c>
        <v>0</v>
      </c>
      <c>
        <v>0</v>
      </c>
      <c>
        <v>212.52</v>
      </c>
      <c>
        <v>0</v>
      </c>
      <c>
        <v>0</v>
      </c>
    </row>
    <row>
      <c>
        <is>
          <t>1577608</t>
        </is>
      </c>
      <c>
        <v>1</v>
      </c>
      <c>
        <is>
          <t>İZMİR</t>
        </is>
      </c>
      <c>
        <v>DİKİLİ</v>
      </c>
      <c>
        <is>
          <t>DİKİLİ İM 35-30-A00001_ALTINOVA-1 M08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08.11.2020 13:02:25</t>
        </is>
      </c>
      <c>
        <is>
          <t>08.11.2020 13:08:00</t>
        </is>
      </c>
      <c>
        <v>0.093055555</v>
      </c>
      <c>
        <v>125</v>
      </c>
      <c>
        <v>8754</v>
      </c>
      <c>
        <v>50</v>
      </c>
      <c>
        <v>472</v>
      </c>
      <c>
        <v>11.631944</v>
      </c>
      <c>
        <v>814.608328</v>
      </c>
      <c>
        <v>4.652778</v>
      </c>
      <c>
        <v>43.922222</v>
      </c>
    </row>
    <row>
      <c>
        <is>
          <t>1577611</t>
        </is>
      </c>
      <c>
        <v>1</v>
      </c>
      <c>
        <is>
          <t>İZMİR</t>
        </is>
      </c>
      <c>
        <v>DİKİLİ</v>
      </c>
      <c>
        <is>
          <t>DİKİLİ İM 35-30-A00001_ALTINOVA-1 M08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08.11.2020 13:15:05</t>
        </is>
      </c>
      <c>
        <is>
          <t>08.11.2020 13:18:00</t>
        </is>
      </c>
      <c>
        <v>0.048611111</v>
      </c>
      <c>
        <v>125</v>
      </c>
      <c>
        <v>8754</v>
      </c>
      <c>
        <v>50</v>
      </c>
      <c>
        <v>472</v>
      </c>
      <c>
        <v>6.076389</v>
      </c>
      <c>
        <v>425.541666</v>
      </c>
      <c>
        <v>2.430556</v>
      </c>
      <c>
        <v>22.944444</v>
      </c>
    </row>
    <row>
      <c>
        <is>
          <t>1577290</t>
        </is>
      </c>
      <c>
        <v>1</v>
      </c>
      <c>
        <is>
          <t>İZMİR</t>
        </is>
      </c>
      <c>
        <v>DİKİLİ</v>
      </c>
      <c>
        <is>
          <t>KOCAOBA KÖK-7 35-30-L00200_KOCAOBA-L04 L04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07.11.2020 18:04:38</t>
        </is>
      </c>
      <c>
        <is>
          <t>07.11.2020 19:12:00</t>
        </is>
      </c>
      <c>
        <v>1.122777777</v>
      </c>
      <c>
        <v>0</v>
      </c>
      <c>
        <v>301</v>
      </c>
      <c>
        <v>41</v>
      </c>
      <c>
        <v>15</v>
      </c>
      <c>
        <v>0</v>
      </c>
      <c>
        <v>337.956111</v>
      </c>
      <c>
        <v>46.033889</v>
      </c>
      <c>
        <v>16.841667</v>
      </c>
    </row>
    <row>
      <c>
        <is>
          <t>1575227</t>
        </is>
      </c>
      <c>
        <v>1</v>
      </c>
      <c>
        <is>
          <t>İZMİR</t>
        </is>
      </c>
      <c>
        <v>DİKİLİ</v>
      </c>
      <c>
        <is>
          <t>TR-30 35-30-L00030_955296977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04.11.2020 13:28:35</t>
        </is>
      </c>
      <c>
        <is>
          <t>04.11.2020 14:20:58</t>
        </is>
      </c>
      <c>
        <v>0.873055555</v>
      </c>
      <c>
        <v>0</v>
      </c>
      <c>
        <v>3</v>
      </c>
      <c>
        <v>0</v>
      </c>
      <c>
        <v>0</v>
      </c>
      <c>
        <v>0</v>
      </c>
      <c>
        <v>2.619167</v>
      </c>
      <c>
        <v>0</v>
      </c>
      <c>
        <v>0</v>
      </c>
    </row>
    <row>
      <c>
        <is>
          <t>1577938</t>
        </is>
      </c>
      <c>
        <v>1</v>
      </c>
      <c>
        <is>
          <t>İZMİR</t>
        </is>
      </c>
      <c>
        <v>DİKİLİ</v>
      </c>
      <c>
        <is>
          <t>DİKİLİ İM 35-30-A00001_DELİCETEPE M07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09.11.2020 10:30:22</t>
        </is>
      </c>
      <c>
        <is>
          <t>09.11.2020 12:49:17</t>
        </is>
      </c>
      <c>
        <v>2.315277777</v>
      </c>
      <c>
        <v>0</v>
      </c>
      <c>
        <v>49</v>
      </c>
      <c>
        <v>10</v>
      </c>
      <c>
        <v>8</v>
      </c>
      <c>
        <v>0</v>
      </c>
      <c>
        <v>113.448611</v>
      </c>
      <c>
        <v>23.152778</v>
      </c>
      <c>
        <v>18.522222</v>
      </c>
    </row>
    <row>
      <c>
        <is>
          <t>1581634</t>
        </is>
      </c>
      <c>
        <v>1</v>
      </c>
      <c>
        <is>
          <t>İZMİR</t>
        </is>
      </c>
      <c>
        <v>DİKİLİ</v>
      </c>
      <c>
        <is>
          <t>DİKİLİ İM 35-30-A00001_ALTINOVA-1-M08 M08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16.11.2020 17:00:00</t>
        </is>
      </c>
      <c>
        <is>
          <t>16.11.2020 17:28:00</t>
        </is>
      </c>
      <c>
        <v>0.466666666</v>
      </c>
      <c>
        <v>125</v>
      </c>
      <c>
        <v>8754</v>
      </c>
      <c>
        <v>50</v>
      </c>
      <c>
        <v>472</v>
      </c>
      <c>
        <v>58.333333</v>
      </c>
      <c>
        <v>4085.199994</v>
      </c>
      <c>
        <v>23.333333</v>
      </c>
      <c>
        <v>220.266666</v>
      </c>
    </row>
    <row>
      <c>
        <is>
          <t>1581614</t>
        </is>
      </c>
      <c>
        <v>1</v>
      </c>
      <c>
        <is>
          <t>İZMİR</t>
        </is>
      </c>
      <c>
        <v>DİKİLİ</v>
      </c>
      <c>
        <is>
          <t>DİKİLİ İM 35-30-A00001_ALTINOVA-1 M08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16.11.2020 16:56:48</t>
        </is>
      </c>
      <c>
        <is>
          <t>16.11.2020 16:59:00</t>
        </is>
      </c>
      <c>
        <v>0.036666666</v>
      </c>
      <c>
        <v>125</v>
      </c>
      <c>
        <v>8754</v>
      </c>
      <c>
        <v>50</v>
      </c>
      <c>
        <v>472</v>
      </c>
      <c>
        <v>4.583333</v>
      </c>
      <c>
        <v>320.979994</v>
      </c>
      <c>
        <v>1.833333</v>
      </c>
      <c>
        <v>17.306666</v>
      </c>
    </row>
    <row>
      <c>
        <is>
          <t>1584180</t>
        </is>
      </c>
      <c>
        <v>1</v>
      </c>
      <c>
        <is>
          <t>İZMİR</t>
        </is>
      </c>
      <c>
        <v>DİKİLİ</v>
      </c>
      <c>
        <is>
          <t>TR-24 35-30-L00024_D</t>
        </is>
      </c>
      <c>
        <v>Ağaç Kesimi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21.11.2020 08:49:00</t>
        </is>
      </c>
      <c>
        <is>
          <t>21.11.2020 10:28:34</t>
        </is>
      </c>
      <c>
        <v>1.659444444</v>
      </c>
      <c>
        <v>0</v>
      </c>
      <c>
        <v>54</v>
      </c>
      <c>
        <v>0</v>
      </c>
      <c>
        <v>0</v>
      </c>
      <c>
        <v>0</v>
      </c>
      <c>
        <v>89.61</v>
      </c>
      <c>
        <v>0</v>
      </c>
      <c>
        <v>0</v>
      </c>
    </row>
    <row>
      <c>
        <is>
          <t>1595770</t>
        </is>
      </c>
      <c>
        <v>1</v>
      </c>
      <c>
        <is>
          <t>İZMİR</t>
        </is>
      </c>
      <c>
        <v>DİKİLİ</v>
      </c>
      <c>
        <is>
          <t>TR-6 35-30-L00006_955296233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24.11.2020 14:33:46</t>
        </is>
      </c>
      <c>
        <is>
          <t>24.11.2020 15:55:04</t>
        </is>
      </c>
      <c>
        <v>1.355</v>
      </c>
      <c>
        <v>0</v>
      </c>
      <c>
        <v>2</v>
      </c>
      <c>
        <v>0</v>
      </c>
      <c>
        <v>0</v>
      </c>
      <c>
        <v>0</v>
      </c>
      <c>
        <v>2.71</v>
      </c>
      <c>
        <v>0</v>
      </c>
      <c>
        <v>0</v>
      </c>
    </row>
    <row>
      <c>
        <is>
          <t>1597176</t>
        </is>
      </c>
      <c>
        <v>1</v>
      </c>
      <c>
        <is>
          <t>İZMİR</t>
        </is>
      </c>
      <c>
        <v>DİKİLİ</v>
      </c>
      <c>
        <is>
          <t>KOCAOBA KÖK-7 35-30-L00200_ÇATI L03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27.11.2020 09:47:20</t>
        </is>
      </c>
      <c>
        <is>
          <t>27.11.2020 10:30:57</t>
        </is>
      </c>
      <c>
        <v>0.726944444</v>
      </c>
      <c>
        <v>0</v>
      </c>
      <c>
        <v>38</v>
      </c>
      <c>
        <v>61</v>
      </c>
      <c>
        <v>5</v>
      </c>
      <c>
        <v>0</v>
      </c>
      <c>
        <v>27.623889</v>
      </c>
      <c>
        <v>44.343611</v>
      </c>
      <c>
        <v>3.634722</v>
      </c>
    </row>
    <row>
      <c>
        <is>
          <t>1598613</t>
        </is>
      </c>
      <c>
        <v>1</v>
      </c>
      <c>
        <is>
          <t>İZMİR</t>
        </is>
      </c>
      <c>
        <v>DİKİLİ</v>
      </c>
      <c>
        <is>
          <t>TR-24 35-30-L00024_C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30.11.2020 12:24:47</t>
        </is>
      </c>
      <c>
        <is>
          <t>30.11.2020 13:10:43</t>
        </is>
      </c>
      <c>
        <v>0.765555555</v>
      </c>
      <c>
        <v>0</v>
      </c>
      <c>
        <v>93</v>
      </c>
      <c>
        <v>0</v>
      </c>
      <c>
        <v>0</v>
      </c>
      <c>
        <v>0</v>
      </c>
      <c>
        <v>71.196667</v>
      </c>
      <c>
        <v>0</v>
      </c>
      <c>
        <v>0</v>
      </c>
    </row>
    <row>
      <c>
        <is>
          <t>1598468</t>
        </is>
      </c>
      <c>
        <v>1</v>
      </c>
      <c>
        <is>
          <t>İZMİR</t>
        </is>
      </c>
      <c>
        <v>DİKİLİ</v>
      </c>
      <c>
        <is>
          <t>TR-24 35-30-L00024_955322500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30.11.2020 09:14:36</t>
        </is>
      </c>
      <c>
        <is>
          <t>30.11.2020 12:55:37</t>
        </is>
      </c>
      <c>
        <v>3.683611111</v>
      </c>
      <c>
        <v>0</v>
      </c>
      <c>
        <v>1</v>
      </c>
      <c>
        <v>0</v>
      </c>
      <c>
        <v>0</v>
      </c>
      <c>
        <v>0</v>
      </c>
      <c>
        <v>3.683611</v>
      </c>
      <c>
        <v>0</v>
      </c>
      <c>
        <v>0</v>
      </c>
    </row>
    <row>
      <c>
        <is>
          <t>1581992</t>
        </is>
      </c>
      <c>
        <v>1</v>
      </c>
      <c>
        <is>
          <t>İZMİR</t>
        </is>
      </c>
      <c>
        <v>DİKİLİ</v>
      </c>
      <c>
        <is>
          <t>DİKİLİ İM 35-30-A00001_BADEMLİ L011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17.11.2020 13:03:39</t>
        </is>
      </c>
      <c>
        <is>
          <t>17.11.2020 13:06:00</t>
        </is>
      </c>
      <c>
        <v>0.039166666</v>
      </c>
      <c>
        <v>0</v>
      </c>
      <c>
        <v>1566</v>
      </c>
      <c>
        <v>49</v>
      </c>
      <c>
        <v>104</v>
      </c>
      <c>
        <v>0</v>
      </c>
      <c>
        <v>61.334999</v>
      </c>
      <c>
        <v>1.919167</v>
      </c>
      <c>
        <v>4.073333</v>
      </c>
    </row>
    <row>
      <c>
        <is>
          <t>1584550</t>
        </is>
      </c>
      <c>
        <v>1</v>
      </c>
      <c>
        <is>
          <t>İZMİR</t>
        </is>
      </c>
      <c>
        <v>KINIK</v>
      </c>
      <c>
        <is>
          <t>KÖSELER TR-1 35-24-M00100_Ayırıcı H01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21.11.2020 19:23:40</t>
        </is>
      </c>
      <c>
        <is>
          <t>21.11.2020 20:36:32</t>
        </is>
      </c>
      <c>
        <v>1.214444444</v>
      </c>
      <c>
        <v>0</v>
      </c>
      <c>
        <v>132</v>
      </c>
      <c>
        <v>1</v>
      </c>
      <c>
        <v>1</v>
      </c>
      <c>
        <v>0</v>
      </c>
      <c>
        <v>160.306667</v>
      </c>
      <c>
        <v>1.214444</v>
      </c>
      <c>
        <v>1.214444</v>
      </c>
    </row>
    <row>
      <c>
        <is>
          <t>1578436</t>
        </is>
      </c>
      <c>
        <v>1</v>
      </c>
      <c>
        <is>
          <t>MANİSA</t>
        </is>
      </c>
      <c>
        <v>TURGUTLU</v>
      </c>
      <c>
        <is>
          <t>URGANLI TR-2 45-83-M00570_48025143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10.11.2020 10:43:59</t>
        </is>
      </c>
      <c>
        <is>
          <t>10.11.2020 13:21:49</t>
        </is>
      </c>
      <c>
        <v>2.630555555</v>
      </c>
      <c>
        <v>0</v>
      </c>
      <c>
        <v>175</v>
      </c>
      <c>
        <v>0</v>
      </c>
      <c>
        <v>0</v>
      </c>
      <c>
        <v>0</v>
      </c>
      <c>
        <v>460.347222</v>
      </c>
      <c>
        <v>0</v>
      </c>
      <c>
        <v>0</v>
      </c>
    </row>
    <row>
      <c>
        <is>
          <t>1580566</t>
        </is>
      </c>
      <c>
        <v>1</v>
      </c>
      <c>
        <is>
          <t>MANİSA</t>
        </is>
      </c>
      <c>
        <v>TURGUTLU</v>
      </c>
      <c>
        <is>
          <t>URGANLI TR-4 45-83-M00554_MERA 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14.11.2020 09:41:45</t>
        </is>
      </c>
      <c>
        <is>
          <t>14.11.2020 13:45:12</t>
        </is>
      </c>
      <c>
        <v>4.0575</v>
      </c>
      <c>
        <v>1</v>
      </c>
      <c>
        <v>58</v>
      </c>
      <c>
        <v>112</v>
      </c>
      <c>
        <v>1</v>
      </c>
      <c>
        <v>4.0575</v>
      </c>
      <c>
        <v>235.335</v>
      </c>
      <c>
        <v>454.44</v>
      </c>
      <c>
        <v>4.0575</v>
      </c>
    </row>
    <row>
      <c>
        <is>
          <t>1578925</t>
        </is>
      </c>
      <c>
        <v>1</v>
      </c>
      <c>
        <is>
          <t>MANİSA</t>
        </is>
      </c>
      <c>
        <v>TURGUTLU</v>
      </c>
      <c>
        <is>
          <t>URGANLI TR-9 45-83-M00549_A</t>
        </is>
      </c>
      <c>
        <v>Ağaç Kesimi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11.11.2020 09:47:00</t>
        </is>
      </c>
      <c>
        <is>
          <t>11.11.2020 13:02:10</t>
        </is>
      </c>
      <c>
        <v>3.252777777</v>
      </c>
      <c>
        <v>0</v>
      </c>
      <c>
        <v>32</v>
      </c>
      <c>
        <v>0</v>
      </c>
      <c>
        <v>0</v>
      </c>
      <c>
        <v>0</v>
      </c>
      <c>
        <v>104.088889</v>
      </c>
      <c>
        <v>0</v>
      </c>
      <c>
        <v>0</v>
      </c>
    </row>
    <row>
      <c>
        <is>
          <t>1584470</t>
        </is>
      </c>
      <c>
        <v>1</v>
      </c>
      <c>
        <is>
          <t>MANİSA</t>
        </is>
      </c>
      <c>
        <v>TURGUTLU</v>
      </c>
      <c>
        <is>
          <t>URGANLI TR-6 45-83-M00569_48025145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21.11.2020 15:53:13</t>
        </is>
      </c>
      <c>
        <is>
          <t>21.11.2020 17:15:34</t>
        </is>
      </c>
      <c>
        <v>1.3725</v>
      </c>
      <c>
        <v>0</v>
      </c>
      <c>
        <v>59</v>
      </c>
      <c>
        <v>0</v>
      </c>
      <c>
        <v>0</v>
      </c>
      <c>
        <v>0</v>
      </c>
      <c>
        <v>80.9775</v>
      </c>
      <c>
        <v>0</v>
      </c>
      <c>
        <v>0</v>
      </c>
    </row>
    <row>
      <c>
        <is>
          <t>1575107</t>
        </is>
      </c>
      <c>
        <v>1</v>
      </c>
      <c>
        <is>
          <t>İZMİR</t>
        </is>
      </c>
      <c>
        <v>BAYINDIR</v>
      </c>
      <c>
        <is>
          <t>ARIKBAŞI TR-2 35-20-L00219_11735917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04.11.2020 10:44:00</t>
        </is>
      </c>
      <c>
        <is>
          <t>04.11.2020 13:49:46</t>
        </is>
      </c>
      <c>
        <v>3.096111111</v>
      </c>
      <c>
        <v>0</v>
      </c>
      <c>
        <v>53</v>
      </c>
      <c>
        <v>0</v>
      </c>
      <c>
        <v>2</v>
      </c>
      <c>
        <v>0</v>
      </c>
      <c>
        <v>164.093889</v>
      </c>
      <c>
        <v>0</v>
      </c>
      <c>
        <v>6.192222</v>
      </c>
    </row>
    <row>
      <c>
        <is>
          <t>1581517</t>
        </is>
      </c>
      <c>
        <v>1</v>
      </c>
      <c>
        <is>
          <t>İZMİR</t>
        </is>
      </c>
      <c>
        <v>BAYINDIR</v>
      </c>
      <c>
        <is>
          <t>ARIKBAŞI TR-1 35-20-L00218_95000148998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16.11.2020 14:05:23</t>
        </is>
      </c>
      <c>
        <is>
          <t>16.11.2020 16:25:27</t>
        </is>
      </c>
      <c>
        <v>2.334444444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7.003333</v>
      </c>
    </row>
    <row>
      <c>
        <is>
          <t>1577230</t>
        </is>
      </c>
      <c>
        <v>1</v>
      </c>
      <c>
        <is>
          <t>İZMİR</t>
        </is>
      </c>
      <c>
        <v>DİKİLİ</v>
      </c>
      <c>
        <is>
          <t>ÇANDARLI TR-3 35-30-M00003_A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07.11.2020 16:08:53</t>
        </is>
      </c>
      <c>
        <is>
          <t>07.11.2020 18:03:07</t>
        </is>
      </c>
      <c>
        <v>1.903888888</v>
      </c>
      <c>
        <v>0</v>
      </c>
      <c>
        <v>115</v>
      </c>
      <c>
        <v>0</v>
      </c>
      <c>
        <v>0</v>
      </c>
      <c>
        <v>0</v>
      </c>
      <c>
        <v>218.947222</v>
      </c>
      <c>
        <v>0</v>
      </c>
      <c>
        <v>0</v>
      </c>
    </row>
    <row>
      <c>
        <is>
          <t>1576824</t>
        </is>
      </c>
      <c>
        <v>1</v>
      </c>
      <c>
        <is>
          <t>İZMİR</t>
        </is>
      </c>
      <c>
        <v>DİKİLİ</v>
      </c>
      <c>
        <is>
          <t>ÇANDARLI TR-3 35-30-M00003_C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06.11.2020 22:13:54</t>
        </is>
      </c>
      <c>
        <is>
          <t>07.11.2020 00:02:48</t>
        </is>
      </c>
      <c>
        <v>1.815</v>
      </c>
      <c>
        <v>0</v>
      </c>
      <c>
        <v>67</v>
      </c>
      <c>
        <v>0</v>
      </c>
      <c>
        <v>0</v>
      </c>
      <c>
        <v>0</v>
      </c>
      <c>
        <v>121.605</v>
      </c>
      <c>
        <v>0</v>
      </c>
      <c>
        <v>0</v>
      </c>
    </row>
    <row>
      <c>
        <is>
          <t>1584599</t>
        </is>
      </c>
      <c>
        <v>1</v>
      </c>
      <c>
        <is>
          <t>İZMİR</t>
        </is>
      </c>
      <c>
        <v>DİKİLİ</v>
      </c>
      <c>
        <is>
          <t>ÇANDARLI TR-1 35-30-M00001_C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21.11.2020 21:47:49</t>
        </is>
      </c>
      <c>
        <is>
          <t>21.11.2020 23:16:14</t>
        </is>
      </c>
      <c>
        <v>1.473611111</v>
      </c>
      <c>
        <v>0</v>
      </c>
      <c>
        <v>133</v>
      </c>
      <c>
        <v>0</v>
      </c>
      <c>
        <v>0</v>
      </c>
      <c>
        <v>0</v>
      </c>
      <c>
        <v>195.990278</v>
      </c>
      <c>
        <v>0</v>
      </c>
      <c>
        <v>0</v>
      </c>
    </row>
    <row>
      <c>
        <is>
          <t>1576331</t>
        </is>
      </c>
      <c>
        <v>1</v>
      </c>
      <c>
        <is>
          <t>İZMİR</t>
        </is>
      </c>
      <c>
        <v>DİKİLİ</v>
      </c>
      <c>
        <is>
          <t>EYKO TR-7 35-30-M00033_B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06.11.2020 11:21:27</t>
        </is>
      </c>
      <c>
        <is>
          <t>06.11.2020 18:33:05</t>
        </is>
      </c>
      <c>
        <v>7.193888888</v>
      </c>
      <c>
        <v>0</v>
      </c>
      <c>
        <v>11</v>
      </c>
      <c>
        <v>0</v>
      </c>
      <c>
        <v>0</v>
      </c>
      <c>
        <v>0</v>
      </c>
      <c>
        <v>79.132778</v>
      </c>
      <c>
        <v>0</v>
      </c>
      <c>
        <v>0</v>
      </c>
    </row>
    <row>
      <c>
        <is>
          <t>1595904</t>
        </is>
      </c>
      <c>
        <v>1</v>
      </c>
      <c>
        <is>
          <t>İZMİR</t>
        </is>
      </c>
      <c>
        <v>MENDERES</v>
      </c>
      <c>
        <is>
          <t>K-4283 GÖRECE 35-22-K04283_955285838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24.11.2020 17:03:16</t>
        </is>
      </c>
      <c>
        <is>
          <t>24.11.2020 18:41:14</t>
        </is>
      </c>
      <c>
        <v>1.632777777</v>
      </c>
      <c>
        <v>0</v>
      </c>
      <c>
        <v>1</v>
      </c>
      <c>
        <v>0</v>
      </c>
      <c>
        <v>0</v>
      </c>
      <c>
        <v>0</v>
      </c>
      <c>
        <v>1.632778</v>
      </c>
      <c>
        <v>0</v>
      </c>
      <c>
        <v>0</v>
      </c>
    </row>
    <row>
      <c>
        <is>
          <t>1596624</t>
        </is>
      </c>
      <c>
        <v>1</v>
      </c>
      <c>
        <is>
          <t>İZMİR</t>
        </is>
      </c>
      <c>
        <v>MENDERES</v>
      </c>
      <c>
        <is>
          <t>GÖRECE M-1130 35-22-M00187_GÖRECE TR-1-M04 M04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26.11.2020 09:22:31</t>
        </is>
      </c>
      <c>
        <is>
          <t>26.11.2020 15:47:34</t>
        </is>
      </c>
      <c>
        <v>6.4175</v>
      </c>
      <c>
        <v>1</v>
      </c>
      <c>
        <v>263</v>
      </c>
      <c>
        <v>0</v>
      </c>
      <c>
        <v>0</v>
      </c>
      <c>
        <v>6.4175</v>
      </c>
      <c>
        <v>1687.8025</v>
      </c>
      <c>
        <v>0</v>
      </c>
      <c>
        <v>0</v>
      </c>
    </row>
    <row>
      <c>
        <is>
          <t>1596094</t>
        </is>
      </c>
      <c>
        <v>1</v>
      </c>
      <c>
        <is>
          <t>İZMİR</t>
        </is>
      </c>
      <c>
        <v>MENDERES</v>
      </c>
      <c>
        <is>
          <t>KARAKUYU KÖK 35-22-M00091_NOHUT GÖLÜ(KÖY SULAMA) M01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25.11.2020 09:33:33</t>
        </is>
      </c>
      <c>
        <is>
          <t>25.11.2020 18:07:50</t>
        </is>
      </c>
      <c>
        <v>8.571118333</v>
      </c>
      <c>
        <v>0</v>
      </c>
      <c>
        <v>70</v>
      </c>
      <c>
        <v>17</v>
      </c>
      <c>
        <v>7</v>
      </c>
      <c>
        <v>0</v>
      </c>
      <c>
        <v>599.978283</v>
      </c>
      <c>
        <v>145.709012</v>
      </c>
      <c>
        <v>59.997828</v>
      </c>
    </row>
    <row>
      <c>
        <is>
          <t>1582925</t>
        </is>
      </c>
      <c>
        <v>1</v>
      </c>
      <c>
        <is>
          <t>İZMİR</t>
        </is>
      </c>
      <c>
        <v>MENDERES</v>
      </c>
      <c>
        <is>
          <t>KARAKUYU KÖK 35-22-M00091_KARAKUYU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19.11.2020 09:41:11</t>
        </is>
      </c>
      <c>
        <is>
          <t>19.11.2020 10:23:00</t>
        </is>
      </c>
      <c>
        <v>0.696944444</v>
      </c>
      <c>
        <v>0</v>
      </c>
      <c>
        <v>365</v>
      </c>
      <c>
        <v>21</v>
      </c>
      <c>
        <v>41</v>
      </c>
      <c>
        <v>0</v>
      </c>
      <c>
        <v>254.384722</v>
      </c>
      <c>
        <v>14.635833</v>
      </c>
      <c>
        <v>28.574722</v>
      </c>
    </row>
    <row>
      <c>
        <is>
          <t>1581143</t>
        </is>
      </c>
      <c>
        <v>1</v>
      </c>
      <c>
        <is>
          <t>İZMİR</t>
        </is>
      </c>
      <c>
        <v>MENDERES</v>
      </c>
      <c>
        <is>
          <t>KARAKUYU TR-3 35-22-M00291_955259171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15.11.2020 16:31:04</t>
        </is>
      </c>
      <c>
        <is>
          <t>15.11.2020 18:25:21</t>
        </is>
      </c>
      <c>
        <v>1.904722222</v>
      </c>
      <c>
        <v>0</v>
      </c>
      <c>
        <v>1</v>
      </c>
      <c>
        <v>0</v>
      </c>
      <c>
        <v>0</v>
      </c>
      <c>
        <v>0</v>
      </c>
      <c>
        <v>1.904722</v>
      </c>
      <c>
        <v>0</v>
      </c>
      <c>
        <v>0</v>
      </c>
    </row>
    <row>
      <c>
        <is>
          <t>1581043</t>
        </is>
      </c>
      <c>
        <v>1</v>
      </c>
      <c>
        <is>
          <t>İZMİR</t>
        </is>
      </c>
      <c>
        <v>MENDERES</v>
      </c>
      <c>
        <is>
          <t>KARAKUYU KÖK 35-22-M00091_NOHUT GÖLÜ(KÖY SULAMA)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15.11.2020 11:39:00</t>
        </is>
      </c>
      <c>
        <is>
          <t>15.11.2020 12:26:15</t>
        </is>
      </c>
      <c>
        <v>0.7875</v>
      </c>
      <c>
        <v>0</v>
      </c>
      <c>
        <v>70</v>
      </c>
      <c>
        <v>17</v>
      </c>
      <c>
        <v>7</v>
      </c>
      <c>
        <v>0</v>
      </c>
      <c>
        <v>55.125</v>
      </c>
      <c>
        <v>13.3875</v>
      </c>
      <c>
        <v>5.5125</v>
      </c>
    </row>
    <row>
      <c>
        <is>
          <t>1581489</t>
        </is>
      </c>
      <c>
        <v>1</v>
      </c>
      <c>
        <is>
          <t>İZMİR</t>
        </is>
      </c>
      <c>
        <v>MENDERES</v>
      </c>
      <c>
        <is>
          <t>KARAKUYU KÖK 35-22-M00091_955259244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16.11.2020 13:19:24</t>
        </is>
      </c>
      <c>
        <is>
          <t>16.11.2020 15:36:36</t>
        </is>
      </c>
      <c>
        <v>2.286666666</v>
      </c>
      <c>
        <v>0</v>
      </c>
      <c>
        <v>1</v>
      </c>
      <c>
        <v>0</v>
      </c>
      <c>
        <v>0</v>
      </c>
      <c>
        <v>0</v>
      </c>
      <c>
        <v>2.286667</v>
      </c>
      <c>
        <v>0</v>
      </c>
      <c>
        <v>0</v>
      </c>
    </row>
    <row>
      <c>
        <is>
          <t>1574835</t>
        </is>
      </c>
      <c>
        <v>1</v>
      </c>
      <c>
        <is>
          <t>İZMİR</t>
        </is>
      </c>
      <c>
        <v>MENDERES</v>
      </c>
      <c>
        <is>
          <t>KARAKUYU KÖK 35-22-M00091_KARAKUYU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03.11.2020 16:40:21</t>
        </is>
      </c>
      <c>
        <is>
          <t>03.11.2020 17:09:09</t>
        </is>
      </c>
      <c>
        <v>0.48</v>
      </c>
      <c>
        <v>0</v>
      </c>
      <c>
        <v>365</v>
      </c>
      <c>
        <v>21</v>
      </c>
      <c>
        <v>41</v>
      </c>
      <c>
        <v>0</v>
      </c>
      <c>
        <v>175.2</v>
      </c>
      <c>
        <v>10.08</v>
      </c>
      <c>
        <v>19.68</v>
      </c>
    </row>
    <row>
      <c>
        <is>
          <t>1574452</t>
        </is>
      </c>
      <c>
        <v>1</v>
      </c>
      <c>
        <is>
          <t>İZMİR</t>
        </is>
      </c>
      <c>
        <v>MENDERES</v>
      </c>
      <c>
        <is>
          <t>MENDERES DM-2/TR-1 35-22-M00300_KÖYLER-1 M15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03.11.2020 00:29:13</t>
        </is>
      </c>
      <c>
        <is>
          <t>03.11.2020 02:19:31</t>
        </is>
      </c>
      <c>
        <v>1.838333333</v>
      </c>
      <c>
        <v>1</v>
      </c>
      <c>
        <v>1523</v>
      </c>
      <c>
        <v>92</v>
      </c>
      <c>
        <v>153</v>
      </c>
      <c>
        <v>1.838333</v>
      </c>
      <c>
        <v>2799.781666</v>
      </c>
      <c>
        <v>169.126667</v>
      </c>
      <c>
        <v>281.265</v>
      </c>
    </row>
    <row>
      <c>
        <is>
          <t>1577001</t>
        </is>
      </c>
      <c>
        <v>1</v>
      </c>
      <c>
        <is>
          <t>İZMİR</t>
        </is>
      </c>
      <c>
        <v>MENDERES</v>
      </c>
      <c>
        <is>
          <t>MENDERES DM-2/TR-1 35-22-M00300_MENDERES-1-M17 M17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07.11.2020 09:54:14</t>
        </is>
      </c>
      <c>
        <is>
          <t>07.11.2020 10:18:14</t>
        </is>
      </c>
      <c>
        <v>0.4</v>
      </c>
      <c>
        <v>0</v>
      </c>
      <c>
        <v>359</v>
      </c>
      <c>
        <v>46</v>
      </c>
      <c>
        <v>137</v>
      </c>
      <c>
        <v>0</v>
      </c>
      <c>
        <v>143.6</v>
      </c>
      <c>
        <v>18.4</v>
      </c>
      <c>
        <v>54.8</v>
      </c>
    </row>
    <row>
      <c>
        <is>
          <t>1577298</t>
        </is>
      </c>
      <c>
        <v>1</v>
      </c>
      <c>
        <is>
          <t>İZMİR</t>
        </is>
      </c>
      <c>
        <v>MENDERES</v>
      </c>
      <c>
        <is>
          <t>MENDERES DM-2/TR-1 35-22-M00300_HatBaşıAyırıcı_53132609 M15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07.11.2020 17:47:00</t>
        </is>
      </c>
      <c>
        <is>
          <t>07.11.2020 19:02:41</t>
        </is>
      </c>
      <c>
        <v>1.261388888</v>
      </c>
      <c>
        <v>0</v>
      </c>
      <c>
        <v>35</v>
      </c>
      <c>
        <v>2</v>
      </c>
      <c>
        <v>9</v>
      </c>
      <c>
        <v>0</v>
      </c>
      <c>
        <v>44.148611</v>
      </c>
      <c>
        <v>2.522778</v>
      </c>
      <c>
        <v>11.3525</v>
      </c>
    </row>
    <row>
      <c>
        <is>
          <t>1577310</t>
        </is>
      </c>
      <c>
        <v>1</v>
      </c>
      <c>
        <is>
          <t>İZMİR</t>
        </is>
      </c>
      <c>
        <v>MENDERES</v>
      </c>
      <c>
        <is>
          <t>MENDERES DM-2/TR-1 35-22-M00300_KÖYLER-1-M15 M15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07.11.2020 18:50:34</t>
        </is>
      </c>
      <c>
        <is>
          <t>07.11.2020 19:03:26</t>
        </is>
      </c>
      <c>
        <v>0.214444444</v>
      </c>
      <c>
        <v>1</v>
      </c>
      <c>
        <v>1517</v>
      </c>
      <c>
        <v>92</v>
      </c>
      <c>
        <v>151</v>
      </c>
      <c>
        <v>0.214444</v>
      </c>
      <c>
        <v>325.312222</v>
      </c>
      <c>
        <v>19.728889</v>
      </c>
      <c>
        <v>32.381111</v>
      </c>
    </row>
    <row>
      <c>
        <is>
          <t>1580087</t>
        </is>
      </c>
      <c>
        <v>1</v>
      </c>
      <c>
        <is>
          <t>İZMİR</t>
        </is>
      </c>
      <c>
        <v>MENDERES</v>
      </c>
      <c>
        <is>
          <t>MENDERES DM-2/TR-1 35-22-M00300_KÖYLER-1-M15 M15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13.11.2020 10:48:34</t>
        </is>
      </c>
      <c>
        <is>
          <t>13.11.2020 11:03:00</t>
        </is>
      </c>
      <c>
        <v>0.240555555</v>
      </c>
      <c>
        <v>1</v>
      </c>
      <c>
        <v>1517</v>
      </c>
      <c>
        <v>92</v>
      </c>
      <c>
        <v>151</v>
      </c>
      <c>
        <v>0.240556</v>
      </c>
      <c>
        <v>364.922777</v>
      </c>
      <c>
        <v>22.131111</v>
      </c>
      <c>
        <v>36.323889</v>
      </c>
    </row>
    <row>
      <c>
        <is>
          <t>1580130</t>
        </is>
      </c>
      <c>
        <v>1</v>
      </c>
      <c>
        <is>
          <t>İZMİR</t>
        </is>
      </c>
      <c>
        <v>MENDERES</v>
      </c>
      <c>
        <is>
          <t>MENDERES DM-2/TR-1 35-22-M00300_KÖYLER-1-M15 M15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13.11.2020 11:55:12</t>
        </is>
      </c>
      <c>
        <is>
          <t>13.11.2020 12:35:00</t>
        </is>
      </c>
      <c>
        <v>0.663333333</v>
      </c>
      <c>
        <v>1</v>
      </c>
      <c>
        <v>1517</v>
      </c>
      <c>
        <v>92</v>
      </c>
      <c>
        <v>151</v>
      </c>
      <c>
        <v>0.663333</v>
      </c>
      <c>
        <v>1006.276666</v>
      </c>
      <c>
        <v>61.026667</v>
      </c>
      <c>
        <v>100.163333</v>
      </c>
    </row>
    <row>
      <c>
        <is>
          <t>1582904</t>
        </is>
      </c>
      <c>
        <v>1</v>
      </c>
      <c>
        <is>
          <t>İZMİR</t>
        </is>
      </c>
      <c>
        <v>MENDERES</v>
      </c>
      <c>
        <is>
          <t>MENDERES DM-2/TR-1 35-22-M00300_PERLİT M18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19.11.2020 09:12:25</t>
        </is>
      </c>
      <c>
        <is>
          <t>19.11.2020 10:11:02</t>
        </is>
      </c>
      <c>
        <v>0.976944444</v>
      </c>
      <c>
        <v>0</v>
      </c>
      <c>
        <v>1208</v>
      </c>
      <c>
        <v>72</v>
      </c>
      <c>
        <v>244</v>
      </c>
      <c>
        <v>0</v>
      </c>
      <c>
        <v>1180.148888</v>
      </c>
      <c>
        <v>70.34</v>
      </c>
      <c>
        <v>238.374444</v>
      </c>
    </row>
    <row>
      <c>
        <is>
          <t>1582692</t>
        </is>
      </c>
      <c>
        <v>1</v>
      </c>
      <c>
        <is>
          <t>İZMİR</t>
        </is>
      </c>
      <c>
        <v>MENDERES</v>
      </c>
      <c>
        <is>
          <t>DM-2/TR-13 MENDERES 35-22-M00822_DM-2/TR-14 PTT ÖZEL-M02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18.11.2020 17:08:00</t>
        </is>
      </c>
      <c>
        <is>
          <t>18.11.2020 17:26:22</t>
        </is>
      </c>
      <c>
        <v>0.306111111</v>
      </c>
      <c>
        <v>2</v>
      </c>
      <c>
        <v>0</v>
      </c>
      <c>
        <v>0</v>
      </c>
      <c>
        <v>0</v>
      </c>
      <c>
        <v>0.612222</v>
      </c>
      <c>
        <v>0</v>
      </c>
      <c>
        <v>0</v>
      </c>
      <c>
        <v>0</v>
      </c>
    </row>
    <row>
      <c>
        <is>
          <t>1583412</t>
        </is>
      </c>
      <c>
        <v>1</v>
      </c>
      <c>
        <is>
          <t>İZMİR</t>
        </is>
      </c>
      <c>
        <v>MENDERES</v>
      </c>
      <c>
        <is>
          <t>MENDERES DM-2/TR-1 35-22-M00300_KÖYLER-1-M15 M15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19.11.2020 17:51:05</t>
        </is>
      </c>
      <c>
        <is>
          <t>19.11.2020 18:10:00</t>
        </is>
      </c>
      <c>
        <v>0.315277777</v>
      </c>
      <c>
        <v>1</v>
      </c>
      <c>
        <v>1517</v>
      </c>
      <c>
        <v>92</v>
      </c>
      <c>
        <v>151</v>
      </c>
      <c>
        <v>0.315278</v>
      </c>
      <c>
        <v>478.276388</v>
      </c>
      <c>
        <v>29.005555</v>
      </c>
      <c>
        <v>47.606944</v>
      </c>
    </row>
    <row>
      <c>
        <is>
          <t>1579041</t>
        </is>
      </c>
      <c>
        <v>1</v>
      </c>
      <c>
        <is>
          <t>İZMİR</t>
        </is>
      </c>
      <c>
        <v>MENDERES</v>
      </c>
      <c>
        <is>
          <t>MENDERES DM-2/TR-1 35-22-M00300_955288695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11.11.2020 11:40:16</t>
        </is>
      </c>
      <c>
        <is>
          <t>11.11.2020 13:16:39</t>
        </is>
      </c>
      <c>
        <v>1.606388888</v>
      </c>
      <c>
        <v>0</v>
      </c>
      <c>
        <v>1</v>
      </c>
      <c>
        <v>0</v>
      </c>
      <c>
        <v>0</v>
      </c>
      <c>
        <v>0</v>
      </c>
      <c>
        <v>1.606389</v>
      </c>
      <c>
        <v>0</v>
      </c>
      <c>
        <v>0</v>
      </c>
    </row>
    <row>
      <c>
        <is>
          <t>1579394</t>
        </is>
      </c>
      <c>
        <v>1</v>
      </c>
      <c>
        <is>
          <t>İZMİR</t>
        </is>
      </c>
      <c>
        <v>MENDERES</v>
      </c>
      <c>
        <is>
          <t>DM-2/TR-20 35-22-M00853_TR-51 (ALTINTEPE)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12.11.2020 07:55:03</t>
        </is>
      </c>
      <c>
        <is>
          <t>12.11.2020 08:09:10</t>
        </is>
      </c>
      <c>
        <v>0.235277777</v>
      </c>
      <c>
        <v>2</v>
      </c>
      <c>
        <v>1026</v>
      </c>
      <c>
        <v>17</v>
      </c>
      <c>
        <v>39</v>
      </c>
      <c>
        <v>0.470556</v>
      </c>
      <c>
        <v>241.394999</v>
      </c>
      <c>
        <v>3.999722</v>
      </c>
      <c>
        <v>9.175833</v>
      </c>
    </row>
    <row>
      <c>
        <is>
          <t>1597700</t>
        </is>
      </c>
      <c>
        <v>1</v>
      </c>
      <c>
        <is>
          <t>İZMİR</t>
        </is>
      </c>
      <c>
        <v>MENDERES</v>
      </c>
      <c>
        <is>
          <t>DM-2/TR-12 35-22-M00299_10598994</t>
        </is>
      </c>
      <c>
        <v>Ağaç Kesimi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28.11.2020 10:43:00</t>
        </is>
      </c>
      <c>
        <is>
          <t>28.11.2020 11:02:24</t>
        </is>
      </c>
      <c>
        <v>0.323333333</v>
      </c>
      <c>
        <v>0</v>
      </c>
      <c>
        <v>28</v>
      </c>
      <c>
        <v>0</v>
      </c>
      <c>
        <v>0</v>
      </c>
      <c>
        <v>0</v>
      </c>
      <c>
        <v>9.053333</v>
      </c>
      <c>
        <v>0</v>
      </c>
      <c>
        <v>0</v>
      </c>
    </row>
    <row>
      <c>
        <is>
          <t>1580483</t>
        </is>
      </c>
      <c>
        <v>1</v>
      </c>
      <c>
        <is>
          <t>İZMİR</t>
        </is>
      </c>
      <c>
        <v>MENDERES</v>
      </c>
      <c>
        <is>
          <t>GÖRECE TR-1 35-22-M00841_E</t>
        </is>
      </c>
      <c>
        <v>AG Direk Kırılması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14.11.2020 04:05:00</t>
        </is>
      </c>
      <c>
        <is>
          <t>14.11.2020 11:01:51</t>
        </is>
      </c>
      <c>
        <v>6.9475</v>
      </c>
      <c>
        <v>0</v>
      </c>
      <c>
        <v>8</v>
      </c>
      <c>
        <v>0</v>
      </c>
      <c>
        <v>0</v>
      </c>
      <c>
        <v>0</v>
      </c>
      <c>
        <v>55.58</v>
      </c>
      <c>
        <v>0</v>
      </c>
      <c>
        <v>0</v>
      </c>
    </row>
    <row>
      <c>
        <is>
          <t>1584206</t>
        </is>
      </c>
      <c>
        <v>1</v>
      </c>
      <c>
        <is>
          <t>İZMİR</t>
        </is>
      </c>
      <c>
        <v>MENDERES</v>
      </c>
      <c>
        <is>
          <t>K-2380 35-08-K02380_K-1522-K03 K03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21.11.2020 08:50:25</t>
        </is>
      </c>
      <c>
        <is>
          <t>21.11.2020 09:55:44</t>
        </is>
      </c>
      <c>
        <v>1.088611111</v>
      </c>
      <c>
        <v>31</v>
      </c>
      <c>
        <v>855</v>
      </c>
      <c>
        <v>9</v>
      </c>
      <c>
        <v>39</v>
      </c>
      <c>
        <v>33.746944</v>
      </c>
      <c>
        <v>930.7625</v>
      </c>
      <c>
        <v>9.7975</v>
      </c>
      <c>
        <v>42.455833</v>
      </c>
    </row>
    <row>
      <c>
        <is>
          <t>1595248</t>
        </is>
      </c>
      <c>
        <v>1</v>
      </c>
      <c>
        <is>
          <t>İZMİR</t>
        </is>
      </c>
      <c>
        <v>MENDERES</v>
      </c>
      <c>
        <is>
          <t>K-4283 GÖRECE 35-22-K04283_Ayırıcı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23.11.2020 13:43:41</t>
        </is>
      </c>
      <c>
        <is>
          <t>23.11.2020 14:52:00</t>
        </is>
      </c>
      <c>
        <v>1.138611111</v>
      </c>
      <c>
        <v>1</v>
      </c>
      <c>
        <v>232</v>
      </c>
      <c>
        <v>0</v>
      </c>
      <c>
        <v>5</v>
      </c>
      <c>
        <v>1.138611</v>
      </c>
      <c>
        <v>264.157778</v>
      </c>
      <c>
        <v>0</v>
      </c>
      <c>
        <v>5.693056</v>
      </c>
    </row>
    <row>
      <c>
        <is>
          <t>1579306</t>
        </is>
      </c>
      <c>
        <v>1</v>
      </c>
      <c>
        <is>
          <t>İZMİR</t>
        </is>
      </c>
      <c>
        <v>MENDERES</v>
      </c>
      <c>
        <is>
          <t>K-4283 GÖRECE 35-22-K04283_955290416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11.11.2020 19:40:46</t>
        </is>
      </c>
      <c>
        <is>
          <t>11.11.2020 20:30:16</t>
        </is>
      </c>
      <c>
        <v>0.825</v>
      </c>
      <c>
        <v>0</v>
      </c>
      <c>
        <v>7</v>
      </c>
      <c>
        <v>0</v>
      </c>
      <c>
        <v>0</v>
      </c>
      <c>
        <v>0</v>
      </c>
      <c>
        <v>5.775</v>
      </c>
      <c>
        <v>0</v>
      </c>
      <c>
        <v>0</v>
      </c>
    </row>
    <row>
      <c>
        <is>
          <t>1579711</t>
        </is>
      </c>
      <c>
        <v>1</v>
      </c>
      <c>
        <is>
          <t>İZMİR</t>
        </is>
      </c>
      <c>
        <v>KINIK</v>
      </c>
      <c>
        <is>
          <t>POYRACIK TR-3 35-24-L00026_C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12.11.2020 15:36:51</t>
        </is>
      </c>
      <c>
        <is>
          <t>12.11.2020 18:45:50</t>
        </is>
      </c>
      <c>
        <v>3.149722222</v>
      </c>
      <c>
        <v>0</v>
      </c>
      <c>
        <v>161</v>
      </c>
      <c>
        <v>0</v>
      </c>
      <c>
        <v>0</v>
      </c>
      <c>
        <v>0</v>
      </c>
      <c>
        <v>507.105278</v>
      </c>
      <c>
        <v>0</v>
      </c>
      <c>
        <v>0</v>
      </c>
    </row>
    <row>
      <c>
        <is>
          <t>1579789</t>
        </is>
      </c>
      <c>
        <v>1</v>
      </c>
      <c>
        <is>
          <t>İZMİR</t>
        </is>
      </c>
      <c>
        <v>DİKİLİ</v>
      </c>
      <c>
        <is>
          <t>TR-24 35-30-L00024_D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12.11.2020 17:21:51</t>
        </is>
      </c>
      <c>
        <is>
          <t>12.11.2020 19:33:45</t>
        </is>
      </c>
      <c>
        <v>2.198333333</v>
      </c>
      <c>
        <v>0</v>
      </c>
      <c>
        <v>54</v>
      </c>
      <c>
        <v>0</v>
      </c>
      <c>
        <v>0</v>
      </c>
      <c>
        <v>0</v>
      </c>
      <c>
        <v>118.71</v>
      </c>
      <c>
        <v>0</v>
      </c>
      <c>
        <v>0</v>
      </c>
    </row>
    <row>
      <c>
        <is>
          <t>1576200</t>
        </is>
      </c>
      <c>
        <v>1</v>
      </c>
      <c>
        <is>
          <t>İZMİR</t>
        </is>
      </c>
      <c>
        <v>DİKİLİ</v>
      </c>
      <c>
        <is>
          <t>TR-24 35-30-L00024_E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06.11.2020 08:52:25</t>
        </is>
      </c>
      <c>
        <is>
          <t>06.11.2020 12:55:00</t>
        </is>
      </c>
      <c>
        <v>4.043055555</v>
      </c>
      <c>
        <v>0</v>
      </c>
      <c>
        <v>25</v>
      </c>
      <c>
        <v>0</v>
      </c>
      <c>
        <v>0</v>
      </c>
      <c>
        <v>0</v>
      </c>
      <c>
        <v>101.076389</v>
      </c>
      <c>
        <v>0</v>
      </c>
      <c>
        <v>0</v>
      </c>
    </row>
    <row>
      <c>
        <is>
          <t>1598396</t>
        </is>
      </c>
      <c>
        <v>1</v>
      </c>
      <c>
        <is>
          <t>İZMİR</t>
        </is>
      </c>
      <c>
        <v>DİKİLİ</v>
      </c>
      <c>
        <is>
          <t>TR-24 35-30-L00024_B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30.11.2020 06:25:42</t>
        </is>
      </c>
      <c>
        <is>
          <t>30.11.2020 08:49:15</t>
        </is>
      </c>
      <c>
        <v>2.3925</v>
      </c>
      <c>
        <v>0</v>
      </c>
      <c>
        <v>66</v>
      </c>
      <c>
        <v>0</v>
      </c>
      <c>
        <v>0</v>
      </c>
      <c>
        <v>0</v>
      </c>
      <c>
        <v>157.905</v>
      </c>
      <c>
        <v>0</v>
      </c>
      <c>
        <v>0</v>
      </c>
    </row>
    <row>
      <c>
        <is>
          <t>1595865</t>
        </is>
      </c>
      <c>
        <v>1</v>
      </c>
      <c>
        <is>
          <t>İZMİR</t>
        </is>
      </c>
      <c>
        <v>DİKİLİ</v>
      </c>
      <c>
        <is>
          <t>TR-6 35-30-L00006_955299380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24.11.2020 16:24:02</t>
        </is>
      </c>
      <c>
        <is>
          <t>24.11.2020 20:57:04</t>
        </is>
      </c>
      <c>
        <v>4.550555555</v>
      </c>
      <c>
        <v>0</v>
      </c>
      <c>
        <v>1</v>
      </c>
      <c>
        <v>0</v>
      </c>
      <c>
        <v>0</v>
      </c>
      <c>
        <v>0</v>
      </c>
      <c>
        <v>4.550556</v>
      </c>
      <c>
        <v>0</v>
      </c>
      <c>
        <v>0</v>
      </c>
    </row>
    <row>
      <c>
        <is>
          <t>1595276</t>
        </is>
      </c>
      <c>
        <v>1</v>
      </c>
      <c>
        <is>
          <t>MANİSA</t>
        </is>
      </c>
      <c>
        <v>TURGUTLU</v>
      </c>
      <c>
        <is>
          <t>DERBENT İM-DM 45-83-A00004_AKÇAPINAR-L04 L04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23.11.2020 14:34:02</t>
        </is>
      </c>
      <c>
        <is>
          <t>23.11.2020 14:51:09</t>
        </is>
      </c>
      <c>
        <v>0.285277777</v>
      </c>
      <c>
        <v>0</v>
      </c>
      <c>
        <v>1205</v>
      </c>
      <c>
        <v>56</v>
      </c>
      <c>
        <v>90</v>
      </c>
      <c>
        <v>0</v>
      </c>
      <c>
        <v>343.759721</v>
      </c>
      <c>
        <v>15.975556</v>
      </c>
      <c>
        <v>25.675</v>
      </c>
    </row>
    <row>
      <c>
        <is>
          <t>1595002</t>
        </is>
      </c>
      <c>
        <v>1</v>
      </c>
      <c>
        <is>
          <t>MANİSA</t>
        </is>
      </c>
      <c>
        <v>TURGUTLU</v>
      </c>
      <c>
        <is>
          <t>DERBENT İM-DM 45-83-A00004_B.BELEN-M14 M14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23.11.2020 08:07:22</t>
        </is>
      </c>
      <c>
        <is>
          <t>23.11.2020 08:39:31</t>
        </is>
      </c>
      <c>
        <v>0.535833333</v>
      </c>
      <c>
        <v>0</v>
      </c>
      <c>
        <v>7</v>
      </c>
      <c>
        <v>93</v>
      </c>
      <c>
        <v>72</v>
      </c>
      <c>
        <v>0</v>
      </c>
      <c>
        <v>3.750833</v>
      </c>
      <c>
        <v>49.8325</v>
      </c>
      <c>
        <v>38.58</v>
      </c>
    </row>
    <row>
      <c>
        <is>
          <t>1583260</t>
        </is>
      </c>
      <c>
        <v>1</v>
      </c>
      <c>
        <is>
          <t>MANİSA</t>
        </is>
      </c>
      <c>
        <v>TURGUTLU</v>
      </c>
      <c>
        <is>
          <t>DERBENT TR-6 45-83-L00411_955161119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19.11.2020 15:07:26</t>
        </is>
      </c>
      <c>
        <is>
          <t>19.11.2020 17:37:13</t>
        </is>
      </c>
      <c>
        <v>2.496388888</v>
      </c>
      <c>
        <v>0</v>
      </c>
      <c>
        <v>1</v>
      </c>
      <c>
        <v>0</v>
      </c>
      <c>
        <v>0</v>
      </c>
      <c>
        <v>0</v>
      </c>
      <c>
        <v>2.496389</v>
      </c>
      <c>
        <v>0</v>
      </c>
      <c>
        <v>0</v>
      </c>
    </row>
    <row>
      <c>
        <is>
          <t>1597652</t>
        </is>
      </c>
      <c>
        <v>1</v>
      </c>
      <c>
        <is>
          <t>MANİSA</t>
        </is>
      </c>
      <c>
        <v>TURGUTLU</v>
      </c>
      <c>
        <is>
          <t>DERBENT İM-DM 45-83-A00004_MANİSA-2-M12 M12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28.11.2020 09:43:16</t>
        </is>
      </c>
      <c>
        <is>
          <t>28.11.2020 10:03:06</t>
        </is>
      </c>
      <c>
        <v>0.330555555</v>
      </c>
      <c>
        <v>3</v>
      </c>
      <c>
        <v>329</v>
      </c>
      <c>
        <v>334</v>
      </c>
      <c>
        <v>60</v>
      </c>
      <c>
        <v>0.991667</v>
      </c>
      <c>
        <v>108.752778</v>
      </c>
      <c>
        <v>110.405555</v>
      </c>
      <c>
        <v>19.833333</v>
      </c>
    </row>
    <row>
      <c>
        <is>
          <t>1597829</t>
        </is>
      </c>
      <c>
        <v>1</v>
      </c>
      <c>
        <is>
          <t>MANİSA</t>
        </is>
      </c>
      <c>
        <v>TURGUTLU</v>
      </c>
      <c>
        <is>
          <t>DERBENT İM-DM 45-83-A00004_B.BELEN-M14 M14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28.11.2020 14:50:57</t>
        </is>
      </c>
      <c>
        <is>
          <t>28.11.2020 15:28:38</t>
        </is>
      </c>
      <c>
        <v>0.628055555</v>
      </c>
      <c>
        <v>0</v>
      </c>
      <c>
        <v>7</v>
      </c>
      <c>
        <v>93</v>
      </c>
      <c>
        <v>72</v>
      </c>
      <c>
        <v>0</v>
      </c>
      <c>
        <v>4.396389</v>
      </c>
      <c>
        <v>58.409167</v>
      </c>
      <c>
        <v>45.22</v>
      </c>
    </row>
    <row>
      <c>
        <is>
          <t>1597785</t>
        </is>
      </c>
      <c>
        <v>1</v>
      </c>
      <c>
        <is>
          <t>MANİSA</t>
        </is>
      </c>
      <c>
        <v>TURGUTLU</v>
      </c>
      <c>
        <is>
          <t>DERBENT İM-DM 45-83-A00004_HatBaşıAyırıcı_53137011 M14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28.11.2020 12:49:04</t>
        </is>
      </c>
      <c>
        <is>
          <t>28.11.2020 15:32:28</t>
        </is>
      </c>
      <c>
        <v>2.723333333</v>
      </c>
      <c>
        <v>0</v>
      </c>
      <c>
        <v>0</v>
      </c>
      <c>
        <v>31</v>
      </c>
      <c>
        <v>0</v>
      </c>
      <c>
        <v>0</v>
      </c>
      <c>
        <v>0</v>
      </c>
      <c>
        <v>84.423333</v>
      </c>
      <c>
        <v>0</v>
      </c>
    </row>
    <row>
      <c>
        <is>
          <t>1598215</t>
        </is>
      </c>
      <c>
        <v>1</v>
      </c>
      <c>
        <is>
          <t>MANİSA</t>
        </is>
      </c>
      <c>
        <v>TURGUTLU</v>
      </c>
      <c>
        <is>
          <t>DERBENT TR-5 45-83-L00410_45-83-L00410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29.11.2020 14:38:03</t>
        </is>
      </c>
      <c>
        <is>
          <t>29.11.2020 17:20:00</t>
        </is>
      </c>
      <c>
        <v>2.699166666</v>
      </c>
      <c>
        <v>1</v>
      </c>
      <c>
        <v>147</v>
      </c>
      <c>
        <v>0</v>
      </c>
      <c>
        <v>0</v>
      </c>
      <c>
        <v>2.699167</v>
      </c>
      <c>
        <v>396.7775</v>
      </c>
      <c>
        <v>0</v>
      </c>
      <c>
        <v>0</v>
      </c>
    </row>
    <row>
      <c>
        <is>
          <t>1581324</t>
        </is>
      </c>
      <c>
        <v>1</v>
      </c>
      <c>
        <is>
          <t>MANİSA</t>
        </is>
      </c>
      <c>
        <v>TURGUTLU</v>
      </c>
      <c>
        <is>
          <t>DERBENT İM-DM 45-83-A00004_MANİSA-2-M12 M12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16.11.2020 09:16:01</t>
        </is>
      </c>
      <c>
        <is>
          <t>16.11.2020 09:35:04</t>
        </is>
      </c>
      <c>
        <v>0.3175</v>
      </c>
      <c>
        <v>3</v>
      </c>
      <c>
        <v>329</v>
      </c>
      <c>
        <v>334</v>
      </c>
      <c>
        <v>60</v>
      </c>
      <c>
        <v>0.9525</v>
      </c>
      <c>
        <v>104.4575</v>
      </c>
      <c>
        <v>106.045</v>
      </c>
      <c>
        <v>19.05</v>
      </c>
    </row>
    <row>
      <c>
        <is>
          <t>1573744</t>
        </is>
      </c>
      <c>
        <v>1</v>
      </c>
      <c>
        <is>
          <t>MANİSA</t>
        </is>
      </c>
      <c>
        <v>TURGUTLU</v>
      </c>
      <c>
        <is>
          <t>DERBENT TM 45-83-A00003_TURGUTLU-3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01.11.2020 17:18:12</t>
        </is>
      </c>
      <c>
        <is>
          <t>01.11.2020 17:50:44</t>
        </is>
      </c>
      <c>
        <v>0.542222222</v>
      </c>
      <c>
        <v>45</v>
      </c>
      <c>
        <v>362</v>
      </c>
      <c>
        <v>250</v>
      </c>
      <c>
        <v>21</v>
      </c>
      <c>
        <v>24.4</v>
      </c>
      <c>
        <v>196.284444</v>
      </c>
      <c>
        <v>135.555556</v>
      </c>
      <c>
        <v>11.386667</v>
      </c>
    </row>
    <row>
      <c>
        <is>
          <t>1573876</t>
        </is>
      </c>
      <c>
        <v>1</v>
      </c>
      <c>
        <is>
          <t>MANİSA</t>
        </is>
      </c>
      <c>
        <v>TURGUTLU</v>
      </c>
      <c>
        <is>
          <t>DERBENT TM 45-83-A00003_HALİLBEYLİ-1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01.11.2020 22:14:00</t>
        </is>
      </c>
      <c>
        <is>
          <t>01.11.2020 22:31:51</t>
        </is>
      </c>
      <c>
        <v>0.2975</v>
      </c>
      <c>
        <v>22</v>
      </c>
      <c>
        <v>607</v>
      </c>
      <c>
        <v>1</v>
      </c>
      <c>
        <v>0</v>
      </c>
      <c>
        <v>6.545</v>
      </c>
      <c>
        <v>180.5825</v>
      </c>
      <c>
        <v>0.2975</v>
      </c>
      <c>
        <v>0</v>
      </c>
    </row>
    <row>
      <c>
        <is>
          <t>1574606</t>
        </is>
      </c>
      <c>
        <v>1</v>
      </c>
      <c>
        <is>
          <t>MANİSA</t>
        </is>
      </c>
      <c>
        <v>TURGUTLU</v>
      </c>
      <c>
        <is>
          <t>DERBENT İM-DM 45-83-A00004_SARIBEY-2-L07 L07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03.11.2020 10:55:40</t>
        </is>
      </c>
      <c>
        <is>
          <t>03.11.2020 11:22:45</t>
        </is>
      </c>
      <c>
        <v>0.451388888</v>
      </c>
      <c>
        <v>0</v>
      </c>
      <c>
        <v>1</v>
      </c>
      <c>
        <v>217</v>
      </c>
      <c>
        <v>0</v>
      </c>
      <c>
        <v>0</v>
      </c>
      <c>
        <v>0.451389</v>
      </c>
      <c>
        <v>97.951389</v>
      </c>
      <c>
        <v>0</v>
      </c>
    </row>
    <row>
      <c>
        <is>
          <t>1595880</t>
        </is>
      </c>
      <c>
        <v>1</v>
      </c>
      <c>
        <is>
          <t>MANİSA</t>
        </is>
      </c>
      <c>
        <v>TURGUTLU</v>
      </c>
      <c>
        <is>
          <t>DERBENT TM 45-83-A00003_GÖLMARMARA-1-M01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24.11.2020 16:32:27</t>
        </is>
      </c>
      <c>
        <is>
          <t>24.11.2020 16:53:00</t>
        </is>
      </c>
      <c>
        <v>0.3425</v>
      </c>
      <c>
        <v>0</v>
      </c>
      <c>
        <v>0</v>
      </c>
      <c>
        <v>5</v>
      </c>
      <c>
        <v>0</v>
      </c>
      <c>
        <v>0</v>
      </c>
      <c>
        <v>0</v>
      </c>
      <c>
        <v>1.7125</v>
      </c>
      <c>
        <v>0</v>
      </c>
    </row>
    <row>
      <c>
        <is>
          <t>1578009</t>
        </is>
      </c>
      <c>
        <v>1</v>
      </c>
      <c>
        <is>
          <t>MANİSA</t>
        </is>
      </c>
      <c>
        <v>TURGUTLU</v>
      </c>
      <c>
        <is>
          <t>DERBENTALTI TARIMSAL SULAMA TR-9 45-83-M00578_Ayırıcı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09.11.2020 12:04:48</t>
        </is>
      </c>
      <c>
        <is>
          <t>09.11.2020 14:32:17</t>
        </is>
      </c>
      <c>
        <v>2.458055555</v>
      </c>
      <c>
        <v>0</v>
      </c>
      <c>
        <v>0</v>
      </c>
      <c>
        <v>0</v>
      </c>
      <c>
        <v>7</v>
      </c>
      <c>
        <v>0</v>
      </c>
      <c>
        <v>0</v>
      </c>
      <c>
        <v>0</v>
      </c>
      <c>
        <v>17.206389</v>
      </c>
    </row>
    <row>
      <c>
        <is>
          <t>1573952</t>
        </is>
      </c>
      <c>
        <v>1</v>
      </c>
      <c>
        <is>
          <t>MANİSA</t>
        </is>
      </c>
      <c>
        <v>TURGUTLU</v>
      </c>
      <c>
        <is>
          <t>DERBENT TM 45-83-A00003_TURGUTLU-3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02.11.2020 08:46:18</t>
        </is>
      </c>
      <c>
        <is>
          <t>02.11.2020 09:23:26</t>
        </is>
      </c>
      <c>
        <v>0.619057222</v>
      </c>
      <c>
        <v>45</v>
      </c>
      <c>
        <v>362</v>
      </c>
      <c>
        <v>250</v>
      </c>
      <c>
        <v>21</v>
      </c>
      <c>
        <v>27.857575</v>
      </c>
      <c>
        <v>224.098714</v>
      </c>
      <c>
        <v>154.764306</v>
      </c>
      <c>
        <v>13.000202</v>
      </c>
    </row>
    <row>
      <c>
        <is>
          <t>1577242</t>
        </is>
      </c>
      <c>
        <v>1</v>
      </c>
      <c>
        <is>
          <t>İZMİR</t>
        </is>
      </c>
      <c>
        <v>DİKİLİ</v>
      </c>
      <c>
        <is>
          <t>EYKO TR-6 35-30-M00032_42973545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07.11.2020 16:06:32</t>
        </is>
      </c>
      <c>
        <is>
          <t>07.11.2020 18:27:45</t>
        </is>
      </c>
      <c>
        <v>2.353611111</v>
      </c>
      <c>
        <v>0</v>
      </c>
      <c>
        <v>8</v>
      </c>
      <c>
        <v>0</v>
      </c>
      <c>
        <v>0</v>
      </c>
      <c>
        <v>0</v>
      </c>
      <c>
        <v>18.828889</v>
      </c>
      <c>
        <v>0</v>
      </c>
      <c>
        <v>0</v>
      </c>
    </row>
    <row>
      <c>
        <is>
          <t>1577050</t>
        </is>
      </c>
      <c>
        <v>1</v>
      </c>
      <c>
        <is>
          <t>İZMİR</t>
        </is>
      </c>
      <c>
        <v>DİKİLİ</v>
      </c>
      <c>
        <is>
          <t>EYKO TR-7 35-30-M00033_B</t>
        </is>
      </c>
      <c>
        <v>AG Nötr İletken Kopması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07.11.2020 10:41:49</t>
        </is>
      </c>
      <c>
        <is>
          <t>07.11.2020 12:43:27</t>
        </is>
      </c>
      <c>
        <v>2.027222222</v>
      </c>
      <c>
        <v>0</v>
      </c>
      <c>
        <v>11</v>
      </c>
      <c>
        <v>0</v>
      </c>
      <c>
        <v>0</v>
      </c>
      <c>
        <v>0</v>
      </c>
      <c>
        <v>22.299444</v>
      </c>
      <c>
        <v>0</v>
      </c>
      <c>
        <v>0</v>
      </c>
    </row>
    <row>
      <c>
        <is>
          <t>1577557</t>
        </is>
      </c>
      <c>
        <v>1</v>
      </c>
      <c>
        <is>
          <t>İZMİR</t>
        </is>
      </c>
      <c>
        <v>DİKİLİ</v>
      </c>
      <c>
        <is>
          <t>ÇANDARLI TR-15 (SANAYİ) 35-30-M00015_42959428</t>
        </is>
      </c>
      <c>
        <v>Ağaç Kesimi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08.11.2020 10:43:00</t>
        </is>
      </c>
      <c>
        <is>
          <t>08.11.2020 13:17:31</t>
        </is>
      </c>
      <c>
        <v>2.575277777</v>
      </c>
      <c>
        <v>0</v>
      </c>
      <c>
        <v>48</v>
      </c>
      <c>
        <v>0</v>
      </c>
      <c>
        <v>0</v>
      </c>
      <c>
        <v>0</v>
      </c>
      <c>
        <v>123.613333</v>
      </c>
      <c>
        <v>0</v>
      </c>
      <c>
        <v>0</v>
      </c>
    </row>
    <row>
      <c>
        <is>
          <t>1596820</t>
        </is>
      </c>
      <c>
        <v>1</v>
      </c>
      <c>
        <is>
          <t>İZMİR</t>
        </is>
      </c>
      <c>
        <v>MENDERES</v>
      </c>
      <c>
        <is>
          <t>EŞEN MAHALLESİ TR-1 35-22-M00225_955261176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26.11.2020 13:47:01</t>
        </is>
      </c>
      <c>
        <is>
          <t>26.11.2020 18:33:05</t>
        </is>
      </c>
      <c>
        <v>4.767777777</v>
      </c>
      <c>
        <v>0</v>
      </c>
      <c>
        <v>1</v>
      </c>
      <c>
        <v>0</v>
      </c>
      <c>
        <v>0</v>
      </c>
      <c>
        <v>0</v>
      </c>
      <c>
        <v>4.767778</v>
      </c>
      <c>
        <v>0</v>
      </c>
      <c>
        <v>0</v>
      </c>
    </row>
    <row>
      <c>
        <is>
          <t>1597310</t>
        </is>
      </c>
      <c>
        <v>1</v>
      </c>
      <c>
        <is>
          <t>İZMİR</t>
        </is>
      </c>
      <c>
        <v>MENDERES</v>
      </c>
      <c>
        <is>
          <t>EŞEN MAHALLESİ TR-1 35-22-M00225_965895177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27.11.2020 13:23:47</t>
        </is>
      </c>
      <c>
        <is>
          <t>27.11.2020 17:42:12</t>
        </is>
      </c>
      <c>
        <v>4.306944444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4.306944</v>
      </c>
    </row>
    <row>
      <c>
        <is>
          <t>1577118</t>
        </is>
      </c>
      <c>
        <v>1</v>
      </c>
      <c>
        <is>
          <t>İZMİR</t>
        </is>
      </c>
      <c>
        <v>MENDERES</v>
      </c>
      <c>
        <is>
          <t>TAHTALI TM 35-22-A00001_GÜMÜLDÜR-1 M05</t>
        </is>
      </c>
      <c>
        <v>Ağaç Kesimi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07.11.2020 12:39:32</t>
        </is>
      </c>
      <c>
        <is>
          <t>07.11.2020 13:49:00</t>
        </is>
      </c>
      <c>
        <v>1.157777777</v>
      </c>
      <c>
        <v>0</v>
      </c>
      <c>
        <v>0</v>
      </c>
      <c>
        <v>5</v>
      </c>
      <c>
        <v>0</v>
      </c>
      <c>
        <v>0</v>
      </c>
      <c>
        <v>0</v>
      </c>
      <c>
        <v>5.788889</v>
      </c>
      <c>
        <v>0</v>
      </c>
    </row>
    <row>
      <c>
        <is>
          <t>1579845</t>
        </is>
      </c>
      <c>
        <v>1</v>
      </c>
      <c>
        <is>
          <t>İZMİR</t>
        </is>
      </c>
      <c>
        <v>MENDERES</v>
      </c>
      <c>
        <is>
          <t>KISIKKÖY YENİ MAH. TR-1 35-22-M00137_11288355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12.11.2020 20:11:00</t>
        </is>
      </c>
      <c>
        <is>
          <t>12.11.2020 20:32:50</t>
        </is>
      </c>
      <c>
        <v>0.363888888</v>
      </c>
      <c>
        <v>0</v>
      </c>
      <c>
        <v>4</v>
      </c>
      <c>
        <v>0</v>
      </c>
      <c>
        <v>1</v>
      </c>
      <c>
        <v>0</v>
      </c>
      <c>
        <v>1.455556</v>
      </c>
      <c>
        <v>0</v>
      </c>
      <c>
        <v>0.363889</v>
      </c>
    </row>
    <row>
      <c>
        <is>
          <t>1595309</t>
        </is>
      </c>
      <c>
        <v>1</v>
      </c>
      <c>
        <is>
          <t>İZMİR</t>
        </is>
      </c>
      <c>
        <v>MENDERES</v>
      </c>
      <c>
        <is>
          <t>KISIK TR-1 (M-135) 35-22-M00135_Ayırıcı H01</t>
        </is>
      </c>
      <c>
        <v>OG Kademe Ayarı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23.11.2020 15:25:00</t>
        </is>
      </c>
      <c>
        <is>
          <t>23.11.2020 15:29:00</t>
        </is>
      </c>
      <c>
        <v>0.066666666</v>
      </c>
      <c>
        <v>0</v>
      </c>
      <c>
        <v>145</v>
      </c>
      <c>
        <v>1</v>
      </c>
      <c>
        <v>21</v>
      </c>
      <c>
        <v>0</v>
      </c>
      <c>
        <v>9.666667</v>
      </c>
      <c>
        <v>0.066667</v>
      </c>
      <c>
        <v>1.4</v>
      </c>
    </row>
    <row>
      <c>
        <is>
          <t>1582461</t>
        </is>
      </c>
      <c>
        <v>1</v>
      </c>
      <c>
        <is>
          <t>İZMİR</t>
        </is>
      </c>
      <c>
        <v>MENDERES</v>
      </c>
      <c>
        <is>
          <t>KISIK TR-2 35-22-M00136_955256891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18.11.2020 10:22:04</t>
        </is>
      </c>
      <c>
        <is>
          <t>18.11.2020 12:15:50</t>
        </is>
      </c>
      <c>
        <v>1.896111111</v>
      </c>
      <c>
        <v>0</v>
      </c>
      <c>
        <v>1</v>
      </c>
      <c>
        <v>0</v>
      </c>
      <c>
        <v>0</v>
      </c>
      <c>
        <v>0</v>
      </c>
      <c>
        <v>1.896111</v>
      </c>
      <c>
        <v>0</v>
      </c>
      <c>
        <v>0</v>
      </c>
    </row>
    <row>
      <c>
        <is>
          <t>1598740</t>
        </is>
      </c>
      <c>
        <v>1</v>
      </c>
      <c>
        <is>
          <t>İZMİR</t>
        </is>
      </c>
      <c>
        <v>MENDERES</v>
      </c>
      <c>
        <is>
          <t>KISIK TR-2 35-22-M00136_Ayırıcı H01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30.11.2020 15:33:42</t>
        </is>
      </c>
      <c>
        <is>
          <t>30.11.2020 16:24:19</t>
        </is>
      </c>
      <c>
        <v>0.843611111</v>
      </c>
      <c>
        <v>0</v>
      </c>
      <c>
        <v>12</v>
      </c>
      <c>
        <v>1</v>
      </c>
      <c>
        <v>5</v>
      </c>
      <c>
        <v>0</v>
      </c>
      <c>
        <v>10.123333</v>
      </c>
      <c>
        <v>0.843611</v>
      </c>
      <c>
        <v>4.218056</v>
      </c>
    </row>
    <row>
      <c>
        <is>
          <t>1594726</t>
        </is>
      </c>
      <c>
        <v>1</v>
      </c>
      <c>
        <is>
          <t>İZMİR</t>
        </is>
      </c>
      <c>
        <v>MENDERES</v>
      </c>
      <c>
        <is>
          <t>M-1815 KISIK DM-2 35-22-M00096_DEKORSAN-ESTİM-M03 M03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22.11.2020 10:40:39</t>
        </is>
      </c>
      <c>
        <is>
          <t>22.11.2020 11:44:15</t>
        </is>
      </c>
      <c>
        <v>1.06</v>
      </c>
      <c>
        <v>0</v>
      </c>
      <c>
        <v>0</v>
      </c>
      <c>
        <v>1</v>
      </c>
      <c>
        <v>0</v>
      </c>
      <c>
        <v>0</v>
      </c>
      <c>
        <v>0</v>
      </c>
      <c>
        <v>1.06</v>
      </c>
      <c>
        <v>0</v>
      </c>
    </row>
    <row>
      <c>
        <is>
          <t>1595744</t>
        </is>
      </c>
      <c>
        <v>1</v>
      </c>
      <c>
        <is>
          <t>İZMİR</t>
        </is>
      </c>
      <c>
        <v>KARABURUN</v>
      </c>
      <c>
        <is>
          <t>MORDOĞAN TR-5 35-21-L00146_A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24.11.2020 13:32:00</t>
        </is>
      </c>
      <c>
        <is>
          <t>24.11.2020 14:19:37</t>
        </is>
      </c>
      <c>
        <v>0.793611111</v>
      </c>
      <c>
        <v>0</v>
      </c>
      <c>
        <v>94</v>
      </c>
      <c>
        <v>0</v>
      </c>
      <c>
        <v>0</v>
      </c>
      <c>
        <v>0</v>
      </c>
      <c>
        <v>74.599444</v>
      </c>
      <c>
        <v>0</v>
      </c>
      <c>
        <v>0</v>
      </c>
    </row>
    <row>
      <c>
        <is>
          <t>1595896</t>
        </is>
      </c>
      <c>
        <v>1</v>
      </c>
      <c>
        <is>
          <t>İZMİR</t>
        </is>
      </c>
      <c>
        <v>KARABURUN</v>
      </c>
      <c>
        <is>
          <t>MORDOĞAN TR-23 35-21-L00152_A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24.11.2020 16:47:42</t>
        </is>
      </c>
      <c>
        <is>
          <t>24.11.2020 19:45:43</t>
        </is>
      </c>
      <c>
        <v>2.966944444</v>
      </c>
      <c>
        <v>0</v>
      </c>
      <c>
        <v>26</v>
      </c>
      <c>
        <v>0</v>
      </c>
      <c>
        <v>0</v>
      </c>
      <c>
        <v>0</v>
      </c>
      <c>
        <v>77.140556</v>
      </c>
      <c>
        <v>0</v>
      </c>
      <c>
        <v>0</v>
      </c>
    </row>
    <row>
      <c>
        <is>
          <t>1596264</t>
        </is>
      </c>
      <c>
        <v>1</v>
      </c>
      <c>
        <is>
          <t>İZMİR</t>
        </is>
      </c>
      <c>
        <v>KARABURUN</v>
      </c>
      <c>
        <is>
          <t>MORDOĞAN TR-5 35-21-L00146_35-21-L00146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25.11.2020 11:57:04</t>
        </is>
      </c>
      <c>
        <is>
          <t>25.11.2020 16:18:09</t>
        </is>
      </c>
      <c>
        <v>4.351388888</v>
      </c>
      <c>
        <v>2</v>
      </c>
      <c>
        <v>293</v>
      </c>
      <c>
        <v>0</v>
      </c>
      <c>
        <v>0</v>
      </c>
      <c>
        <v>8.702778</v>
      </c>
      <c>
        <v>1274.956944</v>
      </c>
      <c>
        <v>0</v>
      </c>
      <c>
        <v>0</v>
      </c>
    </row>
    <row>
      <c>
        <is>
          <t>1582828</t>
        </is>
      </c>
      <c>
        <v>1</v>
      </c>
      <c>
        <is>
          <t>İZMİR</t>
        </is>
      </c>
      <c>
        <v>KARABURUN</v>
      </c>
      <c>
        <is>
          <t>MORDOĞAN İM 35-21-A00002_KARABURUN 15,8 (MORDOĞAN KÖYLER) L12</t>
        </is>
      </c>
      <c>
        <v>Manevra</v>
      </c>
      <c>
        <is>
          <t>Dağıtım-OG</t>
        </is>
      </c>
      <c>
        <v>Kısa</v>
      </c>
      <c>
        <v>Şebeke işletmecisi</v>
      </c>
      <c>
        <v>Bildirimli</v>
      </c>
      <c>
        <is>
          <t>19.11.2020 02:02:21</t>
        </is>
      </c>
      <c>
        <is>
          <t>19.11.2020 02:02:41</t>
        </is>
      </c>
      <c>
        <v>0.005555555</v>
      </c>
      <c>
        <v>0</v>
      </c>
      <c>
        <v>0</v>
      </c>
      <c>
        <v>32</v>
      </c>
      <c>
        <v>1856</v>
      </c>
      <c>
        <v>0</v>
      </c>
      <c>
        <v>0</v>
      </c>
      <c>
        <v>0.177778</v>
      </c>
      <c>
        <v>10.31111</v>
      </c>
    </row>
    <row>
      <c>
        <is>
          <t>1596905</t>
        </is>
      </c>
      <c>
        <v>1</v>
      </c>
      <c>
        <is>
          <t>İZMİR</t>
        </is>
      </c>
      <c>
        <v>KARABURUN</v>
      </c>
      <c>
        <is>
          <t>ÇATALKAYA KÖYÜ TR-1 35-21-L00171_35-21-L00171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26.11.2020 16:11:23</t>
        </is>
      </c>
      <c>
        <is>
          <t>26.11.2020 17:58:33</t>
        </is>
      </c>
      <c>
        <v>1.786111111</v>
      </c>
      <c>
        <v>0</v>
      </c>
      <c>
        <v>0</v>
      </c>
      <c>
        <v>1</v>
      </c>
      <c>
        <v>63</v>
      </c>
      <c>
        <v>0</v>
      </c>
      <c>
        <v>0</v>
      </c>
      <c>
        <v>1.786111</v>
      </c>
      <c>
        <v>112.525</v>
      </c>
    </row>
    <row>
      <c>
        <is>
          <t>1596950</t>
        </is>
      </c>
      <c>
        <v>1</v>
      </c>
      <c>
        <is>
          <t>İZMİR</t>
        </is>
      </c>
      <c>
        <v>KARABURUN</v>
      </c>
      <c>
        <is>
          <t>ÇATALKAYA KÖYÜ TR-2 35-21-L00172_949430985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26.11.2020 17:08:37</t>
        </is>
      </c>
      <c>
        <is>
          <t>26.11.2020 22:21:57</t>
        </is>
      </c>
      <c>
        <v>5.222222222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5.222222</v>
      </c>
    </row>
    <row>
      <c>
        <is>
          <t>1577776</t>
        </is>
      </c>
      <c>
        <v>1</v>
      </c>
      <c>
        <is>
          <t>İZMİR</t>
        </is>
      </c>
      <c>
        <v>KARABURUN</v>
      </c>
      <c>
        <is>
          <t>ARDIÇ MAHALLESİ TR-17 35-21-L00128_953366777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08.11.2020 20:13:32</t>
        </is>
      </c>
      <c>
        <is>
          <t>08.11.2020 22:59:11</t>
        </is>
      </c>
      <c>
        <v>2.760833333</v>
      </c>
      <c>
        <v>0</v>
      </c>
      <c>
        <v>2</v>
      </c>
      <c>
        <v>0</v>
      </c>
      <c>
        <v>0</v>
      </c>
      <c>
        <v>0</v>
      </c>
      <c>
        <v>5.521667</v>
      </c>
      <c>
        <v>0</v>
      </c>
      <c>
        <v>0</v>
      </c>
    </row>
    <row>
      <c>
        <is>
          <t>1577374</t>
        </is>
      </c>
      <c>
        <v>1</v>
      </c>
      <c>
        <is>
          <t>İZMİR</t>
        </is>
      </c>
      <c>
        <v>KARABURUN</v>
      </c>
      <c>
        <is>
          <t>MORDOĞAN TR-41 35-21-L00164_C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07.11.2020 20:53:00</t>
        </is>
      </c>
      <c>
        <is>
          <t>07.11.2020 22:53:03</t>
        </is>
      </c>
      <c>
        <v>2.000833333</v>
      </c>
      <c>
        <v>0</v>
      </c>
      <c>
        <v>59</v>
      </c>
      <c>
        <v>0</v>
      </c>
      <c>
        <v>8</v>
      </c>
      <c>
        <v>0</v>
      </c>
      <c>
        <v>118.049167</v>
      </c>
      <c>
        <v>0</v>
      </c>
      <c>
        <v>16.006667</v>
      </c>
    </row>
    <row>
      <c>
        <is>
          <t>1583994</t>
        </is>
      </c>
      <c>
        <v>1</v>
      </c>
      <c>
        <is>
          <t>İZMİR</t>
        </is>
      </c>
      <c>
        <v>TİRE</v>
      </c>
      <c>
        <is>
          <t>ÇUKURKÖY KÖK 35-29-L00034_ÇUKURKÖY ENH L06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20.11.2020 17:14:00</t>
        </is>
      </c>
      <c>
        <is>
          <t>20.11.2020 17:28:38</t>
        </is>
      </c>
      <c>
        <v>0.243888888</v>
      </c>
      <c>
        <v>0</v>
      </c>
      <c>
        <v>0</v>
      </c>
      <c>
        <v>29</v>
      </c>
      <c>
        <v>955</v>
      </c>
      <c>
        <v>0</v>
      </c>
      <c>
        <v>0</v>
      </c>
      <c>
        <v>7.072778</v>
      </c>
      <c>
        <v>232.913888</v>
      </c>
    </row>
    <row>
      <c>
        <is>
          <t>1579346</t>
        </is>
      </c>
      <c>
        <v>1</v>
      </c>
      <c>
        <is>
          <t>İZMİR</t>
        </is>
      </c>
      <c>
        <v>URLA</v>
      </c>
      <c>
        <is>
          <t>GÜLBAHÇE TR-4 35-19-L00144_95000104529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11.11.2020 21:40:16</t>
        </is>
      </c>
      <c>
        <is>
          <t>11.11.2020 23:27:34</t>
        </is>
      </c>
      <c>
        <v>1.788333333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3.576667</v>
      </c>
    </row>
    <row>
      <c>
        <is>
          <t>1583222</t>
        </is>
      </c>
      <c>
        <v>1</v>
      </c>
      <c>
        <is>
          <t>İZMİR</t>
        </is>
      </c>
      <c>
        <v>URLA</v>
      </c>
      <c>
        <is>
          <t>GÜLBAHÇE İM 35-19-A00006_BALIKLIOVA M09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19.11.2020 14:17:55</t>
        </is>
      </c>
      <c>
        <is>
          <t>19.11.2020 14:59:12</t>
        </is>
      </c>
      <c>
        <v>0.688055555</v>
      </c>
      <c>
        <v>0</v>
      </c>
      <c>
        <v>0</v>
      </c>
      <c>
        <v>7</v>
      </c>
      <c>
        <v>708</v>
      </c>
      <c>
        <v>0</v>
      </c>
      <c>
        <v>0</v>
      </c>
      <c>
        <v>4.816389</v>
      </c>
      <c>
        <v>487.143333</v>
      </c>
    </row>
    <row>
      <c>
        <is>
          <t>1583131</t>
        </is>
      </c>
      <c>
        <v>1</v>
      </c>
      <c>
        <is>
          <t>İZMİR</t>
        </is>
      </c>
      <c>
        <v>URLA</v>
      </c>
      <c>
        <is>
          <t>GÜLBAHÇE TR-7 35-19-L00167_B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19.11.2020 10:42:58</t>
        </is>
      </c>
      <c>
        <is>
          <t>19.11.2020 18:06:17</t>
        </is>
      </c>
      <c>
        <v>7.388611111</v>
      </c>
      <c>
        <v>0</v>
      </c>
      <c>
        <v>0</v>
      </c>
      <c>
        <v>0</v>
      </c>
      <c>
        <v>149</v>
      </c>
      <c>
        <v>0</v>
      </c>
      <c>
        <v>0</v>
      </c>
      <c>
        <v>0</v>
      </c>
      <c>
        <v>1100.903056</v>
      </c>
    </row>
    <row>
      <c>
        <is>
          <t>1598854</t>
        </is>
      </c>
      <c>
        <v>1</v>
      </c>
      <c>
        <is>
          <t>MANİSA</t>
        </is>
      </c>
      <c>
        <v>GÖRDES</v>
      </c>
      <c>
        <is>
          <t>SALUR KÖK 45-75-M00062_945602111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30.11.2020 20:34:16</t>
        </is>
      </c>
      <c>
        <is>
          <t>30.11.2020 23:30:45</t>
        </is>
      </c>
      <c>
        <v>2.941388888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2.941389</v>
      </c>
    </row>
    <row>
      <c>
        <is>
          <t>1581180</t>
        </is>
      </c>
      <c>
        <v>1</v>
      </c>
      <c>
        <is>
          <t>MANİSA</t>
        </is>
      </c>
      <c>
        <v>GÖRDES</v>
      </c>
      <c>
        <is>
          <t>OĞULDURUK TR-1 45-75-M00185_D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15.11.2020 18:37:54</t>
        </is>
      </c>
      <c>
        <is>
          <t>15.11.2020 19:15:11</t>
        </is>
      </c>
      <c>
        <v>0.621388888</v>
      </c>
      <c>
        <v>0</v>
      </c>
      <c>
        <v>0</v>
      </c>
      <c>
        <v>0</v>
      </c>
      <c>
        <v>53</v>
      </c>
      <c>
        <v>0</v>
      </c>
      <c>
        <v>0</v>
      </c>
      <c>
        <v>0</v>
      </c>
      <c>
        <v>32.933611</v>
      </c>
    </row>
    <row>
      <c>
        <is>
          <t>1584558</t>
        </is>
      </c>
      <c>
        <v>1</v>
      </c>
      <c>
        <is>
          <t>MANİSA</t>
        </is>
      </c>
      <c>
        <v>GÖRDES</v>
      </c>
      <c>
        <is>
          <t>BODAMAS TR-2 45-75-M00325_B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21.11.2020 19:50:41</t>
        </is>
      </c>
      <c>
        <is>
          <t>21.11.2020 21:03:53</t>
        </is>
      </c>
      <c>
        <v>1.22</v>
      </c>
      <c>
        <v>0</v>
      </c>
      <c>
        <v>0</v>
      </c>
      <c>
        <v>0</v>
      </c>
      <c>
        <v>10</v>
      </c>
      <c>
        <v>0</v>
      </c>
      <c>
        <v>0</v>
      </c>
      <c>
        <v>0</v>
      </c>
      <c>
        <v>12.2</v>
      </c>
    </row>
    <row>
      <c>
        <is>
          <t>1577239</t>
        </is>
      </c>
      <c>
        <v>1</v>
      </c>
      <c>
        <is>
          <t>MANİSA</t>
        </is>
      </c>
      <c>
        <v>GÖRDES</v>
      </c>
      <c>
        <is>
          <t>KAŞIKÇI BAHADIRLAR TR 45-75-M00097_A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07.11.2020 16:21:12</t>
        </is>
      </c>
      <c>
        <is>
          <t>07.11.2020 21:18:45</t>
        </is>
      </c>
      <c>
        <v>4.959166666</v>
      </c>
      <c>
        <v>0</v>
      </c>
      <c>
        <v>0</v>
      </c>
      <c>
        <v>0</v>
      </c>
      <c>
        <v>13</v>
      </c>
      <c>
        <v>0</v>
      </c>
      <c>
        <v>0</v>
      </c>
      <c>
        <v>0</v>
      </c>
      <c>
        <v>64.469167</v>
      </c>
    </row>
    <row>
      <c>
        <is>
          <t>1581831</t>
        </is>
      </c>
      <c>
        <v>1</v>
      </c>
      <c>
        <is>
          <t>MANİSA</t>
        </is>
      </c>
      <c>
        <v>SOMA</v>
      </c>
      <c>
        <is>
          <t>SOMA TR-11 45-82-M00011_D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17.11.2020 08:11:54</t>
        </is>
      </c>
      <c>
        <is>
          <t>17.11.2020 11:05:21</t>
        </is>
      </c>
      <c>
        <v>2.890833333</v>
      </c>
      <c>
        <v>0</v>
      </c>
      <c>
        <v>11</v>
      </c>
      <c>
        <v>0</v>
      </c>
      <c>
        <v>0</v>
      </c>
      <c>
        <v>0</v>
      </c>
      <c>
        <v>31.799167</v>
      </c>
      <c>
        <v>0</v>
      </c>
      <c>
        <v>0</v>
      </c>
    </row>
    <row>
      <c>
        <is>
          <t>1595444</t>
        </is>
      </c>
      <c>
        <v>1</v>
      </c>
      <c>
        <is>
          <t>MANİSA</t>
        </is>
      </c>
      <c>
        <v>SOMA</v>
      </c>
      <c>
        <is>
          <t>KOZANLI YEŞİLKENT MAH. TR-1 45-82-M00216_948412883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23.11.2020 19:34:20</t>
        </is>
      </c>
      <c>
        <is>
          <t>23.11.2020 20:51:47</t>
        </is>
      </c>
      <c>
        <v>1.290833333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1.290833</v>
      </c>
    </row>
    <row>
      <c>
        <is>
          <t>1579408</t>
        </is>
      </c>
      <c>
        <v>1</v>
      </c>
      <c>
        <is>
          <t>MANİSA</t>
        </is>
      </c>
      <c>
        <v>GÖRDES</v>
      </c>
      <c>
        <is>
          <t>KAYACIK KÖK 45-75-M00065_SARIALİLER M06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12.11.2020 08:22:13</t>
        </is>
      </c>
      <c>
        <is>
          <t>12.11.2020 12:10:49</t>
        </is>
      </c>
      <c>
        <v>3.81</v>
      </c>
      <c>
        <v>0</v>
      </c>
      <c>
        <v>12</v>
      </c>
      <c>
        <v>9</v>
      </c>
      <c>
        <v>472</v>
      </c>
      <c>
        <v>0</v>
      </c>
      <c>
        <v>45.72</v>
      </c>
      <c>
        <v>34.29</v>
      </c>
      <c>
        <v>1798.32</v>
      </c>
    </row>
    <row>
      <c>
        <is>
          <t>1576571</t>
        </is>
      </c>
      <c>
        <v>1</v>
      </c>
      <c>
        <is>
          <t>MANİSA</t>
        </is>
      </c>
      <c>
        <v>GÖRDES</v>
      </c>
      <c>
        <is>
          <t>KAYACIK GÖKKÖY 45-75-M00215_A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06.11.2020 15:16:03</t>
        </is>
      </c>
      <c>
        <is>
          <t>06.11.2020 18:53:29</t>
        </is>
      </c>
      <c>
        <v>3.623888888</v>
      </c>
      <c>
        <v>0</v>
      </c>
      <c>
        <v>0</v>
      </c>
      <c>
        <v>0</v>
      </c>
      <c>
        <v>25</v>
      </c>
      <c>
        <v>0</v>
      </c>
      <c>
        <v>0</v>
      </c>
      <c>
        <v>0</v>
      </c>
      <c>
        <v>90.597222</v>
      </c>
    </row>
    <row>
      <c>
        <is>
          <t>1575588</t>
        </is>
      </c>
      <c>
        <v>1</v>
      </c>
      <c>
        <is>
          <t>MANİSA</t>
        </is>
      </c>
      <c>
        <v>GÖRDES</v>
      </c>
      <c>
        <is>
          <t>KAYACIK GÖKKÖY 45-75-M00215_A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05.11.2020 08:58:02</t>
        </is>
      </c>
      <c>
        <is>
          <t>05.11.2020 11:47:08</t>
        </is>
      </c>
      <c>
        <v>2.818333333</v>
      </c>
      <c>
        <v>0</v>
      </c>
      <c>
        <v>0</v>
      </c>
      <c>
        <v>0</v>
      </c>
      <c>
        <v>25</v>
      </c>
      <c>
        <v>0</v>
      </c>
      <c>
        <v>0</v>
      </c>
      <c>
        <v>0</v>
      </c>
      <c>
        <v>70.458333</v>
      </c>
    </row>
    <row>
      <c>
        <is>
          <t>1584049</t>
        </is>
      </c>
      <c>
        <v>1</v>
      </c>
      <c>
        <is>
          <t>MANİSA</t>
        </is>
      </c>
      <c>
        <v>GÖRDES</v>
      </c>
      <c>
        <is>
          <t>YAKAKÖY KÖK 45-75-M00067_HatBaşıAyırıcı_53136392 M05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20.11.2020 18:27:16</t>
        </is>
      </c>
      <c>
        <is>
          <t>20.11.2020 18:46:00</t>
        </is>
      </c>
      <c>
        <v>0.312222222</v>
      </c>
      <c>
        <v>0</v>
      </c>
      <c>
        <v>0</v>
      </c>
      <c>
        <v>5</v>
      </c>
      <c>
        <v>49</v>
      </c>
      <c>
        <v>0</v>
      </c>
      <c>
        <v>0</v>
      </c>
      <c>
        <v>1.561111</v>
      </c>
      <c>
        <v>15.298889</v>
      </c>
    </row>
    <row>
      <c>
        <is>
          <t>1580374</t>
        </is>
      </c>
      <c>
        <v>1</v>
      </c>
      <c>
        <is>
          <t>MANİSA</t>
        </is>
      </c>
      <c>
        <v>GÖRDES</v>
      </c>
      <c>
        <is>
          <t>KAŞIKÇI BAHADIRLAR TR 45-75-M00097_C</t>
        </is>
      </c>
      <c>
        <v>AG Atlama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13.11.2020 17:49:33</t>
        </is>
      </c>
      <c>
        <is>
          <t>13.11.2020 22:10:18</t>
        </is>
      </c>
      <c>
        <v>4.345833333</v>
      </c>
      <c>
        <v>0</v>
      </c>
      <c>
        <v>0</v>
      </c>
      <c>
        <v>0</v>
      </c>
      <c>
        <v>13</v>
      </c>
      <c>
        <v>0</v>
      </c>
      <c>
        <v>0</v>
      </c>
      <c>
        <v>0</v>
      </c>
      <c>
        <v>56.495833</v>
      </c>
    </row>
    <row>
      <c>
        <is>
          <t>1575599</t>
        </is>
      </c>
      <c>
        <v>1</v>
      </c>
      <c>
        <is>
          <t>MANİSA</t>
        </is>
      </c>
      <c>
        <v>GÖRDES</v>
      </c>
      <c>
        <is>
          <t>ÇİĞLİLER OKÇULAR 45-75-M00236_C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05.11.2020 09:07:37</t>
        </is>
      </c>
      <c>
        <is>
          <t>05.11.2020 12:49:54</t>
        </is>
      </c>
      <c>
        <v>3.704722222</v>
      </c>
      <c>
        <v>0</v>
      </c>
      <c>
        <v>0</v>
      </c>
      <c>
        <v>0</v>
      </c>
      <c>
        <v>2</v>
      </c>
      <c>
        <v>0</v>
      </c>
      <c>
        <v>0</v>
      </c>
      <c>
        <v>0</v>
      </c>
      <c>
        <v>7.409444</v>
      </c>
    </row>
    <row>
      <c>
        <is>
          <t>1595968</t>
        </is>
      </c>
      <c>
        <v>1</v>
      </c>
      <c>
        <is>
          <t>MANİSA</t>
        </is>
      </c>
      <c>
        <v>GÖRDES</v>
      </c>
      <c>
        <is>
          <t>FUNDACIK KÖK 45-75-M00068_HatBaşıAyırıcı_53135520 M03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24.11.2020 19:44:55</t>
        </is>
      </c>
      <c>
        <is>
          <t>24.11.2020 21:09:07</t>
        </is>
      </c>
      <c>
        <v>1.403333333</v>
      </c>
      <c>
        <v>0</v>
      </c>
      <c>
        <v>0</v>
      </c>
      <c>
        <v>13</v>
      </c>
      <c>
        <v>139</v>
      </c>
      <c>
        <v>0</v>
      </c>
      <c>
        <v>0</v>
      </c>
      <c>
        <v>18.243333</v>
      </c>
      <c>
        <v>195.063333</v>
      </c>
    </row>
    <row>
      <c>
        <is>
          <t>1598528</t>
        </is>
      </c>
      <c>
        <v>1</v>
      </c>
      <c>
        <is>
          <t>MANİSA</t>
        </is>
      </c>
      <c>
        <v>GÖRDES</v>
      </c>
      <c>
        <is>
          <t>KAYACIK TR-4 45-75-M00362_45-75-M00362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30.11.2020 10:29:46</t>
        </is>
      </c>
      <c>
        <is>
          <t>30.11.2020 11:59:25</t>
        </is>
      </c>
      <c>
        <v>1.494166666</v>
      </c>
      <c>
        <v>0</v>
      </c>
      <c>
        <v>12</v>
      </c>
      <c>
        <v>1</v>
      </c>
      <c>
        <v>7</v>
      </c>
      <c>
        <v>0</v>
      </c>
      <c>
        <v>17.93</v>
      </c>
      <c>
        <v>1.494167</v>
      </c>
      <c>
        <v>10.459167</v>
      </c>
    </row>
    <row>
      <c>
        <is>
          <t>1584321</t>
        </is>
      </c>
      <c>
        <v>1</v>
      </c>
      <c>
        <is>
          <t>İZMİR</t>
        </is>
      </c>
      <c>
        <v>KARABURUN</v>
      </c>
      <c>
        <is>
          <t>MORDOĞAN TR-27 35-21-L00154_A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21.11.2020 11:04:34</t>
        </is>
      </c>
      <c>
        <is>
          <t>21.11.2020 13:01:54</t>
        </is>
      </c>
      <c>
        <v>1.955555555</v>
      </c>
      <c>
        <v>0</v>
      </c>
      <c>
        <v>130</v>
      </c>
      <c>
        <v>0</v>
      </c>
      <c>
        <v>0</v>
      </c>
      <c>
        <v>0</v>
      </c>
      <c>
        <v>254.222222</v>
      </c>
      <c>
        <v>0</v>
      </c>
      <c>
        <v>0</v>
      </c>
    </row>
    <row>
      <c>
        <is>
          <t>1584430</t>
        </is>
      </c>
      <c>
        <v>1</v>
      </c>
      <c>
        <is>
          <t>İZMİR</t>
        </is>
      </c>
      <c>
        <v>KARABURUN</v>
      </c>
      <c>
        <is>
          <t>MORDOĞAN TR-5 35-21-L00146_H</t>
        </is>
      </c>
      <c>
        <v>AG Yük Ayırıcı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21.11.2020 14:45:19</t>
        </is>
      </c>
      <c>
        <is>
          <t>21.11.2020 15:58:35</t>
        </is>
      </c>
      <c>
        <v>1.221111111</v>
      </c>
      <c>
        <v>0</v>
      </c>
      <c>
        <v>12</v>
      </c>
      <c>
        <v>0</v>
      </c>
      <c>
        <v>0</v>
      </c>
      <c>
        <v>0</v>
      </c>
      <c>
        <v>14.653333</v>
      </c>
      <c>
        <v>0</v>
      </c>
      <c>
        <v>0</v>
      </c>
    </row>
    <row>
      <c>
        <is>
          <t>1579401</t>
        </is>
      </c>
      <c>
        <v>1</v>
      </c>
      <c>
        <is>
          <t>İZMİR</t>
        </is>
      </c>
      <c>
        <v>MENEMEN</v>
      </c>
      <c>
        <is>
          <t>SÜLEYMANLI KÖK 35-28-M00606_BOZALAN M04</t>
        </is>
      </c>
      <c>
        <v>OG Fider Açması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12.11.2020 08:12:56</t>
        </is>
      </c>
      <c>
        <is>
          <t>12.11.2020 08:13:26</t>
        </is>
      </c>
      <c>
        <v>0.008333333</v>
      </c>
      <c>
        <v>0</v>
      </c>
      <c>
        <v>0</v>
      </c>
      <c>
        <v>49</v>
      </c>
      <c>
        <v>982</v>
      </c>
      <c>
        <v>0</v>
      </c>
      <c>
        <v>0</v>
      </c>
      <c>
        <v>0.408333</v>
      </c>
      <c>
        <v>8.183333</v>
      </c>
    </row>
    <row>
      <c>
        <is>
          <t>1580138</t>
        </is>
      </c>
      <c>
        <v>1</v>
      </c>
      <c>
        <is>
          <t>İZMİR</t>
        </is>
      </c>
      <c>
        <v>KARABURUN</v>
      </c>
      <c>
        <is>
          <t>KARABURUN TR-9A 35-21-L00043_A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13.11.2020 12:21:35</t>
        </is>
      </c>
      <c>
        <is>
          <t>13.11.2020 12:53:09</t>
        </is>
      </c>
      <c>
        <v>0.526061111</v>
      </c>
      <c>
        <v>0</v>
      </c>
      <c>
        <v>1</v>
      </c>
      <c>
        <v>0</v>
      </c>
      <c>
        <v>0</v>
      </c>
      <c>
        <v>0</v>
      </c>
      <c>
        <v>0.526061</v>
      </c>
      <c>
        <v>0</v>
      </c>
      <c>
        <v>0</v>
      </c>
    </row>
    <row>
      <c>
        <is>
          <t>1581537</t>
        </is>
      </c>
      <c>
        <v>1</v>
      </c>
      <c>
        <is>
          <t>İZMİR</t>
        </is>
      </c>
      <c>
        <v>KARABURUN</v>
      </c>
      <c>
        <is>
          <t>MORDOĞAN TR-24 35-21-L00210_ B4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16.11.2020 14:48:00</t>
        </is>
      </c>
      <c>
        <is>
          <t>16.11.2020 18:25:16</t>
        </is>
      </c>
      <c>
        <v>3.621111111</v>
      </c>
      <c>
        <v>0</v>
      </c>
      <c>
        <v>20</v>
      </c>
      <c>
        <v>0</v>
      </c>
      <c>
        <v>0</v>
      </c>
      <c>
        <v>0</v>
      </c>
      <c>
        <v>72.422222</v>
      </c>
      <c>
        <v>0</v>
      </c>
      <c>
        <v>0</v>
      </c>
    </row>
    <row>
      <c>
        <is>
          <t>1580348</t>
        </is>
      </c>
      <c>
        <v>1</v>
      </c>
      <c>
        <is>
          <t>MANİSA</t>
        </is>
      </c>
      <c>
        <v>AKHİSAR</v>
      </c>
      <c>
        <is>
          <t>KAYALIOĞLU TR-8 45-72-L00073_956533329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13.11.2020 17:16:45</t>
        </is>
      </c>
      <c>
        <is>
          <t>13.11.2020 19:43:57</t>
        </is>
      </c>
      <c>
        <v>2.453333333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12.266667</v>
      </c>
    </row>
    <row>
      <c>
        <is>
          <t>1577629</t>
        </is>
      </c>
      <c>
        <v>1</v>
      </c>
      <c>
        <is>
          <t>İZMİR</t>
        </is>
      </c>
      <c>
        <v>TORBALI</v>
      </c>
      <c>
        <is>
          <t>KARAKUYU-9 35-26-M00223_11303779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08.11.2020 13:40:28</t>
        </is>
      </c>
      <c>
        <is>
          <t>08.11.2020 15:43:06</t>
        </is>
      </c>
      <c>
        <v>2.043888888</v>
      </c>
      <c>
        <v>0</v>
      </c>
      <c>
        <v>0</v>
      </c>
      <c>
        <v>0</v>
      </c>
      <c>
        <v>29</v>
      </c>
      <c>
        <v>0</v>
      </c>
      <c>
        <v>0</v>
      </c>
      <c>
        <v>0</v>
      </c>
      <c>
        <v>59.272778</v>
      </c>
    </row>
    <row>
      <c>
        <is>
          <t>1575074</t>
        </is>
      </c>
      <c>
        <v>1</v>
      </c>
      <c>
        <is>
          <t>MANİSA</t>
        </is>
      </c>
      <c>
        <v>SARUHANLI</v>
      </c>
      <c>
        <is>
          <t>KOLDERE TR-6A 45-80-M01201_956539075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04.11.2020 09:35:20</t>
        </is>
      </c>
      <c>
        <is>
          <t>04.11.2020 10:14:00</t>
        </is>
      </c>
      <c>
        <v>0.644444444</v>
      </c>
      <c>
        <v>0</v>
      </c>
      <c>
        <v>1</v>
      </c>
      <c>
        <v>0</v>
      </c>
      <c>
        <v>0</v>
      </c>
      <c>
        <v>0</v>
      </c>
      <c>
        <v>0.644444</v>
      </c>
      <c>
        <v>0</v>
      </c>
      <c>
        <v>0</v>
      </c>
    </row>
    <row>
      <c>
        <is>
          <t>1597930</t>
        </is>
      </c>
      <c>
        <v>1</v>
      </c>
      <c>
        <is>
          <t>İZMİR</t>
        </is>
      </c>
      <c>
        <v>FOÇA</v>
      </c>
      <c>
        <is>
          <t>BAĞARASI TR-1 35-23-M00170_B</t>
        </is>
      </c>
      <c>
        <v>AG Voltaj Düşüklüğü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28.11.2020 18:41:00</t>
        </is>
      </c>
      <c>
        <is>
          <t>28.11.2020 20:10:10</t>
        </is>
      </c>
      <c>
        <v>1.486111111</v>
      </c>
      <c>
        <v>0</v>
      </c>
      <c>
        <v>167</v>
      </c>
      <c>
        <v>0</v>
      </c>
      <c>
        <v>6</v>
      </c>
      <c>
        <v>0</v>
      </c>
      <c>
        <v>248.180556</v>
      </c>
      <c>
        <v>0</v>
      </c>
      <c>
        <v>8.916667</v>
      </c>
    </row>
    <row>
      <c>
        <is>
          <t>1584177</t>
        </is>
      </c>
      <c>
        <v>1</v>
      </c>
      <c>
        <is>
          <t>İZMİR</t>
        </is>
      </c>
      <c>
        <v>ÖDEMİŞ</v>
      </c>
      <c>
        <is>
          <t>SEKİ KÖYÜ KÜSKÜT TR-5 35-15-L00139_A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21.11.2020 08:30:43</t>
        </is>
      </c>
      <c>
        <is>
          <t>21.11.2020 11:18:53</t>
        </is>
      </c>
      <c>
        <v>2.802777777</v>
      </c>
      <c>
        <v>0</v>
      </c>
      <c>
        <v>0</v>
      </c>
      <c>
        <v>0</v>
      </c>
      <c>
        <v>10</v>
      </c>
      <c>
        <v>0</v>
      </c>
      <c>
        <v>0</v>
      </c>
      <c>
        <v>0</v>
      </c>
      <c>
        <v>28.027778</v>
      </c>
    </row>
    <row>
      <c>
        <is>
          <t>1575808</t>
        </is>
      </c>
      <c>
        <v>1</v>
      </c>
      <c>
        <is>
          <t>İZMİR</t>
        </is>
      </c>
      <c>
        <v>ÖDEMİŞ</v>
      </c>
      <c>
        <is>
          <t>SEKİ KÖYÜ KÜSKÜT TR-6 35-15-L01043_35-15-L01043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05.11.2020 13:54:56</t>
        </is>
      </c>
      <c>
        <is>
          <t>05.11.2020 14:47:49</t>
        </is>
      </c>
      <c>
        <v>0.881388888</v>
      </c>
      <c>
        <v>0</v>
      </c>
      <c>
        <v>0</v>
      </c>
      <c>
        <v>1</v>
      </c>
      <c>
        <v>54</v>
      </c>
      <c>
        <v>0</v>
      </c>
      <c>
        <v>0</v>
      </c>
      <c>
        <v>0.881389</v>
      </c>
      <c>
        <v>47.595</v>
      </c>
    </row>
    <row>
      <c>
        <is>
          <t>1577135</t>
        </is>
      </c>
      <c>
        <v>1</v>
      </c>
      <c>
        <is>
          <t>İZMİR</t>
        </is>
      </c>
      <c>
        <v>KİRAZ</v>
      </c>
      <c>
        <is>
          <t>SIRIMLI DERE MAH. TR-3 35-31-L00194_35-31-L00194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07.11.2020 13:00:28</t>
        </is>
      </c>
      <c>
        <is>
          <t>07.11.2020 15:22:12</t>
        </is>
      </c>
      <c>
        <v>2.362222222</v>
      </c>
      <c>
        <v>0</v>
      </c>
      <c>
        <v>0</v>
      </c>
      <c>
        <v>1</v>
      </c>
      <c>
        <v>67</v>
      </c>
      <c>
        <v>0</v>
      </c>
      <c>
        <v>0</v>
      </c>
      <c>
        <v>2.362222</v>
      </c>
      <c>
        <v>158.268889</v>
      </c>
    </row>
    <row>
      <c>
        <is>
          <t>1575920</t>
        </is>
      </c>
      <c>
        <v>1</v>
      </c>
      <c>
        <is>
          <t>İZMİR</t>
        </is>
      </c>
      <c>
        <v>MENDERES</v>
      </c>
      <c>
        <is>
          <t>TAHTALI TM 35-22-A00001_GÜMÜLDÜR-3 M08</t>
        </is>
      </c>
      <c>
        <v>OG Fider Açması</v>
      </c>
      <c>
        <is>
          <t>İletim</t>
        </is>
      </c>
      <c>
        <v>Uzun</v>
      </c>
      <c>
        <v>Şebeke işletmecisi</v>
      </c>
      <c>
        <v>Bildirimsiz</v>
      </c>
      <c>
        <is>
          <t>05.11.2020 16:54:48</t>
        </is>
      </c>
      <c>
        <is>
          <t>05.11.2020 17:14:22</t>
        </is>
      </c>
      <c>
        <v>0.326111111</v>
      </c>
      <c>
        <v>174</v>
      </c>
      <c>
        <v>17612</v>
      </c>
      <c>
        <v>38</v>
      </c>
      <c>
        <v>467</v>
      </c>
      <c>
        <v>56.743333</v>
      </c>
      <c>
        <v>5743.468887</v>
      </c>
      <c>
        <v>12.392222</v>
      </c>
      <c>
        <v>152.293889</v>
      </c>
    </row>
    <row>
      <c>
        <is>
          <t>1575938</t>
        </is>
      </c>
      <c>
        <v>1</v>
      </c>
      <c>
        <is>
          <t>İZMİR</t>
        </is>
      </c>
      <c>
        <v>MENDERES</v>
      </c>
      <c>
        <is>
          <t>TAHTALI TM 35-22-A00001_ARITMA-1 M16</t>
        </is>
      </c>
      <c>
        <v>OG Fider Açması</v>
      </c>
      <c>
        <is>
          <t>İletim</t>
        </is>
      </c>
      <c>
        <v>Uzun</v>
      </c>
      <c>
        <v>Şebeke işletmecisi</v>
      </c>
      <c>
        <v>Bildirimsiz</v>
      </c>
      <c>
        <is>
          <t>05.11.2020 17:09:05</t>
        </is>
      </c>
      <c>
        <is>
          <t>05.11.2020 17:44:00</t>
        </is>
      </c>
      <c>
        <v>0.581944444</v>
      </c>
      <c>
        <v>130</v>
      </c>
      <c>
        <v>25468</v>
      </c>
      <c>
        <v>257</v>
      </c>
      <c>
        <v>762</v>
      </c>
      <c>
        <v>75.652778</v>
      </c>
      <c>
        <v>14820.9611</v>
      </c>
      <c>
        <v>149.559722</v>
      </c>
      <c>
        <v>443.441666</v>
      </c>
    </row>
    <row>
      <c>
        <is>
          <t>1582222</t>
        </is>
      </c>
      <c>
        <v>1</v>
      </c>
      <c>
        <is>
          <t>MANİSA</t>
        </is>
      </c>
      <c>
        <v>AKHİSAR</v>
      </c>
      <c>
        <is>
          <t>KAYALIOĞLU TR-7 45-72-L00072_956489426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17.11.2020 19:43:53</t>
        </is>
      </c>
      <c>
        <is>
          <t>17.11.2020 21:01:18</t>
        </is>
      </c>
      <c>
        <v>1.290277777</v>
      </c>
      <c>
        <v>0</v>
      </c>
      <c>
        <v>1</v>
      </c>
      <c>
        <v>0</v>
      </c>
      <c>
        <v>0</v>
      </c>
      <c>
        <v>0</v>
      </c>
      <c>
        <v>1.290278</v>
      </c>
      <c>
        <v>0</v>
      </c>
      <c>
        <v>0</v>
      </c>
    </row>
    <row>
      <c>
        <is>
          <t>1596498</t>
        </is>
      </c>
      <c>
        <v>1</v>
      </c>
      <c>
        <is>
          <t>İZMİR</t>
        </is>
      </c>
      <c>
        <v>MENDERES</v>
      </c>
      <c>
        <is>
          <t>TR-12 35-22-M00012_35-22-M00012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25.11.2020 19:44:23</t>
        </is>
      </c>
      <c>
        <is>
          <t>25.11.2020 20:03:20</t>
        </is>
      </c>
      <c>
        <v>0.315833333</v>
      </c>
      <c>
        <v>1</v>
      </c>
      <c>
        <v>309</v>
      </c>
      <c>
        <v>0</v>
      </c>
      <c>
        <v>2</v>
      </c>
      <c>
        <v>0.315833</v>
      </c>
      <c>
        <v>97.5925</v>
      </c>
      <c>
        <v>0</v>
      </c>
      <c>
        <v>0.631667</v>
      </c>
    </row>
    <row>
      <c>
        <is>
          <t>1583658</t>
        </is>
      </c>
      <c>
        <v>1</v>
      </c>
      <c>
        <is>
          <t>İZMİR</t>
        </is>
      </c>
      <c>
        <v>KARABURUN</v>
      </c>
      <c>
        <is>
          <t>KARABURUN İM 35-21-A00001_KÜÇÜKBAHÇE-L05 L05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20.11.2020 09:26:19</t>
        </is>
      </c>
      <c>
        <is>
          <t>20.11.2020 09:31:04</t>
        </is>
      </c>
      <c>
        <v>0.079166666</v>
      </c>
      <c>
        <v>0</v>
      </c>
      <c>
        <v>0</v>
      </c>
      <c>
        <v>73</v>
      </c>
      <c>
        <v>1498</v>
      </c>
      <c>
        <v>0</v>
      </c>
      <c>
        <v>0</v>
      </c>
      <c>
        <v>5.779167</v>
      </c>
      <c>
        <v>118.591666</v>
      </c>
    </row>
    <row>
      <c>
        <is>
          <t>1580791</t>
        </is>
      </c>
      <c>
        <v>1</v>
      </c>
      <c>
        <is>
          <t>İZMİR</t>
        </is>
      </c>
      <c>
        <v>ÖDEMİŞ</v>
      </c>
      <c>
        <is>
          <t>GÖLCÜK TR-19 35-15-L00336_48779039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14.11.2020 17:01:52</t>
        </is>
      </c>
      <c>
        <is>
          <t>14.11.2020 19:52:12</t>
        </is>
      </c>
      <c>
        <v>2.838888888</v>
      </c>
      <c>
        <v>0</v>
      </c>
      <c>
        <v>8</v>
      </c>
      <c>
        <v>0</v>
      </c>
      <c>
        <v>0</v>
      </c>
      <c>
        <v>0</v>
      </c>
      <c>
        <v>22.711111</v>
      </c>
      <c>
        <v>0</v>
      </c>
      <c>
        <v>0</v>
      </c>
    </row>
    <row>
      <c>
        <is>
          <t>1578562</t>
        </is>
      </c>
      <c>
        <v>1</v>
      </c>
      <c>
        <is>
          <t>MANİSA</t>
        </is>
      </c>
      <c>
        <v>TURGUTLU</v>
      </c>
      <c>
        <is>
          <t>AKKÖY TR-1 45-83-M00394_Ayırıcı H01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10.11.2020 13:59:13</t>
        </is>
      </c>
      <c>
        <is>
          <t>10.11.2020 17:33:15</t>
        </is>
      </c>
      <c>
        <v>3.567222222</v>
      </c>
      <c>
        <v>0</v>
      </c>
      <c>
        <v>35</v>
      </c>
      <c>
        <v>1</v>
      </c>
      <c>
        <v>12</v>
      </c>
      <c>
        <v>0</v>
      </c>
      <c>
        <v>124.852778</v>
      </c>
      <c>
        <v>3.567222</v>
      </c>
      <c>
        <v>42.806667</v>
      </c>
    </row>
    <row>
      <c>
        <is>
          <t>1581662</t>
        </is>
      </c>
      <c>
        <v>1</v>
      </c>
      <c>
        <is>
          <t>MANİSA</t>
        </is>
      </c>
      <c>
        <v>TURGUTLU</v>
      </c>
      <c>
        <is>
          <t>TR-2/113 45-83-L00113_A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16.11.2020 18:58:42</t>
        </is>
      </c>
      <c>
        <is>
          <t>16.11.2020 20:26:27</t>
        </is>
      </c>
      <c>
        <v>1.4625</v>
      </c>
      <c>
        <v>0</v>
      </c>
      <c>
        <v>367</v>
      </c>
      <c>
        <v>0</v>
      </c>
      <c>
        <v>0</v>
      </c>
      <c>
        <v>0</v>
      </c>
      <c>
        <v>536.7375</v>
      </c>
      <c>
        <v>0</v>
      </c>
      <c>
        <v>0</v>
      </c>
    </row>
    <row>
      <c>
        <is>
          <t>1577763</t>
        </is>
      </c>
      <c>
        <v>1</v>
      </c>
      <c>
        <is>
          <t>MANİSA</t>
        </is>
      </c>
      <c>
        <v>TURGUTLU</v>
      </c>
      <c>
        <is>
          <t>DALBAHÇE TR-1 45-83-L00187_45-83-L00187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08.11.2020 18:54:11</t>
        </is>
      </c>
      <c>
        <is>
          <t>08.11.2020 19:49:11</t>
        </is>
      </c>
      <c>
        <v>0.916666666</v>
      </c>
      <c>
        <v>0</v>
      </c>
      <c>
        <v>147</v>
      </c>
      <c>
        <v>1</v>
      </c>
      <c>
        <v>6</v>
      </c>
      <c>
        <v>0</v>
      </c>
      <c>
        <v>134.75</v>
      </c>
      <c>
        <v>0.916667</v>
      </c>
      <c>
        <v>5.5</v>
      </c>
    </row>
    <row>
      <c>
        <is>
          <t>1574392</t>
        </is>
      </c>
      <c>
        <v>1</v>
      </c>
      <c>
        <is>
          <t>MANİSA</t>
        </is>
      </c>
      <c>
        <v>TURGUTLU</v>
      </c>
      <c>
        <is>
          <t>DALBAHÇE TR-2 45-83-L00188_A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02.11.2020 19:42:41</t>
        </is>
      </c>
      <c>
        <is>
          <t>02.11.2020 20:43:26</t>
        </is>
      </c>
      <c>
        <v>1.0125</v>
      </c>
      <c>
        <v>0</v>
      </c>
      <c>
        <v>128</v>
      </c>
      <c>
        <v>0</v>
      </c>
      <c>
        <v>6</v>
      </c>
      <c>
        <v>0</v>
      </c>
      <c>
        <v>129.6</v>
      </c>
      <c>
        <v>0</v>
      </c>
      <c>
        <v>6.075</v>
      </c>
    </row>
    <row>
      <c>
        <is>
          <t>1598836</t>
        </is>
      </c>
      <c>
        <v>1</v>
      </c>
      <c>
        <is>
          <t>MANİSA</t>
        </is>
      </c>
      <c>
        <v>TURGUTLU</v>
      </c>
      <c>
        <is>
          <t>TR-2/96 45-83-L00096_955141981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30.11.2020 19:30:18</t>
        </is>
      </c>
      <c>
        <is>
          <t>30.11.2020 20:15:23</t>
        </is>
      </c>
      <c>
        <v>0.751388888</v>
      </c>
      <c>
        <v>0</v>
      </c>
      <c>
        <v>5</v>
      </c>
      <c>
        <v>0</v>
      </c>
      <c>
        <v>0</v>
      </c>
      <c>
        <v>0</v>
      </c>
      <c>
        <v>3.756944</v>
      </c>
      <c>
        <v>0</v>
      </c>
      <c>
        <v>0</v>
      </c>
    </row>
    <row>
      <c>
        <is>
          <t>1594857</t>
        </is>
      </c>
      <c>
        <v>1</v>
      </c>
      <c>
        <is>
          <t>MANİSA</t>
        </is>
      </c>
      <c>
        <v>TURGUTLU</v>
      </c>
      <c>
        <is>
          <t>TR-2/120-1 45-83-M00719_48124830</t>
        </is>
      </c>
      <c>
        <v>AG Hatta Ağaç Kesimi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22.11.2020 16:32:14</t>
        </is>
      </c>
      <c>
        <is>
          <t>22.11.2020 17:04:21</t>
        </is>
      </c>
      <c>
        <v>0.535277777</v>
      </c>
      <c>
        <v>0</v>
      </c>
      <c>
        <v>238</v>
      </c>
      <c>
        <v>0</v>
      </c>
      <c>
        <v>0</v>
      </c>
      <c>
        <v>0</v>
      </c>
      <c>
        <v>127.396111</v>
      </c>
      <c>
        <v>0</v>
      </c>
      <c>
        <v>0</v>
      </c>
    </row>
    <row>
      <c>
        <is>
          <t>1595528</t>
        </is>
      </c>
      <c>
        <v>1</v>
      </c>
      <c>
        <is>
          <t>MANİSA</t>
        </is>
      </c>
      <c>
        <v>TURGUTLU</v>
      </c>
      <c>
        <is>
          <t>TR-2/98 45-83-L00098_TR-2/100-L02 L02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24.11.2020 08:49:07</t>
        </is>
      </c>
      <c>
        <is>
          <t>24.11.2020 12:08:48</t>
        </is>
      </c>
      <c>
        <v>3.328055555</v>
      </c>
      <c>
        <v>3</v>
      </c>
      <c>
        <v>487</v>
      </c>
      <c>
        <v>0</v>
      </c>
      <c>
        <v>0</v>
      </c>
      <c>
        <v>9.984167</v>
      </c>
      <c>
        <v>1620.763055</v>
      </c>
      <c>
        <v>0</v>
      </c>
      <c>
        <v>0</v>
      </c>
    </row>
    <row>
      <c>
        <is>
          <t>1595392</t>
        </is>
      </c>
      <c>
        <v>1</v>
      </c>
      <c>
        <is>
          <t>MANİSA</t>
        </is>
      </c>
      <c>
        <v>TURGUTLU</v>
      </c>
      <c>
        <is>
          <t>TR-2/101 45-83-L00101_955157736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23.11.2020 17:34:52</t>
        </is>
      </c>
      <c>
        <is>
          <t>23.11.2020 19:00:18</t>
        </is>
      </c>
      <c>
        <v>1.423888888</v>
      </c>
      <c>
        <v>0</v>
      </c>
      <c>
        <v>6</v>
      </c>
      <c>
        <v>0</v>
      </c>
      <c>
        <v>0</v>
      </c>
      <c>
        <v>0</v>
      </c>
      <c>
        <v>8.543333</v>
      </c>
      <c>
        <v>0</v>
      </c>
      <c>
        <v>0</v>
      </c>
    </row>
    <row>
      <c>
        <is>
          <t>1574419</t>
        </is>
      </c>
      <c>
        <v>1</v>
      </c>
      <c>
        <is>
          <t>MANİSA</t>
        </is>
      </c>
      <c>
        <v>TURGUTLU</v>
      </c>
      <c>
        <is>
          <t>TR-2/100 45-83-L00100_955154133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02.11.2020 21:35:59</t>
        </is>
      </c>
      <c>
        <is>
          <t>02.11.2020 22:20:35</t>
        </is>
      </c>
      <c>
        <v>0.743333333</v>
      </c>
      <c>
        <v>0</v>
      </c>
      <c>
        <v>5</v>
      </c>
      <c>
        <v>0</v>
      </c>
      <c>
        <v>0</v>
      </c>
      <c>
        <v>0</v>
      </c>
      <c>
        <v>3.716667</v>
      </c>
      <c>
        <v>0</v>
      </c>
      <c>
        <v>0</v>
      </c>
    </row>
    <row>
      <c>
        <is>
          <t>1575442</t>
        </is>
      </c>
      <c>
        <v>1</v>
      </c>
      <c>
        <is>
          <t>İZMİR</t>
        </is>
      </c>
      <c>
        <v>MENDERES</v>
      </c>
      <c>
        <is>
          <t>TEKELİ TR-4 35-22-M00234_35-22-M00234</t>
        </is>
      </c>
      <c>
        <v>AG Yük Ayırıcı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04.11.2020 20:31:39</t>
        </is>
      </c>
      <c>
        <is>
          <t>04.11.2020 22:20:46</t>
        </is>
      </c>
      <c>
        <v>1.818611111</v>
      </c>
      <c>
        <v>1</v>
      </c>
      <c>
        <v>116</v>
      </c>
      <c>
        <v>0</v>
      </c>
      <c>
        <v>0</v>
      </c>
      <c>
        <v>1.818611</v>
      </c>
      <c>
        <v>210.958889</v>
      </c>
      <c>
        <v>0</v>
      </c>
      <c>
        <v>0</v>
      </c>
    </row>
    <row>
      <c>
        <is>
          <t>1573560</t>
        </is>
      </c>
      <c>
        <v>1</v>
      </c>
      <c>
        <is>
          <t>MANİSA</t>
        </is>
      </c>
      <c>
        <v>AHMETLİ</v>
      </c>
      <c>
        <is>
          <t>SEYDİKÖY TR-1 45-84-L00044_C</t>
        </is>
      </c>
      <c>
        <v>NH Altlık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01.11.2020 09:04:31</t>
        </is>
      </c>
      <c>
        <is>
          <t>01.11.2020 11:07:05</t>
        </is>
      </c>
      <c>
        <v>2.042777777</v>
      </c>
      <c>
        <v>0</v>
      </c>
      <c>
        <v>50</v>
      </c>
      <c>
        <v>0</v>
      </c>
      <c>
        <v>0</v>
      </c>
      <c>
        <v>0</v>
      </c>
      <c>
        <v>102.138889</v>
      </c>
      <c>
        <v>0</v>
      </c>
      <c>
        <v>0</v>
      </c>
    </row>
    <row>
      <c>
        <is>
          <t>1594879</t>
        </is>
      </c>
      <c>
        <v>1</v>
      </c>
      <c>
        <is>
          <t>MANİSA</t>
        </is>
      </c>
      <c>
        <v>KIRKAĞAÇ</v>
      </c>
      <c>
        <is>
          <t>ALACALAR TR-1 45-76-L00087_B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22.11.2020 17:10:55</t>
        </is>
      </c>
      <c>
        <is>
          <t>22.11.2020 18:05:47</t>
        </is>
      </c>
      <c>
        <v>0.914444444</v>
      </c>
      <c>
        <v>0</v>
      </c>
      <c>
        <v>70</v>
      </c>
      <c>
        <v>0</v>
      </c>
      <c>
        <v>0</v>
      </c>
      <c>
        <v>0</v>
      </c>
      <c>
        <v>64.011111</v>
      </c>
      <c>
        <v>0</v>
      </c>
      <c>
        <v>0</v>
      </c>
    </row>
    <row>
      <c>
        <is>
          <t>1596436</t>
        </is>
      </c>
      <c>
        <v>1</v>
      </c>
      <c>
        <is>
          <t>İZMİR</t>
        </is>
      </c>
      <c>
        <v>MENDERES</v>
      </c>
      <c>
        <is>
          <t>GÜMÜLDÜR M-37 35-25-M00037_955291291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25.11.2020 17:19:00</t>
        </is>
      </c>
      <c>
        <is>
          <t>25.11.2020 17:54:52</t>
        </is>
      </c>
      <c>
        <v>0.597777777</v>
      </c>
      <c>
        <v>0</v>
      </c>
      <c>
        <v>1</v>
      </c>
      <c>
        <v>0</v>
      </c>
      <c>
        <v>0</v>
      </c>
      <c>
        <v>0</v>
      </c>
      <c>
        <v>0.597778</v>
      </c>
      <c>
        <v>0</v>
      </c>
      <c>
        <v>0</v>
      </c>
    </row>
    <row>
      <c>
        <is>
          <t>1577073</t>
        </is>
      </c>
      <c>
        <v>1</v>
      </c>
      <c>
        <is>
          <t>İZMİR</t>
        </is>
      </c>
      <c>
        <v>MENDERES</v>
      </c>
      <c>
        <is>
          <t>AĞAÇ İŞLERİ TR-1. 35-22-M00139_5647310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07.11.2020 10:43:13</t>
        </is>
      </c>
      <c>
        <is>
          <t>07.11.2020 12:07:56</t>
        </is>
      </c>
      <c>
        <v>1.411944444</v>
      </c>
      <c>
        <v>0</v>
      </c>
      <c>
        <v>12</v>
      </c>
      <c>
        <v>0</v>
      </c>
      <c>
        <v>0</v>
      </c>
      <c>
        <v>0</v>
      </c>
      <c>
        <v>16.943333</v>
      </c>
      <c>
        <v>0</v>
      </c>
      <c>
        <v>0</v>
      </c>
    </row>
    <row>
      <c>
        <is>
          <t>1578519</t>
        </is>
      </c>
      <c>
        <v>1</v>
      </c>
      <c>
        <is>
          <t>İZMİR</t>
        </is>
      </c>
      <c>
        <v>MENDERES</v>
      </c>
      <c>
        <is>
          <t>OĞLANANASI TR-9 35-22-M00262_7950912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10.11.2020 12:43:44</t>
        </is>
      </c>
      <c>
        <is>
          <t>10.11.2020 15:51:32</t>
        </is>
      </c>
      <c>
        <v>3.13</v>
      </c>
      <c>
        <v>0</v>
      </c>
      <c>
        <v>24</v>
      </c>
      <c>
        <v>0</v>
      </c>
      <c>
        <v>37</v>
      </c>
      <c>
        <v>0</v>
      </c>
      <c>
        <v>75.12</v>
      </c>
      <c>
        <v>0</v>
      </c>
      <c>
        <v>115.81</v>
      </c>
    </row>
    <row>
      <c>
        <is>
          <t>1581395</t>
        </is>
      </c>
      <c>
        <v>1</v>
      </c>
      <c>
        <is>
          <t>İZMİR</t>
        </is>
      </c>
      <c>
        <v>MENDERES</v>
      </c>
      <c>
        <is>
          <t>METAL İŞLERİ TR-16 35-22-M00116_955269970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16.11.2020 10:39:04</t>
        </is>
      </c>
      <c>
        <is>
          <t>16.11.2020 11:46:25</t>
        </is>
      </c>
      <c>
        <v>1.1225</v>
      </c>
      <c>
        <v>0</v>
      </c>
      <c>
        <v>1</v>
      </c>
      <c>
        <v>0</v>
      </c>
      <c>
        <v>0</v>
      </c>
      <c>
        <v>0</v>
      </c>
      <c>
        <v>1.1225</v>
      </c>
      <c>
        <v>0</v>
      </c>
      <c>
        <v>0</v>
      </c>
    </row>
    <row>
      <c>
        <is>
          <t>1596923</t>
        </is>
      </c>
      <c>
        <v>1</v>
      </c>
      <c>
        <is>
          <t>MANİSA</t>
        </is>
      </c>
      <c>
        <v>TURGUTLU</v>
      </c>
      <c>
        <is>
          <t>URGANLI TR-5 45-83-M00572_Ayırıcı H01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26.11.2020 16:50:09</t>
        </is>
      </c>
      <c>
        <is>
          <t>26.11.2020 19:24:23</t>
        </is>
      </c>
      <c>
        <v>2.570555555</v>
      </c>
      <c>
        <v>2</v>
      </c>
      <c>
        <v>197</v>
      </c>
      <c>
        <v>0</v>
      </c>
      <c>
        <v>0</v>
      </c>
      <c>
        <v>5.141111</v>
      </c>
      <c>
        <v>506.399444</v>
      </c>
      <c>
        <v>0</v>
      </c>
      <c>
        <v>0</v>
      </c>
    </row>
    <row>
      <c>
        <is>
          <t>1574534</t>
        </is>
      </c>
      <c>
        <v>1</v>
      </c>
      <c>
        <is>
          <t>MANİSA</t>
        </is>
      </c>
      <c>
        <v>TURGUTLU</v>
      </c>
      <c>
        <is>
          <t>MUSALAR YENİKÖY TR-2 45-83-M00664_72373884</t>
        </is>
      </c>
      <c>
        <v>AG Travers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03.11.2020 09:34:00</t>
        </is>
      </c>
      <c>
        <is>
          <t>03.11.2020 12:00:46</t>
        </is>
      </c>
      <c>
        <v>2.446111111</v>
      </c>
      <c>
        <v>0</v>
      </c>
      <c>
        <v>20</v>
      </c>
      <c>
        <v>0</v>
      </c>
      <c>
        <v>1</v>
      </c>
      <c>
        <v>0</v>
      </c>
      <c>
        <v>48.922222</v>
      </c>
      <c>
        <v>0</v>
      </c>
      <c>
        <v>2.446111</v>
      </c>
    </row>
    <row>
      <c>
        <is>
          <t>1580555</t>
        </is>
      </c>
      <c>
        <v>1</v>
      </c>
      <c>
        <is>
          <t>MANİSA</t>
        </is>
      </c>
      <c>
        <v>TURGUTLU</v>
      </c>
      <c>
        <is>
          <t>DAĞÖREN TR-1 45-83-L00288_45-83-L00288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14.11.2020 09:37:41</t>
        </is>
      </c>
      <c>
        <is>
          <t>14.11.2020 16:57:10</t>
        </is>
      </c>
      <c>
        <v>7.324637777</v>
      </c>
      <c>
        <v>0</v>
      </c>
      <c>
        <v>165</v>
      </c>
      <c>
        <v>1</v>
      </c>
      <c>
        <v>3</v>
      </c>
      <c>
        <v>0</v>
      </c>
      <c>
        <v>1208.565233</v>
      </c>
      <c>
        <v>7.324638</v>
      </c>
      <c>
        <v>21.973913</v>
      </c>
    </row>
    <row>
      <c>
        <is>
          <t>1581814</t>
        </is>
      </c>
      <c>
        <v>1</v>
      </c>
      <c>
        <is>
          <t>MANİSA</t>
        </is>
      </c>
      <c>
        <v>TURGUTLU</v>
      </c>
      <c>
        <is>
          <t>SARIBEY TR-2 45-83-L00329_955162739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17.11.2020 09:26:02</t>
        </is>
      </c>
      <c>
        <is>
          <t>17.11.2020 21:59:05</t>
        </is>
      </c>
      <c>
        <v>12.550833333</v>
      </c>
      <c>
        <v>0</v>
      </c>
      <c>
        <v>1</v>
      </c>
      <c>
        <v>0</v>
      </c>
      <c>
        <v>0</v>
      </c>
      <c>
        <v>0</v>
      </c>
      <c>
        <v>12.550833</v>
      </c>
      <c>
        <v>0</v>
      </c>
      <c>
        <v>0</v>
      </c>
    </row>
    <row>
      <c>
        <is>
          <t>1575935</t>
        </is>
      </c>
      <c>
        <v>1</v>
      </c>
      <c>
        <is>
          <t>MANİSA</t>
        </is>
      </c>
      <c>
        <v>TURGUTLU</v>
      </c>
      <c>
        <is>
          <t>SARIBEY TR-2 45-83-L00329_B</t>
        </is>
      </c>
      <c>
        <v>AG Atlama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05.11.2020 17:11:11</t>
        </is>
      </c>
      <c>
        <is>
          <t>05.11.2020 18:38:06</t>
        </is>
      </c>
      <c>
        <v>1.448611111</v>
      </c>
      <c>
        <v>0</v>
      </c>
      <c>
        <v>27</v>
      </c>
      <c>
        <v>0</v>
      </c>
      <c>
        <v>1</v>
      </c>
      <c>
        <v>0</v>
      </c>
      <c>
        <v>39.1125</v>
      </c>
      <c>
        <v>0</v>
      </c>
      <c>
        <v>1.448611</v>
      </c>
    </row>
    <row>
      <c>
        <is>
          <t>1575885</t>
        </is>
      </c>
      <c>
        <v>1</v>
      </c>
      <c>
        <is>
          <t>MANİSA</t>
        </is>
      </c>
      <c>
        <v>TURGUTLU</v>
      </c>
      <c>
        <is>
          <t>SARIBEY TR-2 45-83-L00329_C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05.11.2020 15:47:37</t>
        </is>
      </c>
      <c>
        <is>
          <t>05.11.2020 16:40:04</t>
        </is>
      </c>
      <c>
        <v>0.874166666</v>
      </c>
      <c>
        <v>0</v>
      </c>
      <c>
        <v>46</v>
      </c>
      <c>
        <v>0</v>
      </c>
      <c>
        <v>2</v>
      </c>
      <c>
        <v>0</v>
      </c>
      <c>
        <v>40.211667</v>
      </c>
      <c>
        <v>0</v>
      </c>
      <c>
        <v>1.748333</v>
      </c>
    </row>
    <row>
      <c>
        <is>
          <t>1576327</t>
        </is>
      </c>
      <c>
        <v>1</v>
      </c>
      <c>
        <is>
          <t>MANİSA</t>
        </is>
      </c>
      <c>
        <v>TURGUTLU</v>
      </c>
      <c>
        <is>
          <t>SARIBEY TR-2 45-83-L00329_955180958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06.11.2020 11:11:08</t>
        </is>
      </c>
      <c>
        <is>
          <t>06.11.2020 12:55:17</t>
        </is>
      </c>
      <c>
        <v>1.735833333</v>
      </c>
      <c>
        <v>0</v>
      </c>
      <c>
        <v>2</v>
      </c>
      <c>
        <v>0</v>
      </c>
      <c>
        <v>0</v>
      </c>
      <c>
        <v>0</v>
      </c>
      <c>
        <v>3.471667</v>
      </c>
      <c>
        <v>0</v>
      </c>
      <c>
        <v>0</v>
      </c>
    </row>
    <row>
      <c>
        <is>
          <t>1595531</t>
        </is>
      </c>
      <c>
        <v>1</v>
      </c>
      <c>
        <is>
          <t>MANİSA</t>
        </is>
      </c>
      <c>
        <v>TURGUTLU</v>
      </c>
      <c>
        <is>
          <t>SARIBEY TR-2 45-83-L00329_Ayırıcı H01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24.11.2020 09:03:49</t>
        </is>
      </c>
      <c>
        <is>
          <t>24.11.2020 17:27:48</t>
        </is>
      </c>
      <c>
        <v>8.399541666</v>
      </c>
      <c>
        <v>0</v>
      </c>
      <c>
        <v>117</v>
      </c>
      <c>
        <v>1</v>
      </c>
      <c>
        <v>3</v>
      </c>
      <c>
        <v>0</v>
      </c>
      <c>
        <v>982.746375</v>
      </c>
      <c>
        <v>8.399542</v>
      </c>
      <c>
        <v>25.198625</v>
      </c>
    </row>
    <row>
      <c>
        <is>
          <t>1577768</t>
        </is>
      </c>
      <c>
        <v>1</v>
      </c>
      <c>
        <is>
          <t>MANİSA</t>
        </is>
      </c>
      <c>
        <v>TURGUTLU</v>
      </c>
      <c>
        <is>
          <t>YUNUSDERE TR-1 45-83-L00287_956470496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08.11.2020 19:44:08</t>
        </is>
      </c>
      <c>
        <is>
          <t>08.11.2020 21:22:38</t>
        </is>
      </c>
      <c>
        <v>1.641666666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1.641667</v>
      </c>
    </row>
    <row>
      <c>
        <is>
          <t>1578181</t>
        </is>
      </c>
      <c>
        <v>1</v>
      </c>
      <c>
        <is>
          <t>MANİSA</t>
        </is>
      </c>
      <c>
        <v>TURGUTLU</v>
      </c>
      <c>
        <is>
          <t>YUNUSDERE TR-1 45-83-L00287_955158631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09.11.2020 17:44:21</t>
        </is>
      </c>
      <c>
        <is>
          <t>09.11.2020 20:04:06</t>
        </is>
      </c>
      <c>
        <v>2.329166666</v>
      </c>
      <c>
        <v>0</v>
      </c>
      <c>
        <v>1</v>
      </c>
      <c>
        <v>0</v>
      </c>
      <c>
        <v>0</v>
      </c>
      <c>
        <v>0</v>
      </c>
      <c>
        <v>2.329167</v>
      </c>
      <c>
        <v>0</v>
      </c>
      <c>
        <v>0</v>
      </c>
    </row>
    <row>
      <c>
        <is>
          <t>1576079</t>
        </is>
      </c>
      <c>
        <v>1</v>
      </c>
      <c>
        <is>
          <t>MANİSA</t>
        </is>
      </c>
      <c>
        <v>TURGUTLU</v>
      </c>
      <c>
        <is>
          <t>TR-2/80-A 45-83-L00306_955147115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05.11.2020 23:45:28</t>
        </is>
      </c>
      <c>
        <is>
          <t>06.11.2020 07:01:30</t>
        </is>
      </c>
      <c>
        <v>7.267222222</v>
      </c>
      <c>
        <v>0</v>
      </c>
      <c>
        <v>3</v>
      </c>
      <c>
        <v>0</v>
      </c>
      <c>
        <v>0</v>
      </c>
      <c>
        <v>0</v>
      </c>
      <c>
        <v>21.801667</v>
      </c>
      <c>
        <v>0</v>
      </c>
      <c>
        <v>0</v>
      </c>
    </row>
    <row>
      <c>
        <is>
          <t>1575615</t>
        </is>
      </c>
      <c>
        <v>1</v>
      </c>
      <c>
        <is>
          <t>MANİSA</t>
        </is>
      </c>
      <c>
        <v>TURGUTLU</v>
      </c>
      <c>
        <is>
          <t>GÜNEY DM 45-83-L00130_HatBaşıAyırıcı_53136739 L07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05.11.2020 09:18:36</t>
        </is>
      </c>
      <c>
        <is>
          <t>05.11.2020 17:34:15</t>
        </is>
      </c>
      <c>
        <v>8.260833333</v>
      </c>
      <c>
        <v>0</v>
      </c>
      <c>
        <v>1084</v>
      </c>
      <c>
        <v>53</v>
      </c>
      <c>
        <v>85</v>
      </c>
      <c>
        <v>0</v>
      </c>
      <c>
        <v>8954.743333</v>
      </c>
      <c>
        <v>437.824167</v>
      </c>
      <c>
        <v>702.170833</v>
      </c>
    </row>
    <row>
      <c>
        <is>
          <t>1581841</t>
        </is>
      </c>
      <c>
        <v>1</v>
      </c>
      <c>
        <is>
          <t>MANİSA</t>
        </is>
      </c>
      <c>
        <v>TURGUTLU</v>
      </c>
      <c>
        <is>
          <t>GÜNEY DM 45-83-L00130_DAĞMARMARA-L07 L07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17.11.2020 09:59:22</t>
        </is>
      </c>
      <c>
        <is>
          <t>17.11.2020 17:46:05</t>
        </is>
      </c>
      <c>
        <v>7.778611111</v>
      </c>
      <c>
        <v>0</v>
      </c>
      <c>
        <v>1084</v>
      </c>
      <c>
        <v>53</v>
      </c>
      <c>
        <v>85</v>
      </c>
      <c>
        <v>0</v>
      </c>
      <c>
        <v>8432.014444</v>
      </c>
      <c>
        <v>412.266389</v>
      </c>
      <c>
        <v>661.181944</v>
      </c>
    </row>
    <row>
      <c>
        <is>
          <t>1581002</t>
        </is>
      </c>
      <c>
        <v>1</v>
      </c>
      <c>
        <is>
          <t>MANİSA</t>
        </is>
      </c>
      <c>
        <v>TURGUTLU</v>
      </c>
      <c>
        <is>
          <t>GÜNEY DM 45-83-L00130_DAĞMARMARA L07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15.11.2020 09:58:46</t>
        </is>
      </c>
      <c>
        <is>
          <t>15.11.2020 10:08:50</t>
        </is>
      </c>
      <c>
        <v>0.167777777</v>
      </c>
      <c>
        <v>0</v>
      </c>
      <c>
        <v>919</v>
      </c>
      <c>
        <v>52</v>
      </c>
      <c>
        <v>82</v>
      </c>
      <c>
        <v>0</v>
      </c>
      <c>
        <v>154.187777</v>
      </c>
      <c>
        <v>8.724444</v>
      </c>
      <c>
        <v>13.757778</v>
      </c>
    </row>
    <row>
      <c>
        <is>
          <t>1584190</t>
        </is>
      </c>
      <c>
        <v>1</v>
      </c>
      <c>
        <is>
          <t>MANİSA</t>
        </is>
      </c>
      <c>
        <v>TURGUTLU</v>
      </c>
      <c>
        <is>
          <t>GÜNEY DM 45-83-L00130_DAĞMARMARA L07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21.11.2020 09:01:20</t>
        </is>
      </c>
      <c>
        <is>
          <t>21.11.2020 19:02:55</t>
        </is>
      </c>
      <c>
        <v>10.026235</v>
      </c>
      <c>
        <v>0</v>
      </c>
      <c>
        <v>1084</v>
      </c>
      <c>
        <v>53</v>
      </c>
      <c>
        <v>85</v>
      </c>
      <c>
        <v>0</v>
      </c>
      <c>
        <v>10868.43874</v>
      </c>
      <c>
        <v>531.390455</v>
      </c>
      <c>
        <v>852.229975</v>
      </c>
    </row>
    <row>
      <c>
        <is>
          <t>1594803</t>
        </is>
      </c>
      <c>
        <v>1</v>
      </c>
      <c>
        <is>
          <t>MANİSA</t>
        </is>
      </c>
      <c>
        <v>KIRKAĞAÇ</v>
      </c>
      <c>
        <is>
          <t>BOSTANCI TR-1 45-76-L00025_B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22.11.2020 13:21:33</t>
        </is>
      </c>
      <c>
        <is>
          <t>22.11.2020 15:31:18</t>
        </is>
      </c>
      <c>
        <v>2.1625</v>
      </c>
      <c>
        <v>0</v>
      </c>
      <c>
        <v>51</v>
      </c>
      <c>
        <v>0</v>
      </c>
      <c>
        <v>0</v>
      </c>
      <c>
        <v>0</v>
      </c>
      <c>
        <v>110.2875</v>
      </c>
      <c>
        <v>0</v>
      </c>
      <c>
        <v>0</v>
      </c>
    </row>
    <row>
      <c>
        <is>
          <t>1595748</t>
        </is>
      </c>
      <c>
        <v>1</v>
      </c>
      <c>
        <is>
          <t>İZMİR</t>
        </is>
      </c>
      <c>
        <v>MENDERES</v>
      </c>
      <c>
        <is>
          <t>İTOB DM 35-22-M00089_TEKELİ SULAMA M08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24.11.2020 13:22:13</t>
        </is>
      </c>
      <c>
        <is>
          <t>24.11.2020 14:13:09</t>
        </is>
      </c>
      <c>
        <v>0.848888888</v>
      </c>
      <c>
        <v>0</v>
      </c>
      <c>
        <v>16</v>
      </c>
      <c>
        <v>20</v>
      </c>
      <c>
        <v>2</v>
      </c>
      <c>
        <v>0</v>
      </c>
      <c>
        <v>13.582222</v>
      </c>
      <c>
        <v>16.977778</v>
      </c>
      <c>
        <v>1.697778</v>
      </c>
    </row>
    <row>
      <c>
        <is>
          <t>1597073</t>
        </is>
      </c>
      <c>
        <v>1</v>
      </c>
      <c>
        <is>
          <t>İZMİR</t>
        </is>
      </c>
      <c>
        <v>MENDERES</v>
      </c>
      <c>
        <is>
          <t>OĞLANANASI TR-5 KÖK 35-22-M00092_OĞLANANASI TR-2/TR-3/TR-4/TR-6 M03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27.11.2020 08:15:03</t>
        </is>
      </c>
      <c>
        <is>
          <t>27.11.2020 08:52:31</t>
        </is>
      </c>
      <c>
        <v>0.624444444</v>
      </c>
      <c>
        <v>8</v>
      </c>
      <c>
        <v>514</v>
      </c>
      <c>
        <v>0</v>
      </c>
      <c>
        <v>0</v>
      </c>
      <c>
        <v>4.995556</v>
      </c>
      <c>
        <v>320.964444</v>
      </c>
      <c>
        <v>0</v>
      </c>
      <c>
        <v>0</v>
      </c>
    </row>
    <row>
      <c>
        <is>
          <t>1575230</t>
        </is>
      </c>
      <c>
        <v>1</v>
      </c>
      <c>
        <is>
          <t>İZMİR</t>
        </is>
      </c>
      <c>
        <v>MENDERES</v>
      </c>
      <c>
        <is>
          <t>OĞLANANASI TR-6 35-22-M00259_953709518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04.11.2020 13:39:00</t>
        </is>
      </c>
      <c>
        <is>
          <t>04.11.2020 14:28:13</t>
        </is>
      </c>
      <c>
        <v>0.820277777</v>
      </c>
      <c>
        <v>1</v>
      </c>
      <c>
        <v>0</v>
      </c>
      <c>
        <v>0</v>
      </c>
      <c>
        <v>0</v>
      </c>
      <c>
        <v>0.820278</v>
      </c>
      <c>
        <v>0</v>
      </c>
      <c>
        <v>0</v>
      </c>
      <c>
        <v>0</v>
      </c>
    </row>
    <row>
      <c>
        <is>
          <t>1577252</t>
        </is>
      </c>
      <c>
        <v>1</v>
      </c>
      <c>
        <is>
          <t>İZMİR</t>
        </is>
      </c>
      <c>
        <v>MENDERES</v>
      </c>
      <c>
        <is>
          <t>M-292 OĞLANANASI HAVUZ TR 35-22-M00643_6184065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07.11.2020 16:56:45</t>
        </is>
      </c>
      <c>
        <is>
          <t>07.11.2020 18:08:32</t>
        </is>
      </c>
      <c>
        <v>1.196388888</v>
      </c>
      <c>
        <v>0</v>
      </c>
      <c>
        <v>4</v>
      </c>
      <c>
        <v>0</v>
      </c>
      <c>
        <v>2</v>
      </c>
      <c>
        <v>0</v>
      </c>
      <c>
        <v>4.785556</v>
      </c>
      <c>
        <v>0</v>
      </c>
      <c>
        <v>2.392778</v>
      </c>
    </row>
    <row>
      <c>
        <is>
          <t>1575936</t>
        </is>
      </c>
      <c>
        <v>1</v>
      </c>
      <c>
        <is>
          <t>MANİSA</t>
        </is>
      </c>
      <c>
        <v>KIRKAĞAÇ</v>
      </c>
      <c>
        <is>
          <t>KIRKAĞAÇ DM 45-76-M00043_GELENBE-M03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05.11.2020 17:23:02</t>
        </is>
      </c>
      <c>
        <is>
          <t>05.11.2020 17:38:00</t>
        </is>
      </c>
      <c>
        <v>0.249444444</v>
      </c>
      <c>
        <v>11</v>
      </c>
      <c>
        <v>5310</v>
      </c>
      <c>
        <v>683</v>
      </c>
      <c>
        <v>144</v>
      </c>
      <c>
        <v>2.743889</v>
      </c>
      <c>
        <v>1324.549998</v>
      </c>
      <c>
        <v>170.370555</v>
      </c>
      <c>
        <v>35.92</v>
      </c>
    </row>
    <row>
      <c>
        <is>
          <t>1595851</t>
        </is>
      </c>
      <c>
        <v>1</v>
      </c>
      <c>
        <is>
          <t>MANİSA</t>
        </is>
      </c>
      <c>
        <v>TURGUTLU</v>
      </c>
      <c>
        <is>
          <t>KARAKÖY TR-2 45-83-L00296_B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24.11.2020 15:44:39</t>
        </is>
      </c>
      <c>
        <is>
          <t>24.11.2020 19:04:12</t>
        </is>
      </c>
      <c>
        <v>3.325833333</v>
      </c>
      <c>
        <v>0</v>
      </c>
      <c>
        <v>17</v>
      </c>
      <c>
        <v>0</v>
      </c>
      <c>
        <v>0</v>
      </c>
      <c>
        <v>0</v>
      </c>
      <c>
        <v>56.539167</v>
      </c>
      <c>
        <v>0</v>
      </c>
      <c>
        <v>0</v>
      </c>
    </row>
    <row>
      <c>
        <is>
          <t>1576863</t>
        </is>
      </c>
      <c>
        <v>1</v>
      </c>
      <c>
        <is>
          <t>MANİSA</t>
        </is>
      </c>
      <c>
        <v>KIRKAĞAÇ</v>
      </c>
      <c>
        <is>
          <t>SAKARLI KÖK 45-76-M00046_HACET M04</t>
        </is>
      </c>
      <c>
        <v>OG İzolatör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07.11.2020 02:06:26</t>
        </is>
      </c>
      <c>
        <is>
          <t>07.11.2020 09:13:00</t>
        </is>
      </c>
      <c>
        <v>7.109444444</v>
      </c>
      <c>
        <v>0</v>
      </c>
      <c>
        <v>441</v>
      </c>
      <c>
        <v>23</v>
      </c>
      <c>
        <v>6</v>
      </c>
      <c>
        <v>0</v>
      </c>
      <c>
        <v>3135.265</v>
      </c>
      <c>
        <v>163.517222</v>
      </c>
      <c>
        <v>42.656667</v>
      </c>
    </row>
    <row>
      <c>
        <is>
          <t>1574601</t>
        </is>
      </c>
      <c>
        <v>1</v>
      </c>
      <c>
        <is>
          <t>MANİSA</t>
        </is>
      </c>
      <c>
        <v>KIRKAĞAÇ</v>
      </c>
      <c>
        <is>
          <t>SAKARLI KÖK 45-76-M00046_GÖKÇUKUR GES-1 KÖK-M06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03.11.2020 10:38:25</t>
        </is>
      </c>
      <c>
        <is>
          <t>03.11.2020 11:06:07</t>
        </is>
      </c>
      <c>
        <v>0.461666666</v>
      </c>
      <c>
        <v>0</v>
      </c>
      <c>
        <v>0</v>
      </c>
      <c>
        <v>9</v>
      </c>
      <c>
        <v>0</v>
      </c>
      <c>
        <v>0</v>
      </c>
      <c>
        <v>0</v>
      </c>
      <c>
        <v>4.155</v>
      </c>
      <c>
        <v>0</v>
      </c>
    </row>
    <row>
      <c>
        <is>
          <t>1581334</t>
        </is>
      </c>
      <c>
        <v>1</v>
      </c>
      <c>
        <is>
          <t>MANİSA</t>
        </is>
      </c>
      <c>
        <v>KIRKAĞAÇ</v>
      </c>
      <c>
        <is>
          <t>SAKARLI KÖK 45-76-M00046_HatBaşıAyırıcı_53134972 M03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16.11.2020 09:09:23</t>
        </is>
      </c>
      <c>
        <is>
          <t>16.11.2020 11:13:14</t>
        </is>
      </c>
      <c>
        <v>2.064166666</v>
      </c>
      <c>
        <v>0</v>
      </c>
      <c>
        <v>108</v>
      </c>
      <c>
        <v>16</v>
      </c>
      <c>
        <v>30</v>
      </c>
      <c>
        <v>0</v>
      </c>
      <c>
        <v>222.93</v>
      </c>
      <c>
        <v>33.026667</v>
      </c>
      <c>
        <v>61.925</v>
      </c>
    </row>
    <row>
      <c>
        <is>
          <t>1580154</t>
        </is>
      </c>
      <c>
        <v>1</v>
      </c>
      <c>
        <is>
          <t>MANİSA</t>
        </is>
      </c>
      <c>
        <v>KIRKAĞAÇ</v>
      </c>
      <c>
        <is>
          <t>SAKARLI KÖK 45-76-M00046_HACET-M04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13.11.2020 12:06:04</t>
        </is>
      </c>
      <c>
        <is>
          <t>13.11.2020 15:24:00</t>
        </is>
      </c>
      <c>
        <v>3.298888888</v>
      </c>
      <c>
        <v>0</v>
      </c>
      <c>
        <v>441</v>
      </c>
      <c>
        <v>23</v>
      </c>
      <c>
        <v>6</v>
      </c>
      <c>
        <v>0</v>
      </c>
      <c>
        <v>1454.81</v>
      </c>
      <c>
        <v>75.874444</v>
      </c>
      <c>
        <v>19.793333</v>
      </c>
    </row>
    <row>
      <c>
        <is>
          <t>1578067</t>
        </is>
      </c>
      <c>
        <v>1</v>
      </c>
      <c>
        <is>
          <t>MANİSA</t>
        </is>
      </c>
      <c>
        <v>KIRKAĞAÇ</v>
      </c>
      <c>
        <is>
          <t>SAKARLI KÖK 45-76-M00046_HatBaşıAyırıcı_53134972 M03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09.11.2020 13:53:46</t>
        </is>
      </c>
      <c>
        <is>
          <t>09.11.2020 15:23:49</t>
        </is>
      </c>
      <c>
        <v>1.500833333</v>
      </c>
      <c>
        <v>0</v>
      </c>
      <c>
        <v>108</v>
      </c>
      <c>
        <v>16</v>
      </c>
      <c>
        <v>30</v>
      </c>
      <c>
        <v>0</v>
      </c>
      <c>
        <v>162.09</v>
      </c>
      <c>
        <v>24.013333</v>
      </c>
      <c>
        <v>45.025</v>
      </c>
    </row>
    <row>
      <c>
        <is>
          <t>1578010</t>
        </is>
      </c>
      <c>
        <v>1</v>
      </c>
      <c>
        <is>
          <t>MANİSA</t>
        </is>
      </c>
      <c>
        <v>KIRKAĞAÇ</v>
      </c>
      <c>
        <is>
          <t>SAKARLI KÖK 45-76-M00046_KOCAİSKAN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09.11.2020 12:04:36</t>
        </is>
      </c>
      <c>
        <is>
          <t>09.11.2020 12:10:00</t>
        </is>
      </c>
      <c>
        <v>0.09</v>
      </c>
      <c>
        <v>0</v>
      </c>
      <c>
        <v>908</v>
      </c>
      <c>
        <v>48</v>
      </c>
      <c>
        <v>54</v>
      </c>
      <c>
        <v>0</v>
      </c>
      <c>
        <v>81.72</v>
      </c>
      <c>
        <v>4.32</v>
      </c>
      <c>
        <v>4.86</v>
      </c>
    </row>
    <row>
      <c>
        <is>
          <t>1578342</t>
        </is>
      </c>
      <c>
        <v>1</v>
      </c>
      <c>
        <is>
          <t>MANİSA</t>
        </is>
      </c>
      <c>
        <v>KIRKAĞAÇ</v>
      </c>
      <c>
        <is>
          <t>SAKARLI KÖK 45-76-M00046_HatBaşıAyırıcı_53136562 M04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10.11.2020 09:09:31</t>
        </is>
      </c>
      <c>
        <is>
          <t>10.11.2020 12:53:29</t>
        </is>
      </c>
      <c>
        <v>3.732777777</v>
      </c>
      <c>
        <v>0</v>
      </c>
      <c>
        <v>317</v>
      </c>
      <c>
        <v>11</v>
      </c>
      <c>
        <v>5</v>
      </c>
      <c>
        <v>0</v>
      </c>
      <c>
        <v>1183.290555</v>
      </c>
      <c>
        <v>41.060556</v>
      </c>
      <c>
        <v>18.663889</v>
      </c>
    </row>
    <row>
      <c>
        <is>
          <t>1579651</t>
        </is>
      </c>
      <c>
        <v>1</v>
      </c>
      <c>
        <is>
          <t>MANİSA</t>
        </is>
      </c>
      <c>
        <v>KIRKAĞAÇ</v>
      </c>
      <c>
        <is>
          <t>SAKARLI KÖK 45-76-M00046_HatBaşıAyırıcı_53134972 M03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12.11.2020 13:48:56</t>
        </is>
      </c>
      <c>
        <is>
          <t>12.11.2020 13:57:00</t>
        </is>
      </c>
      <c>
        <v>0.134444444</v>
      </c>
      <c>
        <v>0</v>
      </c>
      <c>
        <v>108</v>
      </c>
      <c>
        <v>16</v>
      </c>
      <c>
        <v>30</v>
      </c>
      <c>
        <v>0</v>
      </c>
      <c>
        <v>14.52</v>
      </c>
      <c>
        <v>2.151111</v>
      </c>
      <c>
        <v>4.033333</v>
      </c>
    </row>
    <row>
      <c>
        <is>
          <t>1579404</t>
        </is>
      </c>
      <c>
        <v>1</v>
      </c>
      <c>
        <is>
          <t>MANİSA</t>
        </is>
      </c>
      <c>
        <v>TURGUTLU</v>
      </c>
      <c>
        <is>
          <t>ARPALIK KÖK 45-83-M00137_ARPALIK TR-1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12.11.2020 08:27:43</t>
        </is>
      </c>
      <c>
        <is>
          <t>12.11.2020 09:18:33</t>
        </is>
      </c>
      <c>
        <v>0.847222222</v>
      </c>
      <c>
        <v>0</v>
      </c>
      <c>
        <v>42</v>
      </c>
      <c>
        <v>0</v>
      </c>
      <c>
        <v>0</v>
      </c>
      <c>
        <v>0</v>
      </c>
      <c>
        <v>35.583333</v>
      </c>
      <c>
        <v>0</v>
      </c>
      <c>
        <v>0</v>
      </c>
    </row>
    <row>
      <c>
        <is>
          <t>1578011</t>
        </is>
      </c>
      <c>
        <v>1</v>
      </c>
      <c>
        <is>
          <t>MANİSA</t>
        </is>
      </c>
      <c>
        <v>TURGUTLU</v>
      </c>
      <c>
        <is>
          <t>ARPALIK KÖK 45-83-M00137_MADEN-M05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09.11.2020 12:03:10</t>
        </is>
      </c>
      <c>
        <is>
          <t>09.11.2020 12:30:00</t>
        </is>
      </c>
      <c>
        <v>0.447222222</v>
      </c>
      <c>
        <v>0</v>
      </c>
      <c>
        <v>742</v>
      </c>
      <c>
        <v>403</v>
      </c>
      <c>
        <v>104</v>
      </c>
      <c>
        <v>0</v>
      </c>
      <c>
        <v>331.838889</v>
      </c>
      <c>
        <v>180.230555</v>
      </c>
      <c>
        <v>46.511111</v>
      </c>
    </row>
    <row>
      <c>
        <is>
          <t>1580533</t>
        </is>
      </c>
      <c>
        <v>1</v>
      </c>
      <c>
        <is>
          <t>MANİSA</t>
        </is>
      </c>
      <c>
        <v>TURGUTLU</v>
      </c>
      <c>
        <is>
          <t>İZZETTİN KÖK 45-83-M00132_HatBaşıAyırıcı_62952810 M02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14.11.2020 09:06:49</t>
        </is>
      </c>
      <c>
        <is>
          <t>14.11.2020 12:21:46</t>
        </is>
      </c>
      <c>
        <v>3.249166666</v>
      </c>
      <c>
        <v>0</v>
      </c>
      <c>
        <v>151</v>
      </c>
      <c>
        <v>10</v>
      </c>
      <c>
        <v>5</v>
      </c>
      <c>
        <v>0</v>
      </c>
      <c>
        <v>490.624167</v>
      </c>
      <c>
        <v>32.491667</v>
      </c>
      <c>
        <v>16.245833</v>
      </c>
    </row>
    <row>
      <c>
        <is>
          <t>1580746</t>
        </is>
      </c>
      <c>
        <v>1</v>
      </c>
      <c>
        <is>
          <t>MANİSA</t>
        </is>
      </c>
      <c>
        <v>TURGUTLU</v>
      </c>
      <c>
        <is>
          <t>ŞİRVAN TARIMSAL SULAMA TR-1 45-83-M00488_Ayırıcı H01</t>
        </is>
      </c>
      <c>
        <v>OG Atlama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14.11.2020 15:20:26</t>
        </is>
      </c>
      <c>
        <is>
          <t>14.11.2020 19:14:00</t>
        </is>
      </c>
      <c>
        <v>3.892777777</v>
      </c>
      <c>
        <v>0</v>
      </c>
      <c>
        <v>0</v>
      </c>
      <c>
        <v>0</v>
      </c>
      <c>
        <v>9</v>
      </c>
      <c>
        <v>0</v>
      </c>
      <c>
        <v>0</v>
      </c>
      <c>
        <v>0</v>
      </c>
      <c>
        <v>35.035</v>
      </c>
    </row>
    <row>
      <c>
        <is>
          <t>1581063</t>
        </is>
      </c>
      <c>
        <v>1</v>
      </c>
      <c>
        <is>
          <t>MANİSA</t>
        </is>
      </c>
      <c>
        <v>TURGUTLU</v>
      </c>
      <c>
        <is>
          <t>ARPALIK KÖK 45-83-M00137_ARPALIK TR-1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15.11.2020 12:44:21</t>
        </is>
      </c>
      <c>
        <is>
          <t>15.11.2020 13:53:30</t>
        </is>
      </c>
      <c>
        <v>1.1525</v>
      </c>
      <c>
        <v>0</v>
      </c>
      <c>
        <v>42</v>
      </c>
      <c>
        <v>0</v>
      </c>
      <c>
        <v>0</v>
      </c>
      <c>
        <v>0</v>
      </c>
      <c>
        <v>48.405</v>
      </c>
      <c>
        <v>0</v>
      </c>
      <c>
        <v>0</v>
      </c>
    </row>
    <row>
      <c>
        <is>
          <t>1574278</t>
        </is>
      </c>
      <c>
        <v>1</v>
      </c>
      <c>
        <is>
          <t>MANİSA</t>
        </is>
      </c>
      <c>
        <v>TURGUTLU</v>
      </c>
      <c>
        <is>
          <t>ARPALIK KÖK 45-83-M00137_ARPALIK KÖK-2-M08 M08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02.11.2020 16:43:42</t>
        </is>
      </c>
      <c>
        <is>
          <t>02.11.2020 18:23:09</t>
        </is>
      </c>
      <c>
        <v>1.6575</v>
      </c>
      <c>
        <v>0</v>
      </c>
      <c>
        <v>89</v>
      </c>
      <c>
        <v>31</v>
      </c>
      <c>
        <v>8</v>
      </c>
      <c>
        <v>0</v>
      </c>
      <c>
        <v>147.5175</v>
      </c>
      <c>
        <v>51.3825</v>
      </c>
      <c>
        <v>13.26</v>
      </c>
    </row>
    <row>
      <c>
        <is>
          <t>1576247</t>
        </is>
      </c>
      <c>
        <v>1</v>
      </c>
      <c>
        <is>
          <t>MANİSA</t>
        </is>
      </c>
      <c>
        <v>TURGUTLU</v>
      </c>
      <c>
        <is>
          <t>İZZETTİN BATISI TARIMSAL SULAMA TR-2 45-83-M00441_45-83-M00441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06.11.2020 09:55:47</t>
        </is>
      </c>
      <c>
        <is>
          <t>06.11.2020 11:53:23</t>
        </is>
      </c>
      <c>
        <v>1.96</v>
      </c>
      <c>
        <v>0</v>
      </c>
      <c>
        <v>8</v>
      </c>
      <c>
        <v>0</v>
      </c>
      <c>
        <v>0</v>
      </c>
      <c>
        <v>0</v>
      </c>
      <c>
        <v>15.68</v>
      </c>
      <c>
        <v>0</v>
      </c>
      <c>
        <v>0</v>
      </c>
    </row>
    <row>
      <c>
        <is>
          <t>1595650</t>
        </is>
      </c>
      <c>
        <v>1</v>
      </c>
      <c>
        <is>
          <t>MANİSA</t>
        </is>
      </c>
      <c>
        <v>TURGUTLU</v>
      </c>
      <c>
        <is>
          <t>İZZETTİN KÖK 45-83-M00132_SİNİRLİ-M02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24.11.2020 10:53:27</t>
        </is>
      </c>
      <c>
        <is>
          <t>24.11.2020 11:04:00</t>
        </is>
      </c>
      <c>
        <v>0.175833333</v>
      </c>
      <c>
        <v>0</v>
      </c>
      <c>
        <v>408</v>
      </c>
      <c>
        <v>159</v>
      </c>
      <c>
        <v>39</v>
      </c>
      <c>
        <v>0</v>
      </c>
      <c>
        <v>71.74</v>
      </c>
      <c>
        <v>27.9575</v>
      </c>
      <c>
        <v>6.8575</v>
      </c>
    </row>
    <row>
      <c>
        <is>
          <t>1584168</t>
        </is>
      </c>
      <c>
        <v>1</v>
      </c>
      <c>
        <is>
          <t>MANİSA</t>
        </is>
      </c>
      <c>
        <v>TURGUTLU</v>
      </c>
      <c>
        <is>
          <t>ARPALIK KÖK 45-83-M00137_ARPALIK KÖK-2 M08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21.11.2020 08:27:30</t>
        </is>
      </c>
      <c>
        <is>
          <t>21.11.2020 09:16:17</t>
        </is>
      </c>
      <c>
        <v>0.813055555</v>
      </c>
      <c>
        <v>0</v>
      </c>
      <c>
        <v>89</v>
      </c>
      <c>
        <v>31</v>
      </c>
      <c>
        <v>8</v>
      </c>
      <c>
        <v>0</v>
      </c>
      <c>
        <v>72.361944</v>
      </c>
      <c>
        <v>25.204722</v>
      </c>
      <c>
        <v>6.504444</v>
      </c>
    </row>
    <row>
      <c>
        <is>
          <t>1583247</t>
        </is>
      </c>
      <c>
        <v>1</v>
      </c>
      <c>
        <is>
          <t>MANİSA</t>
        </is>
      </c>
      <c>
        <v>TURGUTLU</v>
      </c>
      <c>
        <is>
          <t>ARPALIK KÖK 45-83-M00137_ARPALIK TR-1-M02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19.11.2020 14:51:56</t>
        </is>
      </c>
      <c>
        <is>
          <t>19.11.2020 17:09:27</t>
        </is>
      </c>
      <c>
        <v>2.291944444</v>
      </c>
      <c>
        <v>0</v>
      </c>
      <c>
        <v>42</v>
      </c>
      <c>
        <v>0</v>
      </c>
      <c>
        <v>0</v>
      </c>
      <c>
        <v>0</v>
      </c>
      <c>
        <v>96.261667</v>
      </c>
      <c>
        <v>0</v>
      </c>
      <c>
        <v>0</v>
      </c>
    </row>
    <row>
      <c>
        <is>
          <t>1583460</t>
        </is>
      </c>
      <c>
        <v>1</v>
      </c>
      <c>
        <is>
          <t>MANİSA</t>
        </is>
      </c>
      <c>
        <v>TURGUTLU</v>
      </c>
      <c>
        <is>
          <t>İZZETTİN BATISI TARIMSAL SULAMA TR-1 45-83-M00442_45-83-M00442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19.11.2020 18:21:14</t>
        </is>
      </c>
      <c>
        <is>
          <t>19.11.2020 19:37:39</t>
        </is>
      </c>
      <c>
        <v>1.273611111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6.368056</v>
      </c>
    </row>
    <row>
      <c>
        <is>
          <t>1581974</t>
        </is>
      </c>
      <c>
        <v>1</v>
      </c>
      <c>
        <is>
          <t>MANİSA</t>
        </is>
      </c>
      <c>
        <v>TURGUTLU</v>
      </c>
      <c>
        <is>
          <t>İZZETTİN TR-2 45-83-M00439_45-83-M00439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17.11.2020 12:37:39</t>
        </is>
      </c>
      <c>
        <is>
          <t>17.11.2020 13:55:07</t>
        </is>
      </c>
      <c>
        <v>1.291111111</v>
      </c>
      <c>
        <v>0</v>
      </c>
      <c>
        <v>110</v>
      </c>
      <c>
        <v>1</v>
      </c>
      <c>
        <v>7</v>
      </c>
      <c>
        <v>0</v>
      </c>
      <c>
        <v>142.022222</v>
      </c>
      <c>
        <v>1.291111</v>
      </c>
      <c>
        <v>9.037778</v>
      </c>
    </row>
    <row>
      <c>
        <is>
          <t>1582468</t>
        </is>
      </c>
      <c>
        <v>1</v>
      </c>
      <c>
        <is>
          <t>MANİSA</t>
        </is>
      </c>
      <c>
        <v>TURGUTLU</v>
      </c>
      <c>
        <is>
          <t>İZZETTİN KÖK 45-83-M00132_SİNİRLİ-M02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18.11.2020 11:20:40</t>
        </is>
      </c>
      <c>
        <is>
          <t>18.11.2020 11:56:24</t>
        </is>
      </c>
      <c>
        <v>0.595555555</v>
      </c>
      <c>
        <v>0</v>
      </c>
      <c>
        <v>408</v>
      </c>
      <c>
        <v>159</v>
      </c>
      <c>
        <v>39</v>
      </c>
      <c>
        <v>0</v>
      </c>
      <c>
        <v>242.986666</v>
      </c>
      <c>
        <v>94.693333</v>
      </c>
      <c>
        <v>23.226667</v>
      </c>
    </row>
    <row>
      <c>
        <is>
          <t>1580620</t>
        </is>
      </c>
      <c>
        <v>1</v>
      </c>
      <c>
        <is>
          <t>MANİSA</t>
        </is>
      </c>
      <c>
        <v>TURGUTLU</v>
      </c>
      <c>
        <is>
          <t>ERGENEKON TR-4 45-83-L00141_72373888</t>
        </is>
      </c>
      <c>
        <v>Ağaç Kesimi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14.11.2020 10:48:00</t>
        </is>
      </c>
      <c>
        <is>
          <t>14.11.2020 11:12:09</t>
        </is>
      </c>
      <c>
        <v>0.4025</v>
      </c>
      <c>
        <v>0</v>
      </c>
      <c>
        <v>31</v>
      </c>
      <c>
        <v>0</v>
      </c>
      <c>
        <v>0</v>
      </c>
      <c>
        <v>0</v>
      </c>
      <c>
        <v>12.4775</v>
      </c>
      <c>
        <v>0</v>
      </c>
      <c>
        <v>0</v>
      </c>
    </row>
    <row>
      <c>
        <is>
          <t>1580197</t>
        </is>
      </c>
      <c>
        <v>1</v>
      </c>
      <c>
        <is>
          <t>MANİSA</t>
        </is>
      </c>
      <c>
        <v>TURGUTLU</v>
      </c>
      <c>
        <is>
          <t>ERGENEKON TR-11 45-83-M00623_48087179</t>
        </is>
      </c>
      <c>
        <v>AG Direk Değişimi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13.11.2020 13:33:47</t>
        </is>
      </c>
      <c>
        <is>
          <t>13.11.2020 15:51:29</t>
        </is>
      </c>
      <c>
        <v>2.295</v>
      </c>
      <c>
        <v>0</v>
      </c>
      <c>
        <v>75</v>
      </c>
      <c>
        <v>0</v>
      </c>
      <c>
        <v>0</v>
      </c>
      <c>
        <v>0</v>
      </c>
      <c>
        <v>172.125</v>
      </c>
      <c>
        <v>0</v>
      </c>
      <c>
        <v>0</v>
      </c>
    </row>
    <row>
      <c>
        <is>
          <t>1580299</t>
        </is>
      </c>
      <c>
        <v>1</v>
      </c>
      <c>
        <is>
          <t>MANİSA</t>
        </is>
      </c>
      <c>
        <v>TURGUTLU</v>
      </c>
      <c>
        <is>
          <t>ERGENEKON TR-4 45-83-L00141_955151217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13.11.2020 16:01:13</t>
        </is>
      </c>
      <c>
        <is>
          <t>13.11.2020 18:00:15</t>
        </is>
      </c>
      <c>
        <v>1.983888888</v>
      </c>
      <c>
        <v>0</v>
      </c>
      <c>
        <v>7</v>
      </c>
      <c>
        <v>0</v>
      </c>
      <c>
        <v>0</v>
      </c>
      <c>
        <v>0</v>
      </c>
      <c>
        <v>13.887222</v>
      </c>
      <c>
        <v>0</v>
      </c>
      <c>
        <v>0</v>
      </c>
    </row>
    <row>
      <c>
        <is>
          <t>1573873</t>
        </is>
      </c>
      <c>
        <v>1</v>
      </c>
      <c>
        <is>
          <t>MANİSA</t>
        </is>
      </c>
      <c>
        <v>TURGUTLU</v>
      </c>
      <c>
        <is>
          <t>AVŞAR İM 45-83-A00002_F KOLU L14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01.11.2020 22:07:00</t>
        </is>
      </c>
      <c>
        <is>
          <t>01.11.2020 22:34:41</t>
        </is>
      </c>
      <c>
        <v>0.461388888</v>
      </c>
      <c>
        <v>11</v>
      </c>
      <c>
        <v>691</v>
      </c>
      <c>
        <v>0</v>
      </c>
      <c>
        <v>0</v>
      </c>
      <c>
        <v>5.075278</v>
      </c>
      <c>
        <v>318.819722</v>
      </c>
      <c>
        <v>0</v>
      </c>
      <c>
        <v>0</v>
      </c>
    </row>
    <row>
      <c>
        <is>
          <t>1581458</t>
        </is>
      </c>
      <c>
        <v>1</v>
      </c>
      <c>
        <is>
          <t>MANİSA</t>
        </is>
      </c>
      <c>
        <v>TURGUTLU</v>
      </c>
      <c>
        <is>
          <t>AVŞAR İM 45-83-A00002_ERGENEKON-M05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16.11.2020 12:24:18</t>
        </is>
      </c>
      <c>
        <is>
          <t>16.11.2020 12:47:00</t>
        </is>
      </c>
      <c>
        <v>0.378333333</v>
      </c>
      <c>
        <v>18</v>
      </c>
      <c>
        <v>2477</v>
      </c>
      <c>
        <v>0</v>
      </c>
      <c>
        <v>0</v>
      </c>
      <c>
        <v>6.81</v>
      </c>
      <c>
        <v>937.131666</v>
      </c>
      <c>
        <v>0</v>
      </c>
      <c>
        <v>0</v>
      </c>
    </row>
    <row>
      <c>
        <is>
          <t>1578837</t>
        </is>
      </c>
      <c>
        <v>1</v>
      </c>
      <c>
        <is>
          <t>MANİSA</t>
        </is>
      </c>
      <c>
        <v>TURGUTLU</v>
      </c>
      <c>
        <is>
          <t>TR-1/83 KAPTANOĞLU DM 45-83-M00083_DERBENT TM GİRİŞ M011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11.11.2020 08:16:42</t>
        </is>
      </c>
      <c>
        <is>
          <t>11.11.2020 08:35:00</t>
        </is>
      </c>
      <c>
        <v>0.305</v>
      </c>
      <c>
        <v>49</v>
      </c>
      <c>
        <v>349</v>
      </c>
      <c>
        <v>0</v>
      </c>
      <c>
        <v>0</v>
      </c>
      <c>
        <v>14.945</v>
      </c>
      <c>
        <v>106.445</v>
      </c>
      <c>
        <v>0</v>
      </c>
      <c>
        <v>0</v>
      </c>
    </row>
    <row>
      <c>
        <is>
          <t>1582638</t>
        </is>
      </c>
      <c>
        <v>1</v>
      </c>
      <c>
        <is>
          <t>MANİSA</t>
        </is>
      </c>
      <c>
        <v>TURGUTLU</v>
      </c>
      <c>
        <is>
          <t>TR-2/125-2 45-83-L00467_961524748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18.11.2020 15:31:32</t>
        </is>
      </c>
      <c>
        <is>
          <t>18.11.2020 16:32:19</t>
        </is>
      </c>
      <c>
        <v>1.013055555</v>
      </c>
      <c>
        <v>0</v>
      </c>
      <c>
        <v>11</v>
      </c>
      <c>
        <v>0</v>
      </c>
      <c>
        <v>0</v>
      </c>
      <c>
        <v>0</v>
      </c>
      <c>
        <v>11.143611</v>
      </c>
      <c>
        <v>0</v>
      </c>
      <c>
        <v>0</v>
      </c>
    </row>
    <row>
      <c>
        <is>
          <t>1594841</t>
        </is>
      </c>
      <c>
        <v>1</v>
      </c>
      <c>
        <is>
          <t>MANİSA</t>
        </is>
      </c>
      <c>
        <v>TURGUTLU</v>
      </c>
      <c>
        <is>
          <t>TR-2/125-1 45-83-L00202_955151768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22.11.2020 15:44:18</t>
        </is>
      </c>
      <c>
        <is>
          <t>22.11.2020 16:56:25</t>
        </is>
      </c>
      <c>
        <v>1.201944444</v>
      </c>
      <c>
        <v>0</v>
      </c>
      <c>
        <v>1</v>
      </c>
      <c>
        <v>0</v>
      </c>
      <c>
        <v>0</v>
      </c>
      <c>
        <v>0</v>
      </c>
      <c>
        <v>1.201944</v>
      </c>
      <c>
        <v>0</v>
      </c>
      <c>
        <v>0</v>
      </c>
    </row>
    <row>
      <c>
        <is>
          <t>1582610</t>
        </is>
      </c>
      <c>
        <v>1</v>
      </c>
      <c>
        <is>
          <t>İZMİR</t>
        </is>
      </c>
      <c>
        <v>MENDERES</v>
      </c>
      <c>
        <is>
          <t>ŞAŞAL TR-1 35-22-M00283_949450295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18.11.2020 14:30:30</t>
        </is>
      </c>
      <c>
        <is>
          <t>18.11.2020 15:49:12</t>
        </is>
      </c>
      <c>
        <v>1.311666666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1.311667</v>
      </c>
    </row>
    <row>
      <c>
        <is>
          <t>1581670</t>
        </is>
      </c>
      <c>
        <v>1</v>
      </c>
      <c>
        <is>
          <t>İZMİR</t>
        </is>
      </c>
      <c>
        <v>MENDERES</v>
      </c>
      <c>
        <is>
          <t>ŞAŞAL TR-1 35-22-M00283_B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16.11.2020 18:58:02</t>
        </is>
      </c>
      <c>
        <is>
          <t>16.11.2020 21:37:36</t>
        </is>
      </c>
      <c>
        <v>2.659444444</v>
      </c>
      <c>
        <v>0</v>
      </c>
      <c>
        <v>57</v>
      </c>
      <c>
        <v>0</v>
      </c>
      <c>
        <v>2</v>
      </c>
      <c>
        <v>0</v>
      </c>
      <c>
        <v>151.588333</v>
      </c>
      <c>
        <v>0</v>
      </c>
      <c>
        <v>5.318889</v>
      </c>
    </row>
    <row>
      <c>
        <is>
          <t>1584013</t>
        </is>
      </c>
      <c>
        <v>1</v>
      </c>
      <c>
        <is>
          <t>İZMİR</t>
        </is>
      </c>
      <c>
        <v>MENDERES</v>
      </c>
      <c>
        <is>
          <t>PERLİT KÖK 35-22-M00094_YENİKÖY TR-1/TR-2/TR-3-M02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20.11.2020 17:46:26</t>
        </is>
      </c>
      <c>
        <is>
          <t>20.11.2020 18:23:12</t>
        </is>
      </c>
      <c>
        <v>0.612777777</v>
      </c>
      <c>
        <v>0</v>
      </c>
      <c>
        <v>518</v>
      </c>
      <c>
        <v>30</v>
      </c>
      <c>
        <v>93</v>
      </c>
      <c>
        <v>0</v>
      </c>
      <c>
        <v>317.418888</v>
      </c>
      <c>
        <v>18.383333</v>
      </c>
      <c>
        <v>56.988333</v>
      </c>
    </row>
    <row>
      <c>
        <is>
          <t>1574813</t>
        </is>
      </c>
      <c>
        <v>1</v>
      </c>
      <c>
        <is>
          <t>İZMİR</t>
        </is>
      </c>
      <c>
        <v>MENDERES</v>
      </c>
      <c>
        <is>
          <t>YENİKÖY TR-4 35-22-M00271_955256166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03.11.2020 14:48:39</t>
        </is>
      </c>
      <c>
        <is>
          <t>03.11.2020 17:41:31</t>
        </is>
      </c>
      <c>
        <v>2.881111111</v>
      </c>
      <c>
        <v>0</v>
      </c>
      <c>
        <v>1</v>
      </c>
      <c>
        <v>0</v>
      </c>
      <c>
        <v>0</v>
      </c>
      <c>
        <v>0</v>
      </c>
      <c>
        <v>2.881111</v>
      </c>
      <c>
        <v>0</v>
      </c>
      <c>
        <v>0</v>
      </c>
    </row>
    <row>
      <c>
        <is>
          <t>1582858</t>
        </is>
      </c>
      <c>
        <v>1</v>
      </c>
      <c>
        <is>
          <t>İZMİR</t>
        </is>
      </c>
      <c>
        <v>MENDERES</v>
      </c>
      <c>
        <is>
          <t>İTOB DM 35-22-M00089_TEKELİ SULAMA M08</t>
        </is>
      </c>
      <c>
        <v>OG Atlama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19.11.2020 07:57:47</t>
        </is>
      </c>
      <c>
        <is>
          <t>19.11.2020 10:58:36</t>
        </is>
      </c>
      <c>
        <v>3.013611111</v>
      </c>
      <c>
        <v>0</v>
      </c>
      <c>
        <v>16</v>
      </c>
      <c>
        <v>20</v>
      </c>
      <c>
        <v>2</v>
      </c>
      <c>
        <v>0</v>
      </c>
      <c>
        <v>48.217778</v>
      </c>
      <c>
        <v>60.272222</v>
      </c>
      <c>
        <v>6.027222</v>
      </c>
    </row>
    <row>
      <c>
        <is>
          <t>1596628</t>
        </is>
      </c>
      <c>
        <v>1</v>
      </c>
      <c>
        <is>
          <t>İZMİR</t>
        </is>
      </c>
      <c>
        <v>MENDERES</v>
      </c>
      <c>
        <is>
          <t>ÖZDERE ORTA MAHALLE DM (M-1) 35-25-M00120_ORTA MAHALLE M-6(SAHİL) M05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26.11.2020 09:08:53</t>
        </is>
      </c>
      <c>
        <is>
          <t>26.11.2020 15:34:34</t>
        </is>
      </c>
      <c>
        <v>6.428055555</v>
      </c>
      <c>
        <v>14</v>
      </c>
      <c>
        <v>1555</v>
      </c>
      <c>
        <v>0</v>
      </c>
      <c>
        <v>0</v>
      </c>
      <c>
        <v>89.992778</v>
      </c>
      <c>
        <v>9995.626388</v>
      </c>
      <c>
        <v>0</v>
      </c>
      <c>
        <v>0</v>
      </c>
    </row>
    <row>
      <c>
        <is>
          <t>1575608</t>
        </is>
      </c>
      <c>
        <v>1</v>
      </c>
      <c>
        <is>
          <t>İZMİR</t>
        </is>
      </c>
      <c>
        <v>MENDERES</v>
      </c>
      <c>
        <is>
          <t>ORTA MAHALLE M-9 35-25-M00117_A</t>
        </is>
      </c>
      <c>
        <v>AG Hatta Ağaç Kesimi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05.11.2020 09:12:00</t>
        </is>
      </c>
      <c>
        <is>
          <t>05.11.2020 10:15:27</t>
        </is>
      </c>
      <c>
        <v>1.0575</v>
      </c>
      <c>
        <v>0</v>
      </c>
      <c>
        <v>129</v>
      </c>
      <c>
        <v>0</v>
      </c>
      <c>
        <v>0</v>
      </c>
      <c>
        <v>0</v>
      </c>
      <c>
        <v>136.4175</v>
      </c>
      <c>
        <v>0</v>
      </c>
      <c>
        <v>0</v>
      </c>
    </row>
    <row>
      <c>
        <is>
          <t>1575671</t>
        </is>
      </c>
      <c>
        <v>1</v>
      </c>
      <c>
        <is>
          <t>İZMİR</t>
        </is>
      </c>
      <c>
        <v>MENDERES</v>
      </c>
      <c>
        <is>
          <t>ORTA MAHALLE M-40 35-25-M00112_7065232</t>
        </is>
      </c>
      <c>
        <v>AG Hatta Ağaç Kesimi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05.11.2020 10:28:00</t>
        </is>
      </c>
      <c>
        <is>
          <t>05.11.2020 11:10:46</t>
        </is>
      </c>
      <c>
        <v>0.712777777</v>
      </c>
      <c>
        <v>0</v>
      </c>
      <c>
        <v>93</v>
      </c>
      <c>
        <v>0</v>
      </c>
      <c>
        <v>0</v>
      </c>
      <c>
        <v>0</v>
      </c>
      <c>
        <v>66.288333</v>
      </c>
      <c>
        <v>0</v>
      </c>
      <c>
        <v>0</v>
      </c>
    </row>
    <row>
      <c>
        <is>
          <t>1576037</t>
        </is>
      </c>
      <c>
        <v>1</v>
      </c>
      <c>
        <is>
          <t>İZMİR</t>
        </is>
      </c>
      <c>
        <v>MENDERES</v>
      </c>
      <c>
        <is>
          <t>ORTA MAHALLE M-10 35-25-M00108_6561539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05.11.2020 20:43:37</t>
        </is>
      </c>
      <c>
        <is>
          <t>05.11.2020 21:15:57</t>
        </is>
      </c>
      <c>
        <v>0.538888888</v>
      </c>
      <c>
        <v>0</v>
      </c>
      <c>
        <v>79</v>
      </c>
      <c>
        <v>0</v>
      </c>
      <c>
        <v>0</v>
      </c>
      <c>
        <v>0</v>
      </c>
      <c>
        <v>42.572222</v>
      </c>
      <c>
        <v>0</v>
      </c>
      <c>
        <v>0</v>
      </c>
    </row>
    <row>
      <c>
        <is>
          <t>1579413</t>
        </is>
      </c>
      <c>
        <v>1</v>
      </c>
      <c>
        <is>
          <t>İZMİR</t>
        </is>
      </c>
      <c>
        <v>MENDERES</v>
      </c>
      <c>
        <is>
          <t>ORTA MAHALLE M-40 35-25-M00112_9029613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12.11.2020 08:38:51</t>
        </is>
      </c>
      <c>
        <is>
          <t>12.11.2020 12:00:18</t>
        </is>
      </c>
      <c>
        <v>3.357418333</v>
      </c>
      <c>
        <v>0</v>
      </c>
      <c>
        <v>21</v>
      </c>
      <c>
        <v>0</v>
      </c>
      <c>
        <v>0</v>
      </c>
      <c>
        <v>0</v>
      </c>
      <c>
        <v>70.505785</v>
      </c>
      <c>
        <v>0</v>
      </c>
      <c>
        <v>0</v>
      </c>
    </row>
    <row>
      <c>
        <is>
          <t>1579043</t>
        </is>
      </c>
      <c>
        <v>1</v>
      </c>
      <c>
        <is>
          <t>İZMİR</t>
        </is>
      </c>
      <c>
        <v>MENDERES</v>
      </c>
      <c>
        <is>
          <t>ORTA MAHALLE M-9 35-25-M00117_955257941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11.11.2020 11:50:48</t>
        </is>
      </c>
      <c>
        <is>
          <t>11.11.2020 13:56:11</t>
        </is>
      </c>
      <c>
        <v>2.089722222</v>
      </c>
      <c>
        <v>0</v>
      </c>
      <c>
        <v>1</v>
      </c>
      <c>
        <v>0</v>
      </c>
      <c>
        <v>0</v>
      </c>
      <c>
        <v>0</v>
      </c>
      <c>
        <v>2.089722</v>
      </c>
      <c>
        <v>0</v>
      </c>
      <c>
        <v>0</v>
      </c>
    </row>
    <row>
      <c>
        <is>
          <t>1575853</t>
        </is>
      </c>
      <c>
        <v>1</v>
      </c>
      <c>
        <is>
          <t>İZMİR</t>
        </is>
      </c>
      <c>
        <v>ÇEŞME</v>
      </c>
      <c>
        <is>
          <t>L-516 OVACIK 35-18-L00516_950466086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05.11.2020 15:03:05</t>
        </is>
      </c>
      <c>
        <is>
          <t>05.11.2020 15:51:40</t>
        </is>
      </c>
      <c>
        <v>0.809722222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0.809722</v>
      </c>
    </row>
    <row>
      <c>
        <is>
          <t>1577084</t>
        </is>
      </c>
      <c>
        <v>1</v>
      </c>
      <c>
        <is>
          <t>İZMİR</t>
        </is>
      </c>
      <c>
        <v>ÇEŞME</v>
      </c>
      <c>
        <is>
          <t>L-117 OVACIK 35-18-L00117_950461994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07.11.2020 11:41:56</t>
        </is>
      </c>
      <c>
        <is>
          <t>07.11.2020 13:31:08</t>
        </is>
      </c>
      <c>
        <v>1.82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1.82</v>
      </c>
    </row>
    <row>
      <c>
        <is>
          <t>1595445</t>
        </is>
      </c>
      <c>
        <v>1</v>
      </c>
      <c>
        <is>
          <t>İZMİR</t>
        </is>
      </c>
      <c>
        <v>ÇEŞME</v>
      </c>
      <c>
        <is>
          <t>L-518 OVACIK 35-18-L00518_956333195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23.11.2020 19:40:56</t>
        </is>
      </c>
      <c>
        <is>
          <t>23.11.2020 23:18:23</t>
        </is>
      </c>
      <c>
        <v>3.624166666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3.624167</v>
      </c>
    </row>
    <row>
      <c>
        <is>
          <t>1594737</t>
        </is>
      </c>
      <c>
        <v>1</v>
      </c>
      <c>
        <is>
          <t>MANİSA</t>
        </is>
      </c>
      <c>
        <v>SARIGÖL</v>
      </c>
      <c>
        <is>
          <t>ŞEYHDAVUTLAR TR-7 (TR-3) 45-79-M00504_45-79-M00504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22.11.2020 11:00:00</t>
        </is>
      </c>
      <c>
        <is>
          <t>22.11.2020 11:55:21</t>
        </is>
      </c>
      <c>
        <v>0.9225</v>
      </c>
      <c>
        <v>0</v>
      </c>
      <c>
        <v>0</v>
      </c>
      <c>
        <v>2</v>
      </c>
      <c>
        <v>20</v>
      </c>
      <c>
        <v>0</v>
      </c>
      <c>
        <v>0</v>
      </c>
      <c>
        <v>1.845</v>
      </c>
      <c>
        <v>18.45</v>
      </c>
    </row>
    <row>
      <c>
        <is>
          <t>1576776</t>
        </is>
      </c>
      <c>
        <v>1</v>
      </c>
      <c>
        <is>
          <t>MANİSA</t>
        </is>
      </c>
      <c>
        <v>SARIGÖL</v>
      </c>
      <c>
        <is>
          <t>ŞEYHDAVUTLAR TR-5 NAMAZGAH 45-79-M00496_A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06.11.2020 19:37:38</t>
        </is>
      </c>
      <c>
        <is>
          <t>06.11.2020 20:37:14</t>
        </is>
      </c>
      <c>
        <v>0.993333333</v>
      </c>
      <c>
        <v>0</v>
      </c>
      <c>
        <v>0</v>
      </c>
      <c>
        <v>0</v>
      </c>
      <c>
        <v>32</v>
      </c>
      <c>
        <v>0</v>
      </c>
      <c>
        <v>0</v>
      </c>
      <c>
        <v>0</v>
      </c>
      <c>
        <v>31.786667</v>
      </c>
    </row>
    <row>
      <c>
        <is>
          <t>1582875</t>
        </is>
      </c>
      <c>
        <v>1</v>
      </c>
      <c>
        <is>
          <t>İZMİR</t>
        </is>
      </c>
      <c>
        <v>MENEMEN</v>
      </c>
      <c>
        <is>
          <t>SEYREK TR-1 35-28-M00371_953382181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19.11.2020 08:22:09</t>
        </is>
      </c>
      <c>
        <is>
          <t>19.11.2020 10:04:00</t>
        </is>
      </c>
      <c>
        <v>1.6975</v>
      </c>
      <c>
        <v>0</v>
      </c>
      <c>
        <v>2</v>
      </c>
      <c>
        <v>0</v>
      </c>
      <c>
        <v>0</v>
      </c>
      <c>
        <v>0</v>
      </c>
      <c>
        <v>3.395</v>
      </c>
      <c>
        <v>0</v>
      </c>
      <c>
        <v>0</v>
      </c>
    </row>
    <row>
      <c>
        <is>
          <t>1582678</t>
        </is>
      </c>
      <c>
        <v>1</v>
      </c>
      <c>
        <is>
          <t>İZMİR</t>
        </is>
      </c>
      <c>
        <v>MENEMEN</v>
      </c>
      <c>
        <is>
          <t>SEYREK TR-1 35-28-M00371_953379167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18.11.2020 16:39:31</t>
        </is>
      </c>
      <c>
        <is>
          <t>18.11.2020 17:48:38</t>
        </is>
      </c>
      <c>
        <v>1.151944444</v>
      </c>
      <c>
        <v>0</v>
      </c>
      <c>
        <v>1</v>
      </c>
      <c>
        <v>0</v>
      </c>
      <c>
        <v>0</v>
      </c>
      <c>
        <v>0</v>
      </c>
      <c>
        <v>1.151944</v>
      </c>
      <c>
        <v>0</v>
      </c>
      <c>
        <v>0</v>
      </c>
    </row>
    <row>
      <c>
        <is>
          <t>1584086</t>
        </is>
      </c>
      <c>
        <v>1</v>
      </c>
      <c>
        <is>
          <t>İZMİR</t>
        </is>
      </c>
      <c>
        <v>MENEMEN</v>
      </c>
      <c>
        <is>
          <t>SEYREK TR-2/1 35-28-M00378_35-28-M00378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14.11.2020 13:08:00</t>
        </is>
      </c>
      <c>
        <is>
          <t>14.11.2020 15:52:00</t>
        </is>
      </c>
      <c>
        <v>2.733333333</v>
      </c>
      <c>
        <v>2</v>
      </c>
      <c>
        <v>748</v>
      </c>
      <c>
        <v>0</v>
      </c>
      <c>
        <v>0</v>
      </c>
      <c>
        <v>5.466667</v>
      </c>
      <c>
        <v>2044.533333</v>
      </c>
      <c>
        <v>0</v>
      </c>
      <c>
        <v>0</v>
      </c>
    </row>
    <row>
      <c>
        <is>
          <t>1577864</t>
        </is>
      </c>
      <c>
        <v>1</v>
      </c>
      <c>
        <is>
          <t>İZMİR</t>
        </is>
      </c>
      <c>
        <v>MENEMEN</v>
      </c>
      <c>
        <is>
          <t>MENEMEN TR-49 35-28-L00049_B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09.11.2020 09:22:00</t>
        </is>
      </c>
      <c>
        <is>
          <t>09.11.2020 10:22:45</t>
        </is>
      </c>
      <c>
        <v>1.0125</v>
      </c>
      <c>
        <v>0</v>
      </c>
      <c>
        <v>32</v>
      </c>
      <c>
        <v>0</v>
      </c>
      <c>
        <v>0</v>
      </c>
      <c>
        <v>0</v>
      </c>
      <c>
        <v>32.4</v>
      </c>
      <c>
        <v>0</v>
      </c>
      <c>
        <v>0</v>
      </c>
    </row>
    <row>
      <c>
        <is>
          <t>1578833</t>
        </is>
      </c>
      <c>
        <v>1</v>
      </c>
      <c>
        <is>
          <t>MANİSA</t>
        </is>
      </c>
      <c>
        <v>SELENDİ</v>
      </c>
      <c>
        <is>
          <t>SELENDİ DM 45-81-M00001_SELENDİ-M13 M13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11.11.2020 08:13:02</t>
        </is>
      </c>
      <c>
        <is>
          <t>11.11.2020 08:43:52</t>
        </is>
      </c>
      <c>
        <v>0.513888888</v>
      </c>
      <c>
        <v>39</v>
      </c>
      <c>
        <v>3538</v>
      </c>
      <c>
        <v>352</v>
      </c>
      <c>
        <v>7148</v>
      </c>
      <c>
        <v>20.041667</v>
      </c>
      <c>
        <v>1818.138886</v>
      </c>
      <c>
        <v>180.888889</v>
      </c>
      <c>
        <v>3673.277771</v>
      </c>
    </row>
    <row>
      <c>
        <is>
          <t>1580798</t>
        </is>
      </c>
      <c>
        <v>1</v>
      </c>
      <c>
        <is>
          <t>İZMİR</t>
        </is>
      </c>
      <c>
        <v>ÖDEMİŞ</v>
      </c>
      <c>
        <is>
          <t>BIÇAKÇI OVACIK TR-5 35-15-L00084_A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14.11.2020 17:06:23</t>
        </is>
      </c>
      <c>
        <is>
          <t>14.11.2020 18:24:50</t>
        </is>
      </c>
      <c>
        <v>1.3075</v>
      </c>
      <c>
        <v>0</v>
      </c>
      <c>
        <v>0</v>
      </c>
      <c>
        <v>0</v>
      </c>
      <c>
        <v>39</v>
      </c>
      <c>
        <v>0</v>
      </c>
      <c>
        <v>0</v>
      </c>
      <c>
        <v>0</v>
      </c>
      <c>
        <v>50.9925</v>
      </c>
    </row>
    <row>
      <c>
        <is>
          <t>1583551</t>
        </is>
      </c>
      <c>
        <v>1</v>
      </c>
      <c>
        <is>
          <t>İZMİR</t>
        </is>
      </c>
      <c>
        <v>ÖDEMİŞ</v>
      </c>
      <c>
        <is>
          <t>BIÇAKÇI OVACIK TR-3 35-15-L00082_967150582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19.11.2020 21:50:33</t>
        </is>
      </c>
      <c>
        <is>
          <t>20.11.2020 08:48:21</t>
        </is>
      </c>
      <c>
        <v>10.963333333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10.963333</v>
      </c>
    </row>
    <row>
      <c>
        <is>
          <t>1583233</t>
        </is>
      </c>
      <c>
        <v>1</v>
      </c>
      <c>
        <is>
          <t>MANİSA</t>
        </is>
      </c>
      <c>
        <v>TURGUTLU</v>
      </c>
      <c>
        <is>
          <t>ÇIKRIKÇI TR-1 45-83-L00417_955158921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19.11.2020 14:28:15</t>
        </is>
      </c>
      <c>
        <is>
          <t>19.11.2020 15:24:04</t>
        </is>
      </c>
      <c>
        <v>0.930277777</v>
      </c>
      <c>
        <v>0</v>
      </c>
      <c>
        <v>1</v>
      </c>
      <c>
        <v>0</v>
      </c>
      <c>
        <v>0</v>
      </c>
      <c>
        <v>0</v>
      </c>
      <c>
        <v>0.930278</v>
      </c>
      <c>
        <v>0</v>
      </c>
      <c>
        <v>0</v>
      </c>
    </row>
    <row>
      <c>
        <is>
          <t>1581988</t>
        </is>
      </c>
      <c>
        <v>1</v>
      </c>
      <c>
        <is>
          <t>İZMİR</t>
        </is>
      </c>
      <c>
        <v>KARABURUN</v>
      </c>
      <c>
        <is>
          <t>KÖSEDERE TR-1 35-21-L00124_953359457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17.11.2020 12:56:00</t>
        </is>
      </c>
      <c>
        <is>
          <t>17.11.2020 14:24:41</t>
        </is>
      </c>
      <c>
        <v>1.478055555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1.478056</v>
      </c>
    </row>
    <row>
      <c>
        <is>
          <t>1595697</t>
        </is>
      </c>
      <c>
        <v>1</v>
      </c>
      <c>
        <is>
          <t>İZMİR</t>
        </is>
      </c>
      <c>
        <v>KARABURUN</v>
      </c>
      <c>
        <is>
          <t>KÖSEDERE TR-1 35-21-L00124_6146772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24.11.2020 12:06:51</t>
        </is>
      </c>
      <c>
        <is>
          <t>24.11.2020 14:52:13</t>
        </is>
      </c>
      <c>
        <v>2.756111111</v>
      </c>
      <c>
        <v>0</v>
      </c>
      <c>
        <v>0</v>
      </c>
      <c>
        <v>0</v>
      </c>
      <c>
        <v>89</v>
      </c>
      <c>
        <v>0</v>
      </c>
      <c>
        <v>0</v>
      </c>
      <c>
        <v>0</v>
      </c>
      <c>
        <v>245.293889</v>
      </c>
    </row>
    <row>
      <c>
        <is>
          <t>1597057</t>
        </is>
      </c>
      <c>
        <v>1</v>
      </c>
      <c>
        <is>
          <t>İZMİR</t>
        </is>
      </c>
      <c>
        <v>KARABURUN</v>
      </c>
      <c>
        <is>
          <t>KÖSEDERE TR-1 35-21-L00124_35-21-L00124</t>
        </is>
      </c>
      <c>
        <v>AG Yük Ayırıcı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27.11.2020 01:53:00</t>
        </is>
      </c>
      <c>
        <is>
          <t>27.11.2020 03:02:35</t>
        </is>
      </c>
      <c>
        <v>1.159722222</v>
      </c>
      <c>
        <v>0</v>
      </c>
      <c>
        <v>0</v>
      </c>
      <c>
        <v>1</v>
      </c>
      <c>
        <v>226</v>
      </c>
      <c>
        <v>0</v>
      </c>
      <c>
        <v>0</v>
      </c>
      <c>
        <v>1.159722</v>
      </c>
      <c>
        <v>262.097222</v>
      </c>
    </row>
    <row>
      <c>
        <is>
          <t>1577898</t>
        </is>
      </c>
      <c>
        <v>1</v>
      </c>
      <c>
        <is>
          <t>İZMİR</t>
        </is>
      </c>
      <c>
        <v>KARABURUN</v>
      </c>
      <c>
        <is>
          <t>BOYABAĞ TR-1 35-21-L00113_953360746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09.11.2020 09:51:00</t>
        </is>
      </c>
      <c>
        <is>
          <t>09.11.2020 10:36:06</t>
        </is>
      </c>
      <c>
        <v>0.751666666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0.751667</v>
      </c>
    </row>
    <row>
      <c>
        <is>
          <t>1578325</t>
        </is>
      </c>
      <c>
        <v>1</v>
      </c>
      <c>
        <is>
          <t>İZMİR</t>
        </is>
      </c>
      <c>
        <v>KARABURUN</v>
      </c>
      <c>
        <is>
          <t>BOYABAĞ TR-1 35-21-L00113_A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10.11.2020 08:56:00</t>
        </is>
      </c>
      <c>
        <is>
          <t>10.11.2020 14:32:06</t>
        </is>
      </c>
      <c>
        <v>5.601666666</v>
      </c>
      <c>
        <v>0</v>
      </c>
      <c>
        <v>0</v>
      </c>
      <c>
        <v>0</v>
      </c>
      <c>
        <v>54</v>
      </c>
      <c>
        <v>0</v>
      </c>
      <c>
        <v>0</v>
      </c>
      <c>
        <v>0</v>
      </c>
      <c>
        <v>302.49</v>
      </c>
    </row>
    <row>
      <c>
        <is>
          <t>1577602</t>
        </is>
      </c>
      <c>
        <v>1</v>
      </c>
      <c>
        <is>
          <t>İZMİR</t>
        </is>
      </c>
      <c>
        <v>KARABURUN</v>
      </c>
      <c>
        <is>
          <t>KÖSEDERE TR-1 35-21-L00124_953359205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08.11.2020 12:33:36</t>
        </is>
      </c>
      <c>
        <is>
          <t>08.11.2020 20:42:09</t>
        </is>
      </c>
      <c>
        <v>8.1425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8.1425</v>
      </c>
    </row>
    <row>
      <c>
        <is>
          <t>1575690</t>
        </is>
      </c>
      <c>
        <v>1</v>
      </c>
      <c>
        <is>
          <t>İZMİR</t>
        </is>
      </c>
      <c>
        <v>KARABURUN</v>
      </c>
      <c>
        <is>
          <t>KÖSEDERE TR-1 35-21-L00124_6146772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05.11.2020 10:59:00</t>
        </is>
      </c>
      <c>
        <is>
          <t>05.11.2020 13:08:13</t>
        </is>
      </c>
      <c>
        <v>2.153611111</v>
      </c>
      <c>
        <v>0</v>
      </c>
      <c>
        <v>0</v>
      </c>
      <c>
        <v>0</v>
      </c>
      <c>
        <v>89</v>
      </c>
      <c>
        <v>0</v>
      </c>
      <c>
        <v>0</v>
      </c>
      <c>
        <v>0</v>
      </c>
      <c>
        <v>191.671389</v>
      </c>
    </row>
    <row>
      <c>
        <is>
          <t>1598393</t>
        </is>
      </c>
      <c>
        <v>1</v>
      </c>
      <c>
        <is>
          <t>İZMİR</t>
        </is>
      </c>
      <c>
        <v>KONAK</v>
      </c>
      <c>
        <is>
          <t>ALSANCAK TM 35-01-A00005_BAHÇEUZ M09</t>
        </is>
      </c>
      <c>
        <v>OG Yeraltı Kablo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30.11.2020 06:01:22</t>
        </is>
      </c>
      <c>
        <is>
          <t>30.11.2020 07:07:16</t>
        </is>
      </c>
      <c>
        <v>1.098333333</v>
      </c>
      <c>
        <v>11</v>
      </c>
      <c>
        <v>1323</v>
      </c>
      <c>
        <v>0</v>
      </c>
      <c>
        <v>0</v>
      </c>
      <c>
        <v>12.081667</v>
      </c>
      <c>
        <v>1453.095</v>
      </c>
      <c>
        <v>0</v>
      </c>
      <c>
        <v>0</v>
      </c>
    </row>
    <row>
      <c>
        <is>
          <t>1578306</t>
        </is>
      </c>
      <c>
        <v>1</v>
      </c>
      <c>
        <is>
          <t>MANİSA</t>
        </is>
      </c>
      <c>
        <v>KULA</v>
      </c>
      <c>
        <is>
          <t>KULA İM 45-77-A00001_DEMİRKÖPRÜ-M03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10.11.2020 08:36:14</t>
        </is>
      </c>
      <c>
        <is>
          <t>10.11.2020 08:55:09</t>
        </is>
      </c>
      <c>
        <v>0.315277777</v>
      </c>
      <c>
        <v>18</v>
      </c>
      <c>
        <v>1730</v>
      </c>
      <c>
        <v>91</v>
      </c>
      <c>
        <v>1072</v>
      </c>
      <c>
        <v>5.675</v>
      </c>
      <c>
        <v>545.430554</v>
      </c>
      <c>
        <v>28.690278</v>
      </c>
      <c>
        <v>337.977777</v>
      </c>
    </row>
    <row>
      <c>
        <is>
          <t>1597359</t>
        </is>
      </c>
      <c>
        <v>1</v>
      </c>
      <c>
        <is>
          <t>MANİSA</t>
        </is>
      </c>
      <c>
        <v>TURGUTLU</v>
      </c>
      <c>
        <is>
          <t>ERGENEKON TR-11 45-83-M00623_955151676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27.11.2020 14:33:26</t>
        </is>
      </c>
      <c>
        <is>
          <t>27.11.2020 15:44:57</t>
        </is>
      </c>
      <c>
        <v>1.191944444</v>
      </c>
      <c>
        <v>0</v>
      </c>
      <c>
        <v>3</v>
      </c>
      <c>
        <v>0</v>
      </c>
      <c>
        <v>0</v>
      </c>
      <c>
        <v>0</v>
      </c>
      <c>
        <v>3.575833</v>
      </c>
      <c>
        <v>0</v>
      </c>
      <c>
        <v>0</v>
      </c>
    </row>
    <row>
      <c>
        <is>
          <t>1596852</t>
        </is>
      </c>
      <c>
        <v>1</v>
      </c>
      <c>
        <is>
          <t>MANİSA</t>
        </is>
      </c>
      <c>
        <v>TURGUTLU</v>
      </c>
      <c>
        <is>
          <t>TR-2/126-A 45-83-L00203_956445821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26.11.2020 14:43:49</t>
        </is>
      </c>
      <c>
        <is>
          <t>26.11.2020 15:42:55</t>
        </is>
      </c>
      <c>
        <v>0.985</v>
      </c>
      <c>
        <v>0</v>
      </c>
      <c>
        <v>1</v>
      </c>
      <c>
        <v>0</v>
      </c>
      <c>
        <v>0</v>
      </c>
      <c>
        <v>0</v>
      </c>
      <c>
        <v>0.985</v>
      </c>
      <c>
        <v>0</v>
      </c>
      <c>
        <v>0</v>
      </c>
    </row>
    <row>
      <c>
        <is>
          <t>1578587</t>
        </is>
      </c>
      <c>
        <v>1</v>
      </c>
      <c>
        <is>
          <t>MANİSA</t>
        </is>
      </c>
      <c>
        <v>TURGUTLU</v>
      </c>
      <c>
        <is>
          <t>KUŞLAR TR-1 45-83-L00283_A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10.11.2020 14:47:50</t>
        </is>
      </c>
      <c>
        <is>
          <t>10.11.2020 15:44:31</t>
        </is>
      </c>
      <c>
        <v>0.944722222</v>
      </c>
      <c>
        <v>0</v>
      </c>
      <c>
        <v>57</v>
      </c>
      <c>
        <v>0</v>
      </c>
      <c>
        <v>4</v>
      </c>
      <c>
        <v>0</v>
      </c>
      <c>
        <v>53.849167</v>
      </c>
      <c>
        <v>0</v>
      </c>
      <c>
        <v>3.778889</v>
      </c>
    </row>
    <row>
      <c>
        <is>
          <t>1577153</t>
        </is>
      </c>
      <c>
        <v>1</v>
      </c>
      <c>
        <is>
          <t>İZMİR</t>
        </is>
      </c>
      <c>
        <v>MENDERES</v>
      </c>
      <c>
        <is>
          <t>ORTA MAHALLE M-2 35-25-M00109_9421982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07.11.2020 13:46:39</t>
        </is>
      </c>
      <c>
        <is>
          <t>07.11.2020 15:02:30</t>
        </is>
      </c>
      <c>
        <v>1.264166666</v>
      </c>
      <c>
        <v>0</v>
      </c>
      <c>
        <v>124</v>
      </c>
      <c>
        <v>0</v>
      </c>
      <c>
        <v>0</v>
      </c>
      <c>
        <v>0</v>
      </c>
      <c>
        <v>156.756667</v>
      </c>
      <c>
        <v>0</v>
      </c>
      <c>
        <v>0</v>
      </c>
    </row>
    <row>
      <c>
        <is>
          <t>1596753</t>
        </is>
      </c>
      <c>
        <v>1</v>
      </c>
      <c>
        <is>
          <t>İZMİR</t>
        </is>
      </c>
      <c>
        <v>MENDERES</v>
      </c>
      <c>
        <is>
          <t>YENİKÖY TR-2 35-22-M00277_955291785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26.11.2020 11:48:09</t>
        </is>
      </c>
      <c>
        <is>
          <t>26.11.2020 12:46:42</t>
        </is>
      </c>
      <c>
        <v>0.975833333</v>
      </c>
      <c>
        <v>0</v>
      </c>
      <c>
        <v>1</v>
      </c>
      <c>
        <v>0</v>
      </c>
      <c>
        <v>0</v>
      </c>
      <c>
        <v>0</v>
      </c>
      <c>
        <v>0.975833</v>
      </c>
      <c>
        <v>0</v>
      </c>
      <c>
        <v>0</v>
      </c>
    </row>
    <row>
      <c>
        <is>
          <t>1578765</t>
        </is>
      </c>
      <c>
        <v>1</v>
      </c>
      <c>
        <is>
          <t>İZMİR</t>
        </is>
      </c>
      <c>
        <v>TİRE</v>
      </c>
      <c>
        <is>
          <t>BELİĞ ŞİŞİKOĞLU SULAMA GRUBU 35-29-M00182_B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10.11.2020 20:06:00</t>
        </is>
      </c>
      <c>
        <is>
          <t>10.11.2020 22:31:32</t>
        </is>
      </c>
      <c>
        <v>2.425555555</v>
      </c>
      <c>
        <v>0</v>
      </c>
      <c>
        <v>0</v>
      </c>
      <c>
        <v>0</v>
      </c>
      <c>
        <v>5</v>
      </c>
      <c>
        <v>0</v>
      </c>
      <c>
        <v>0</v>
      </c>
      <c>
        <v>0</v>
      </c>
      <c>
        <v>12.127778</v>
      </c>
    </row>
    <row>
      <c>
        <is>
          <t>1579618</t>
        </is>
      </c>
      <c>
        <v>1</v>
      </c>
      <c>
        <is>
          <t>İZMİR</t>
        </is>
      </c>
      <c>
        <v>TORBALI</v>
      </c>
      <c>
        <is>
          <t>PANCAR TR-6 35-26-M00903_95000144903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12.11.2020 12:37:58</t>
        </is>
      </c>
      <c>
        <is>
          <t>12.11.2020 15:21:15</t>
        </is>
      </c>
      <c>
        <v>2.721388888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2.721389</v>
      </c>
    </row>
    <row>
      <c>
        <is>
          <t>1577367</t>
        </is>
      </c>
      <c>
        <v>1</v>
      </c>
      <c>
        <is>
          <t>MANİSA</t>
        </is>
      </c>
      <c>
        <v>KIRKAĞAÇ</v>
      </c>
      <c>
        <is>
          <t>GELENBE İM 45-76-A00001_ALACALAR L19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07.11.2020 20:12:54</t>
        </is>
      </c>
      <c>
        <is>
          <t>07.11.2020 20:35:00</t>
        </is>
      </c>
      <c>
        <v>0.368333333</v>
      </c>
      <c>
        <v>1</v>
      </c>
      <c>
        <v>479</v>
      </c>
      <c>
        <v>44</v>
      </c>
      <c>
        <v>7</v>
      </c>
      <c>
        <v>0.368333</v>
      </c>
      <c>
        <v>176.431667</v>
      </c>
      <c>
        <v>16.206667</v>
      </c>
      <c>
        <v>2.578333</v>
      </c>
    </row>
    <row>
      <c>
        <is>
          <t>1597846</t>
        </is>
      </c>
      <c>
        <v>1</v>
      </c>
      <c>
        <is>
          <t>MANİSA</t>
        </is>
      </c>
      <c>
        <v>KIRKAĞAÇ</v>
      </c>
      <c>
        <is>
          <t>GELENBE İM 45-76-A00001_GEBELER L09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28.11.2020 15:14:46</t>
        </is>
      </c>
      <c>
        <is>
          <t>28.11.2020 15:52:00</t>
        </is>
      </c>
      <c>
        <v>0.620555555</v>
      </c>
      <c>
        <v>0</v>
      </c>
      <c>
        <v>801</v>
      </c>
      <c>
        <v>68</v>
      </c>
      <c>
        <v>15</v>
      </c>
      <c>
        <v>0</v>
      </c>
      <c>
        <v>497.065</v>
      </c>
      <c>
        <v>42.197778</v>
      </c>
      <c>
        <v>9.308333</v>
      </c>
    </row>
    <row>
      <c>
        <is>
          <t>1574558</t>
        </is>
      </c>
      <c>
        <v>1</v>
      </c>
      <c>
        <is>
          <t>MANİSA</t>
        </is>
      </c>
      <c>
        <v>KIRKAĞAÇ</v>
      </c>
      <c>
        <is>
          <t>GELENBE İM 45-76-A00001_GEBELER L09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03.11.2020 09:48:01</t>
        </is>
      </c>
      <c>
        <is>
          <t>03.11.2020 10:49:30</t>
        </is>
      </c>
      <c>
        <v>1.024722222</v>
      </c>
      <c>
        <v>0</v>
      </c>
      <c>
        <v>801</v>
      </c>
      <c>
        <v>68</v>
      </c>
      <c>
        <v>15</v>
      </c>
      <c>
        <v>0</v>
      </c>
      <c>
        <v>820.8025</v>
      </c>
      <c>
        <v>69.681111</v>
      </c>
      <c>
        <v>15.370833</v>
      </c>
    </row>
    <row>
      <c>
        <is>
          <t>1582773</t>
        </is>
      </c>
      <c>
        <v>1</v>
      </c>
      <c>
        <is>
          <t>İZMİR</t>
        </is>
      </c>
      <c>
        <v>ÇEŞME</v>
      </c>
      <c>
        <is>
          <t>M-11 GERMİYAN KÖYÜ 35-18-M00011_950460984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18.11.2020 19:16:04</t>
        </is>
      </c>
      <c>
        <is>
          <t>19.11.2020 01:01:30</t>
        </is>
      </c>
      <c>
        <v>5.757222222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5.757222</v>
      </c>
    </row>
    <row>
      <c>
        <is>
          <t>1577526</t>
        </is>
      </c>
      <c>
        <v>1</v>
      </c>
      <c>
        <is>
          <t>İZMİR</t>
        </is>
      </c>
      <c>
        <v>ALİAĞA</v>
      </c>
      <c>
        <is>
          <t>AŞAĞIŞAKRAN TR-1 35-17-M00223_950299958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08.11.2020 09:58:00</t>
        </is>
      </c>
      <c>
        <is>
          <t>08.11.2020 10:41:35</t>
        </is>
      </c>
      <c>
        <v>0.726388888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0.726389</v>
      </c>
    </row>
    <row>
      <c>
        <is>
          <t>1578124</t>
        </is>
      </c>
      <c>
        <v>1</v>
      </c>
      <c>
        <is>
          <t>İZMİR</t>
        </is>
      </c>
      <c>
        <v>MENEMEN</v>
      </c>
      <c>
        <is>
          <t>TÜRKELLİ DM (TR-4) 35-28-M00368_TÜRKELLİ TR-1803 ÇIKIŞ-M013 M013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09.11.2020 15:19:58</t>
        </is>
      </c>
      <c>
        <is>
          <t>09.11.2020 15:51:53</t>
        </is>
      </c>
      <c>
        <v>0.531944444</v>
      </c>
      <c>
        <v>0</v>
      </c>
      <c>
        <v>0</v>
      </c>
      <c>
        <v>9</v>
      </c>
      <c>
        <v>26</v>
      </c>
      <c>
        <v>0</v>
      </c>
      <c>
        <v>0</v>
      </c>
      <c>
        <v>4.7875</v>
      </c>
      <c>
        <v>13.830556</v>
      </c>
    </row>
    <row>
      <c>
        <is>
          <t>1577424</t>
        </is>
      </c>
      <c>
        <v>1</v>
      </c>
      <c>
        <is>
          <t>İZMİR</t>
        </is>
      </c>
      <c>
        <v>ÇEŞME</v>
      </c>
      <c>
        <is>
          <t>L-358 YENİ DOSTLAR SİTESİ 35-18-L00358_93534691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07.11.2020 23:51:10</t>
        </is>
      </c>
      <c>
        <is>
          <t>08.11.2020 02:43:39</t>
        </is>
      </c>
      <c>
        <v>2.874722222</v>
      </c>
      <c>
        <v>1</v>
      </c>
      <c>
        <v>0</v>
      </c>
      <c>
        <v>0</v>
      </c>
      <c>
        <v>0</v>
      </c>
      <c>
        <v>2.874722</v>
      </c>
      <c>
        <v>0</v>
      </c>
      <c>
        <v>0</v>
      </c>
      <c>
        <v>0</v>
      </c>
    </row>
    <row>
      <c>
        <is>
          <t>1576778</t>
        </is>
      </c>
      <c>
        <v>1</v>
      </c>
      <c>
        <is>
          <t>MANİSA</t>
        </is>
      </c>
      <c>
        <v>TURGUTLU</v>
      </c>
      <c>
        <is>
          <t>TR-2/4 45-83-L00004_48078023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06.11.2020 19:09:10</t>
        </is>
      </c>
      <c>
        <is>
          <t>06.11.2020 20:11:39</t>
        </is>
      </c>
      <c>
        <v>1.041388888</v>
      </c>
      <c>
        <v>0</v>
      </c>
      <c>
        <v>54</v>
      </c>
      <c>
        <v>0</v>
      </c>
      <c>
        <v>0</v>
      </c>
      <c>
        <v>0</v>
      </c>
      <c>
        <v>56.235</v>
      </c>
      <c>
        <v>0</v>
      </c>
      <c>
        <v>0</v>
      </c>
    </row>
    <row>
      <c>
        <is>
          <t>1579015</t>
        </is>
      </c>
      <c>
        <v>1</v>
      </c>
      <c>
        <is>
          <t>MANİSA</t>
        </is>
      </c>
      <c>
        <v>TURGUTLU</v>
      </c>
      <c>
        <is>
          <t>İSTASYONALTI KÖK 45-83-M00131_CELALETTİN AŞKIN M08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11.11.2020 11:01:52</t>
        </is>
      </c>
      <c>
        <is>
          <t>11.11.2020 11:24:00</t>
        </is>
      </c>
      <c>
        <v>0.368888888</v>
      </c>
      <c>
        <v>3</v>
      </c>
      <c>
        <v>329</v>
      </c>
      <c>
        <v>151</v>
      </c>
      <c>
        <v>60</v>
      </c>
      <c>
        <v>1.106667</v>
      </c>
      <c>
        <v>121.364444</v>
      </c>
      <c>
        <v>55.702222</v>
      </c>
      <c>
        <v>22.133333</v>
      </c>
    </row>
    <row>
      <c>
        <is>
          <t>1583104</t>
        </is>
      </c>
      <c>
        <v>1</v>
      </c>
      <c>
        <is>
          <t>MANİSA</t>
        </is>
      </c>
      <c>
        <v>TURGUTLU</v>
      </c>
      <c>
        <is>
          <t>İSTASYONALTI KÖK 45-83-M00131_GÜRKÖY-M09 M09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19.11.2020 12:02:30</t>
        </is>
      </c>
      <c>
        <is>
          <t>19.11.2020 12:57:00</t>
        </is>
      </c>
      <c>
        <v>0.908333333</v>
      </c>
      <c>
        <v>0</v>
      </c>
      <c>
        <v>0</v>
      </c>
      <c>
        <v>74</v>
      </c>
      <c>
        <v>0</v>
      </c>
      <c>
        <v>0</v>
      </c>
      <c>
        <v>0</v>
      </c>
      <c>
        <v>67.216667</v>
      </c>
      <c>
        <v>0</v>
      </c>
    </row>
    <row>
      <c>
        <is>
          <t>1594769</t>
        </is>
      </c>
      <c>
        <v>1</v>
      </c>
      <c>
        <is>
          <t>MANİSA</t>
        </is>
      </c>
      <c>
        <v>TURGUTLU</v>
      </c>
      <c>
        <is>
          <t>TR-2/20 45-83-L00020_955153454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22.11.2020 12:20:56</t>
        </is>
      </c>
      <c>
        <is>
          <t>22.11.2020 13:15:28</t>
        </is>
      </c>
      <c>
        <v>0.908888888</v>
      </c>
      <c>
        <v>0</v>
      </c>
      <c>
        <v>2</v>
      </c>
      <c>
        <v>0</v>
      </c>
      <c>
        <v>0</v>
      </c>
      <c>
        <v>0</v>
      </c>
      <c>
        <v>1.817778</v>
      </c>
      <c>
        <v>0</v>
      </c>
      <c>
        <v>0</v>
      </c>
    </row>
    <row>
      <c>
        <is>
          <t>1598751</t>
        </is>
      </c>
      <c>
        <v>1</v>
      </c>
      <c>
        <is>
          <t>MANİSA</t>
        </is>
      </c>
      <c>
        <v>TURGUTLU</v>
      </c>
      <c>
        <is>
          <t>TR-2/4 45-83-L00004_ TR1842A3B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30.11.2020 15:56:22</t>
        </is>
      </c>
      <c>
        <is>
          <t>30.11.2020 17:28:17</t>
        </is>
      </c>
      <c>
        <v>1.531944444</v>
      </c>
      <c>
        <v>0</v>
      </c>
      <c>
        <v>17</v>
      </c>
      <c>
        <v>0</v>
      </c>
      <c>
        <v>0</v>
      </c>
      <c>
        <v>0</v>
      </c>
      <c>
        <v>26.043056</v>
      </c>
      <c>
        <v>0</v>
      </c>
      <c>
        <v>0</v>
      </c>
    </row>
    <row>
      <c>
        <is>
          <t>1594825</t>
        </is>
      </c>
      <c>
        <v>1</v>
      </c>
      <c>
        <is>
          <t>MANİSA</t>
        </is>
      </c>
      <c>
        <v>TURGUTLU</v>
      </c>
      <c>
        <is>
          <t>TR-2/20 45-83-L00020_955176497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22.11.2020 14:57:37</t>
        </is>
      </c>
      <c>
        <is>
          <t>22.11.2020 15:39:17</t>
        </is>
      </c>
      <c>
        <v>0.694444444</v>
      </c>
      <c>
        <v>0</v>
      </c>
      <c>
        <v>1</v>
      </c>
      <c>
        <v>0</v>
      </c>
      <c>
        <v>0</v>
      </c>
      <c>
        <v>0</v>
      </c>
      <c>
        <v>0.694444</v>
      </c>
      <c>
        <v>0</v>
      </c>
      <c>
        <v>0</v>
      </c>
    </row>
    <row>
      <c>
        <is>
          <t>1580673</t>
        </is>
      </c>
      <c>
        <v>1</v>
      </c>
      <c>
        <is>
          <t>MANİSA</t>
        </is>
      </c>
      <c>
        <v>TURGUTLU</v>
      </c>
      <c>
        <is>
          <t>İSTASYONALTI KÖK 45-83-M00131_CELALETTİN AŞKIN M08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14.11.2020 12:29:19</t>
        </is>
      </c>
      <c>
        <is>
          <t>14.11.2020 12:57:00</t>
        </is>
      </c>
      <c>
        <v>0.461388888</v>
      </c>
      <c>
        <v>3</v>
      </c>
      <c>
        <v>329</v>
      </c>
      <c>
        <v>151</v>
      </c>
      <c>
        <v>60</v>
      </c>
      <c>
        <v>1.384167</v>
      </c>
      <c>
        <v>151.796944</v>
      </c>
      <c>
        <v>69.669722</v>
      </c>
      <c>
        <v>27.683333</v>
      </c>
    </row>
    <row>
      <c>
        <is>
          <t>1581602</t>
        </is>
      </c>
      <c>
        <v>1</v>
      </c>
      <c>
        <is>
          <t>MANİSA</t>
        </is>
      </c>
      <c>
        <v>TURGUTLU</v>
      </c>
      <c>
        <is>
          <t>ARPALIK TARIMSAL SULAMA TR-7 45-83-M00336_Ayırıcı H01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16.11.2020 16:24:02</t>
        </is>
      </c>
      <c>
        <is>
          <t>16.11.2020 18:37:45</t>
        </is>
      </c>
      <c>
        <v>2.228611111</v>
      </c>
      <c>
        <v>0</v>
      </c>
      <c>
        <v>20</v>
      </c>
      <c>
        <v>0</v>
      </c>
      <c>
        <v>0</v>
      </c>
      <c>
        <v>0</v>
      </c>
      <c>
        <v>44.572222</v>
      </c>
      <c>
        <v>0</v>
      </c>
      <c>
        <v>0</v>
      </c>
    </row>
    <row>
      <c>
        <is>
          <t>1574546</t>
        </is>
      </c>
      <c>
        <v>1</v>
      </c>
      <c>
        <is>
          <t>MANİSA</t>
        </is>
      </c>
      <c>
        <v>KIRKAĞAÇ</v>
      </c>
      <c>
        <is>
          <t>İLYASLAR KÖK 45-76-M00048_İLYASLAR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03.11.2020 09:29:43</t>
        </is>
      </c>
      <c>
        <is>
          <t>03.11.2020 10:28:04</t>
        </is>
      </c>
      <c>
        <v>0.9725</v>
      </c>
      <c>
        <v>3</v>
      </c>
      <c>
        <v>891</v>
      </c>
      <c>
        <v>8</v>
      </c>
      <c>
        <v>3</v>
      </c>
      <c>
        <v>2.9175</v>
      </c>
      <c>
        <v>866.4975</v>
      </c>
      <c>
        <v>7.78</v>
      </c>
      <c>
        <v>2.9175</v>
      </c>
    </row>
    <row>
      <c>
        <is>
          <t>1597289</t>
        </is>
      </c>
      <c>
        <v>1</v>
      </c>
      <c>
        <is>
          <t>MANİSA</t>
        </is>
      </c>
      <c>
        <v>KIRKAĞAÇ</v>
      </c>
      <c>
        <is>
          <t>KARAKURT TR-4 45-76-M00088_955248554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27.11.2020 12:17:31</t>
        </is>
      </c>
      <c>
        <is>
          <t>27.11.2020 14:22:06</t>
        </is>
      </c>
      <c>
        <v>2.076388888</v>
      </c>
      <c>
        <v>0</v>
      </c>
      <c>
        <v>1</v>
      </c>
      <c>
        <v>0</v>
      </c>
      <c>
        <v>0</v>
      </c>
      <c>
        <v>0</v>
      </c>
      <c>
        <v>2.076389</v>
      </c>
      <c>
        <v>0</v>
      </c>
      <c>
        <v>0</v>
      </c>
    </row>
    <row>
      <c>
        <is>
          <t>1578806</t>
        </is>
      </c>
      <c>
        <v>1</v>
      </c>
      <c>
        <is>
          <t>İZMİR</t>
        </is>
      </c>
      <c>
        <v>MENDERES</v>
      </c>
      <c>
        <is>
          <t>DM-3/TR-33 (ESKİ TR-8) 35-22-M00008_35-22-M00008</t>
        </is>
      </c>
      <c>
        <v>AG Kademe Ayarı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10.11.2020 23:46:00</t>
        </is>
      </c>
      <c>
        <is>
          <t>10.11.2020 23:51:13</t>
        </is>
      </c>
      <c>
        <v>0.086944444</v>
      </c>
      <c>
        <v>2</v>
      </c>
      <c>
        <v>499</v>
      </c>
      <c>
        <v>0</v>
      </c>
      <c>
        <v>0</v>
      </c>
      <c>
        <v>0.173889</v>
      </c>
      <c>
        <v>43.385278</v>
      </c>
      <c>
        <v>0</v>
      </c>
      <c>
        <v>0</v>
      </c>
    </row>
    <row>
      <c>
        <is>
          <t>1596012</t>
        </is>
      </c>
      <c>
        <v>1</v>
      </c>
      <c>
        <is>
          <t>İZMİR</t>
        </is>
      </c>
      <c>
        <v>MENDERES</v>
      </c>
      <c>
        <is>
          <t>DM-3/TR-32 35-22-M00074_DAĞITIM TRAFO DM-3/TR-32-M03 M03</t>
        </is>
      </c>
      <c>
        <v>OG Trafo Kademe Ayarı</v>
      </c>
      <c>
        <is>
          <t>Dağıtım-OG</t>
        </is>
      </c>
      <c>
        <v>Kısa</v>
      </c>
      <c>
        <v>Şebeke işletmecisi</v>
      </c>
      <c>
        <v>Bildirimsiz</v>
      </c>
      <c>
        <is>
          <t>25.11.2020 03:20:00</t>
        </is>
      </c>
      <c>
        <is>
          <t>25.11.2020 03:21:34</t>
        </is>
      </c>
      <c>
        <v>0.026111111</v>
      </c>
      <c>
        <v>2</v>
      </c>
      <c>
        <v>511</v>
      </c>
      <c>
        <v>0</v>
      </c>
      <c>
        <v>0</v>
      </c>
      <c>
        <v>0.052222</v>
      </c>
      <c>
        <v>13.342778</v>
      </c>
      <c>
        <v>0</v>
      </c>
      <c>
        <v>0</v>
      </c>
    </row>
    <row>
      <c>
        <is>
          <t>1578997</t>
        </is>
      </c>
      <c>
        <v>1</v>
      </c>
      <c>
        <is>
          <t>İZMİR</t>
        </is>
      </c>
      <c>
        <v>MENDERES</v>
      </c>
      <c>
        <is>
          <t>ORTA MAHALLE M-40 35-25-M00112_7526663</t>
        </is>
      </c>
      <c>
        <v>AG Hatta Ağaç Kesimi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11.11.2020 10:42:00</t>
        </is>
      </c>
      <c>
        <is>
          <t>11.11.2020 11:46:56</t>
        </is>
      </c>
      <c>
        <v>1.082222222</v>
      </c>
      <c>
        <v>0</v>
      </c>
      <c>
        <v>114</v>
      </c>
      <c>
        <v>0</v>
      </c>
      <c>
        <v>0</v>
      </c>
      <c>
        <v>0</v>
      </c>
      <c>
        <v>123.373333</v>
      </c>
      <c>
        <v>0</v>
      </c>
      <c>
        <v>0</v>
      </c>
    </row>
    <row>
      <c>
        <is>
          <t>1578517</t>
        </is>
      </c>
      <c>
        <v>1</v>
      </c>
      <c>
        <is>
          <t>MANİSA</t>
        </is>
      </c>
      <c>
        <v>AHMETLİ</v>
      </c>
      <c>
        <is>
          <t>AHMETLİ TR-65 SANAYİ 45-84-L00065_B</t>
        </is>
      </c>
      <c>
        <v>Üçüncü Şahısların Vermiş Olduğu Hasarlar</v>
      </c>
      <c>
        <is>
          <t>Dağıtım-AG</t>
        </is>
      </c>
      <c>
        <v>Uzun</v>
      </c>
      <c>
        <v>Dışsal</v>
      </c>
      <c>
        <v>Bildirimsiz</v>
      </c>
      <c>
        <is>
          <t>10.11.2020 12:34:46</t>
        </is>
      </c>
      <c>
        <is>
          <t>10.11.2020 15:22:12</t>
        </is>
      </c>
      <c>
        <v>2.790555555</v>
      </c>
      <c>
        <v>0</v>
      </c>
      <c>
        <v>12</v>
      </c>
      <c>
        <v>0</v>
      </c>
      <c>
        <v>0</v>
      </c>
      <c>
        <v>0</v>
      </c>
      <c>
        <v>33.486667</v>
      </c>
      <c>
        <v>0</v>
      </c>
      <c>
        <v>0</v>
      </c>
    </row>
    <row>
      <c>
        <is>
          <t>1598398</t>
        </is>
      </c>
      <c>
        <v>1</v>
      </c>
      <c>
        <is>
          <t>İZMİR</t>
        </is>
      </c>
      <c>
        <v>BERGAMA</v>
      </c>
      <c>
        <is>
          <t>AYASKENT DM-2 (TR-1) 35-16-M00011_ÖZBATILILAR BELEDİYE-AZİZİYE-PAŞAKÖY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30.11.2020 07:18:32</t>
        </is>
      </c>
      <c>
        <is>
          <t>30.11.2020 08:09:19</t>
        </is>
      </c>
      <c>
        <v>0.846388888</v>
      </c>
      <c>
        <v>6</v>
      </c>
      <c>
        <v>474</v>
      </c>
      <c>
        <v>6</v>
      </c>
      <c>
        <v>40</v>
      </c>
      <c>
        <v>5.078333</v>
      </c>
      <c>
        <v>401.188333</v>
      </c>
      <c>
        <v>5.078333</v>
      </c>
      <c>
        <v>33.855556</v>
      </c>
    </row>
    <row>
      <c>
        <is>
          <t>1598412</t>
        </is>
      </c>
      <c>
        <v>1</v>
      </c>
      <c>
        <is>
          <t>İZMİR</t>
        </is>
      </c>
      <c>
        <v>KİRAZ</v>
      </c>
      <c>
        <is>
          <t>CEVİZLİ BALYERİ TR-8 35-31-L00326_47797223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30.11.2020 08:38:00</t>
        </is>
      </c>
      <c>
        <is>
          <t>30.11.2020 11:55:20</t>
        </is>
      </c>
      <c>
        <v>3.288888888</v>
      </c>
      <c>
        <v>0</v>
      </c>
      <c>
        <v>0</v>
      </c>
      <c>
        <v>0</v>
      </c>
      <c>
        <v>41</v>
      </c>
      <c>
        <v>0</v>
      </c>
      <c>
        <v>0</v>
      </c>
      <c>
        <v>0</v>
      </c>
      <c>
        <v>134.844444</v>
      </c>
    </row>
    <row>
      <c>
        <is>
          <t>1576405</t>
        </is>
      </c>
      <c>
        <v>1</v>
      </c>
      <c>
        <is>
          <t>İZMİR</t>
        </is>
      </c>
      <c>
        <v>KİRAZ</v>
      </c>
      <c>
        <is>
          <t>CEVİZLİ MERKEZ TR-1 35-31-L00321_47798060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06.11.2020 11:56:33</t>
        </is>
      </c>
      <c>
        <is>
          <t>06.11.2020 17:36:55</t>
        </is>
      </c>
      <c>
        <v>5.672777777</v>
      </c>
      <c>
        <v>0</v>
      </c>
      <c>
        <v>0</v>
      </c>
      <c>
        <v>0</v>
      </c>
      <c>
        <v>20</v>
      </c>
      <c>
        <v>0</v>
      </c>
      <c>
        <v>0</v>
      </c>
      <c>
        <v>0</v>
      </c>
      <c>
        <v>113.455556</v>
      </c>
    </row>
    <row>
      <c>
        <is>
          <t>1576305</t>
        </is>
      </c>
      <c>
        <v>1</v>
      </c>
      <c>
        <is>
          <t>İZMİR</t>
        </is>
      </c>
      <c>
        <v>ÇEŞME</v>
      </c>
      <c>
        <is>
          <t>L-31 BİZBİZE SİTESİ 35-18-L00031_6221555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06.11.2020 10:57:00</t>
        </is>
      </c>
      <c>
        <is>
          <t>06.11.2020 14:35:11</t>
        </is>
      </c>
      <c>
        <v>3.636388888</v>
      </c>
      <c>
        <v>0</v>
      </c>
      <c>
        <v>0</v>
      </c>
      <c>
        <v>0</v>
      </c>
      <c>
        <v>3</v>
      </c>
      <c>
        <v>0</v>
      </c>
      <c>
        <v>0</v>
      </c>
      <c>
        <v>0</v>
      </c>
      <c>
        <v>10.909167</v>
      </c>
    </row>
    <row>
      <c>
        <is>
          <t>1577183</t>
        </is>
      </c>
      <c>
        <v>1</v>
      </c>
      <c>
        <is>
          <t>İZMİR</t>
        </is>
      </c>
      <c>
        <v>ÇEŞME</v>
      </c>
      <c>
        <is>
          <t>ÇİFTLİK İM 35-18-A00003_SAĞLIKÇILAR L06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07.11.2020 15:10:54</t>
        </is>
      </c>
      <c>
        <is>
          <t>07.11.2020 15:32:58</t>
        </is>
      </c>
      <c>
        <v>0.367777777</v>
      </c>
      <c>
        <v>1</v>
      </c>
      <c>
        <v>31</v>
      </c>
      <c>
        <v>56</v>
      </c>
      <c>
        <v>1067</v>
      </c>
      <c>
        <v>0.367778</v>
      </c>
      <c>
        <v>11.401111</v>
      </c>
      <c>
        <v>20.595556</v>
      </c>
      <c>
        <v>392.418888</v>
      </c>
    </row>
    <row>
      <c>
        <is>
          <t>1574639</t>
        </is>
      </c>
      <c>
        <v>1</v>
      </c>
      <c>
        <is>
          <t>İZMİR</t>
        </is>
      </c>
      <c>
        <v>ÇEŞME</v>
      </c>
      <c>
        <is>
          <t>L-31 BİZBİZE SİTESİ 35-18-L00031_950446292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03.11.2020 11:50:54</t>
        </is>
      </c>
      <c>
        <is>
          <t>03.11.2020 19:07:16</t>
        </is>
      </c>
      <c>
        <v>7.272777777</v>
      </c>
      <c>
        <v>0</v>
      </c>
      <c>
        <v>1</v>
      </c>
      <c>
        <v>0</v>
      </c>
      <c>
        <v>0</v>
      </c>
      <c>
        <v>0</v>
      </c>
      <c>
        <v>7.272778</v>
      </c>
      <c>
        <v>0</v>
      </c>
      <c>
        <v>0</v>
      </c>
    </row>
    <row>
      <c>
        <is>
          <t>1595660</t>
        </is>
      </c>
      <c>
        <v>1</v>
      </c>
      <c>
        <is>
          <t>İZMİR</t>
        </is>
      </c>
      <c>
        <v>ÇEŞME</v>
      </c>
      <c>
        <is>
          <t>ÇİFTLİK İM 35-18-A00003_GOLF-1-L12 L12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24.11.2020 11:09:18</t>
        </is>
      </c>
      <c>
        <is>
          <t>24.11.2020 12:58:47</t>
        </is>
      </c>
      <c>
        <v>1.824722222</v>
      </c>
      <c>
        <v>10</v>
      </c>
      <c>
        <v>53</v>
      </c>
      <c>
        <v>5</v>
      </c>
      <c>
        <v>0</v>
      </c>
      <c>
        <v>18.247222</v>
      </c>
      <c>
        <v>96.710278</v>
      </c>
      <c>
        <v>9.123611</v>
      </c>
      <c>
        <v>0</v>
      </c>
    </row>
    <row>
      <c>
        <is>
          <t>1574595</t>
        </is>
      </c>
      <c>
        <v>1</v>
      </c>
      <c>
        <is>
          <t>MANİSA</t>
        </is>
      </c>
      <c>
        <v>YUNUSEMRE</v>
      </c>
      <c>
        <is>
          <t>SİYEKLİ KÖK 45-71-M00185_OSMANCALI-M04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03.11.2020 10:44:29</t>
        </is>
      </c>
      <c>
        <is>
          <t>03.11.2020 10:49:03</t>
        </is>
      </c>
      <c>
        <v>0.076111111</v>
      </c>
      <c>
        <v>0</v>
      </c>
      <c>
        <v>0</v>
      </c>
      <c>
        <v>39</v>
      </c>
      <c>
        <v>1343</v>
      </c>
      <c>
        <v>0</v>
      </c>
      <c>
        <v>0</v>
      </c>
      <c>
        <v>2.968333</v>
      </c>
      <c>
        <v>102.217222</v>
      </c>
    </row>
    <row>
      <c>
        <is>
          <t>1575726</t>
        </is>
      </c>
      <c>
        <v>1</v>
      </c>
      <c>
        <is>
          <t>MANİSA</t>
        </is>
      </c>
      <c>
        <v>YUNUSEMRE</v>
      </c>
      <c>
        <is>
          <t>SİYEKLİ KÖK 45-71-M00185_OSMANCALI-M04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05.11.2020 11:59:20</t>
        </is>
      </c>
      <c>
        <is>
          <t>05.11.2020 12:04:28</t>
        </is>
      </c>
      <c>
        <v>0.085555555</v>
      </c>
      <c>
        <v>0</v>
      </c>
      <c>
        <v>0</v>
      </c>
      <c>
        <v>39</v>
      </c>
      <c>
        <v>1343</v>
      </c>
      <c>
        <v>0</v>
      </c>
      <c>
        <v>0</v>
      </c>
      <c>
        <v>3.336667</v>
      </c>
      <c>
        <v>114.90111</v>
      </c>
    </row>
    <row>
      <c>
        <is>
          <t>1577682</t>
        </is>
      </c>
      <c>
        <v>1</v>
      </c>
      <c>
        <is>
          <t>MANİSA</t>
        </is>
      </c>
      <c>
        <v>YUNUSEMRE</v>
      </c>
      <c>
        <is>
          <t>SİYEKLİ TR-3 45-71-M01973_953201985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08.11.2020 16:06:54</t>
        </is>
      </c>
      <c>
        <is>
          <t>08.11.2020 18:07:48</t>
        </is>
      </c>
      <c>
        <v>2.015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2.015</v>
      </c>
    </row>
    <row>
      <c>
        <is>
          <t>1577677</t>
        </is>
      </c>
      <c>
        <v>1</v>
      </c>
      <c>
        <is>
          <t>MANİSA</t>
        </is>
      </c>
      <c>
        <v>YUNUSEMRE</v>
      </c>
      <c>
        <is>
          <t>SİYEKLİ KÖK 45-71-M00185_DAĞYENİCE-M07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08.11.2020 16:09:49</t>
        </is>
      </c>
      <c>
        <is>
          <t>08.11.2020 16:33:19</t>
        </is>
      </c>
      <c>
        <v>0.391666666</v>
      </c>
      <c>
        <v>0</v>
      </c>
      <c>
        <v>0</v>
      </c>
      <c>
        <v>78</v>
      </c>
      <c>
        <v>1452</v>
      </c>
      <c>
        <v>0</v>
      </c>
      <c>
        <v>0</v>
      </c>
      <c>
        <v>30.55</v>
      </c>
      <c>
        <v>568.699999</v>
      </c>
    </row>
    <row>
      <c>
        <is>
          <t>1595763</t>
        </is>
      </c>
      <c>
        <v>1</v>
      </c>
      <c>
        <is>
          <t>MANİSA</t>
        </is>
      </c>
      <c>
        <v>AKHİSAR</v>
      </c>
      <c>
        <is>
          <t>YENİDOĞAN TR-1 45-72-L00107_956520467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24.11.2020 13:55:31</t>
        </is>
      </c>
      <c>
        <is>
          <t>24.11.2020 20:51:52</t>
        </is>
      </c>
      <c>
        <v>6.939166666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6.939167</v>
      </c>
    </row>
    <row>
      <c>
        <is>
          <t>1584581</t>
        </is>
      </c>
      <c>
        <v>1</v>
      </c>
      <c>
        <is>
          <t>MANİSA</t>
        </is>
      </c>
      <c>
        <v>AKHİSAR</v>
      </c>
      <c>
        <is>
          <t>TR-1/40-B 45-72-M00107_Ayırıcı H01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21.11.2020 20:26:24</t>
        </is>
      </c>
      <c>
        <is>
          <t>21.11.2020 22:40:18</t>
        </is>
      </c>
      <c>
        <v>2.231666666</v>
      </c>
      <c>
        <v>2</v>
      </c>
      <c>
        <v>524</v>
      </c>
      <c>
        <v>0</v>
      </c>
      <c>
        <v>0</v>
      </c>
      <c>
        <v>4.463333</v>
      </c>
      <c>
        <v>1169.393333</v>
      </c>
      <c>
        <v>0</v>
      </c>
      <c>
        <v>0</v>
      </c>
    </row>
    <row>
      <c>
        <is>
          <t>1582220</t>
        </is>
      </c>
      <c>
        <v>1</v>
      </c>
      <c>
        <is>
          <t>İZMİR</t>
        </is>
      </c>
      <c>
        <v>URLA</v>
      </c>
      <c>
        <is>
          <t>TR-323 AHMET TANJU ÇİPLİ VE ARK. 35-19-M00522_95000149721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17.11.2020 19:36:13</t>
        </is>
      </c>
      <c>
        <is>
          <t>17.11.2020 20:21:56</t>
        </is>
      </c>
      <c>
        <v>0.761944444</v>
      </c>
      <c>
        <v>0</v>
      </c>
      <c>
        <v>0</v>
      </c>
      <c>
        <v>0</v>
      </c>
      <c>
        <v>4</v>
      </c>
      <c>
        <v>0</v>
      </c>
      <c>
        <v>0</v>
      </c>
      <c>
        <v>0</v>
      </c>
      <c>
        <v>3.047778</v>
      </c>
    </row>
    <row>
      <c>
        <is>
          <t>1581585</t>
        </is>
      </c>
      <c>
        <v>1</v>
      </c>
      <c>
        <is>
          <t>İZMİR</t>
        </is>
      </c>
      <c>
        <v>KARABURUN</v>
      </c>
      <c>
        <is>
          <t>EĞLENHOCA TR-2 35-21-L00119_953361008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16.11.2020 15:52:03</t>
        </is>
      </c>
      <c>
        <is>
          <t>16.11.2020 20:00:01</t>
        </is>
      </c>
      <c>
        <v>4.132777777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4.132778</v>
      </c>
    </row>
    <row>
      <c>
        <is>
          <t>1577095</t>
        </is>
      </c>
      <c>
        <v>1</v>
      </c>
      <c>
        <is>
          <t>İZMİR</t>
        </is>
      </c>
      <c>
        <v>URLA</v>
      </c>
      <c>
        <is>
          <t>KADIOVACIK TR-1 35-19-M00202_9590974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07.11.2020 11:56:56</t>
        </is>
      </c>
      <c>
        <is>
          <t>07.11.2020 15:23:21</t>
        </is>
      </c>
      <c>
        <v>3.440277777</v>
      </c>
      <c>
        <v>0</v>
      </c>
      <c>
        <v>0</v>
      </c>
      <c>
        <v>0</v>
      </c>
      <c>
        <v>47</v>
      </c>
      <c>
        <v>0</v>
      </c>
      <c>
        <v>0</v>
      </c>
      <c>
        <v>0</v>
      </c>
      <c>
        <v>161.693056</v>
      </c>
    </row>
    <row>
      <c>
        <is>
          <t>1583172</t>
        </is>
      </c>
      <c>
        <v>1</v>
      </c>
      <c>
        <is>
          <t>MANİSA</t>
        </is>
      </c>
      <c>
        <v>AHMETLİ</v>
      </c>
      <c>
        <is>
          <t>YARAŞLI TR-2 45-84-L00155_955179346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19.11.2020 13:20:23</t>
        </is>
      </c>
      <c>
        <is>
          <t>19.11.2020 15:58:31</t>
        </is>
      </c>
      <c>
        <v>2.635555555</v>
      </c>
      <c>
        <v>0</v>
      </c>
      <c>
        <v>1</v>
      </c>
      <c>
        <v>0</v>
      </c>
      <c>
        <v>0</v>
      </c>
      <c>
        <v>0</v>
      </c>
      <c>
        <v>2.635556</v>
      </c>
      <c>
        <v>0</v>
      </c>
      <c>
        <v>0</v>
      </c>
    </row>
    <row>
      <c>
        <is>
          <t>1596390</t>
        </is>
      </c>
      <c>
        <v>1</v>
      </c>
      <c>
        <is>
          <t>MANİSA</t>
        </is>
      </c>
      <c>
        <v>AHMETLİ</v>
      </c>
      <c>
        <is>
          <t>YARAŞLI TR-1 45-84-L00157_45-84-L00157</t>
        </is>
      </c>
      <c>
        <v>AG Direk Kırılması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25.11.2020 15:06:39</t>
        </is>
      </c>
      <c>
        <is>
          <t>25.11.2020 16:10:58</t>
        </is>
      </c>
      <c>
        <v>1.071944444</v>
      </c>
      <c>
        <v>0</v>
      </c>
      <c>
        <v>86</v>
      </c>
      <c>
        <v>1</v>
      </c>
      <c>
        <v>2</v>
      </c>
      <c>
        <v>0</v>
      </c>
      <c>
        <v>92.187222</v>
      </c>
      <c>
        <v>1.071944</v>
      </c>
      <c>
        <v>2.143889</v>
      </c>
    </row>
    <row>
      <c>
        <is>
          <t>1583189</t>
        </is>
      </c>
      <c>
        <v>1</v>
      </c>
      <c>
        <is>
          <t>MANİSA</t>
        </is>
      </c>
      <c>
        <v>ALAŞEHİR</v>
      </c>
      <c>
        <is>
          <t>YENİKÖY TR-1 45-73-M00252_945668643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19.11.2020 13:40:50</t>
        </is>
      </c>
      <c>
        <is>
          <t>19.11.2020 17:32:27</t>
        </is>
      </c>
      <c>
        <v>3.860277777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3.860278</v>
      </c>
    </row>
    <row>
      <c>
        <is>
          <t>1583747</t>
        </is>
      </c>
      <c>
        <v>1</v>
      </c>
      <c>
        <is>
          <t>MANİSA</t>
        </is>
      </c>
      <c>
        <v>ALAŞEHİR</v>
      </c>
      <c>
        <is>
          <t>YENİKÖY TR-1 45-73-M00252_945668651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20.11.2020 11:01:55</t>
        </is>
      </c>
      <c>
        <is>
          <t>20.11.2020 12:18:49</t>
        </is>
      </c>
      <c>
        <v>1.281666666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1.281667</v>
      </c>
    </row>
    <row>
      <c>
        <is>
          <t>1579510</t>
        </is>
      </c>
      <c>
        <v>1</v>
      </c>
      <c>
        <is>
          <t>MANİSA</t>
        </is>
      </c>
      <c>
        <v>KIRKAĞAÇ</v>
      </c>
      <c>
        <is>
          <t>ALI KÜCÜKCANSIZ VE ARK.ÖZEL TR 45-76-L00123Ö_Ayırıcı H01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12.11.2020 10:16:13</t>
        </is>
      </c>
      <c>
        <is>
          <t>12.11.2020 10:46:48</t>
        </is>
      </c>
      <c>
        <v>0.509722222</v>
      </c>
      <c>
        <v>0</v>
      </c>
      <c>
        <v>0</v>
      </c>
      <c>
        <v>21</v>
      </c>
      <c>
        <v>0</v>
      </c>
      <c>
        <v>0</v>
      </c>
      <c>
        <v>0</v>
      </c>
      <c>
        <v>10.704167</v>
      </c>
      <c>
        <v>0</v>
      </c>
    </row>
    <row>
      <c>
        <is>
          <t>1595303</t>
        </is>
      </c>
      <c>
        <v>1</v>
      </c>
      <c>
        <is>
          <t>MANİSA</t>
        </is>
      </c>
      <c>
        <v>KIRKAĞAÇ</v>
      </c>
      <c>
        <is>
          <t>ÖVEÇLİ TR-1 45-76-L00134_45-76-L00134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23.11.2020 14:58:06</t>
        </is>
      </c>
      <c>
        <is>
          <t>23.11.2020 16:01:15</t>
        </is>
      </c>
      <c>
        <v>1.0525</v>
      </c>
      <c>
        <v>0</v>
      </c>
      <c>
        <v>32</v>
      </c>
      <c>
        <v>1</v>
      </c>
      <c>
        <v>3</v>
      </c>
      <c>
        <v>0</v>
      </c>
      <c>
        <v>33.68</v>
      </c>
      <c>
        <v>1.0525</v>
      </c>
      <c>
        <v>3.1575</v>
      </c>
    </row>
    <row>
      <c>
        <is>
          <t>1597575</t>
        </is>
      </c>
      <c>
        <v>1</v>
      </c>
      <c>
        <is>
          <t>İZMİR</t>
        </is>
      </c>
      <c>
        <v>MENDERES</v>
      </c>
      <c>
        <is>
          <t>TR-11 35-22-M00011_DAĞITIM TRAFO TR-11-M03 M03</t>
        </is>
      </c>
      <c>
        <v>OG Kademe Ayarı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28.11.2020 01:03:15</t>
        </is>
      </c>
      <c>
        <is>
          <t>28.11.2020 01:07:00</t>
        </is>
      </c>
      <c>
        <v>0.0625</v>
      </c>
      <c>
        <v>2</v>
      </c>
      <c>
        <v>396</v>
      </c>
      <c>
        <v>0</v>
      </c>
      <c>
        <v>0</v>
      </c>
      <c>
        <v>0.125</v>
      </c>
      <c>
        <v>24.75</v>
      </c>
      <c>
        <v>0</v>
      </c>
      <c>
        <v>0</v>
      </c>
    </row>
    <row>
      <c>
        <is>
          <t>1596867</t>
        </is>
      </c>
      <c>
        <v>1</v>
      </c>
      <c>
        <is>
          <t>İZMİR</t>
        </is>
      </c>
      <c>
        <v>MENDERES</v>
      </c>
      <c>
        <is>
          <t>TR-10 35-22-M00010_DM-3/TR-32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26.11.2020 15:01:42</t>
        </is>
      </c>
      <c>
        <is>
          <t>26.11.2020 15:36:55</t>
        </is>
      </c>
      <c>
        <v>0.586944444</v>
      </c>
      <c>
        <v>2</v>
      </c>
      <c>
        <v>732</v>
      </c>
      <c>
        <v>0</v>
      </c>
      <c>
        <v>0</v>
      </c>
      <c>
        <v>1.173889</v>
      </c>
      <c>
        <v>429.643333</v>
      </c>
      <c>
        <v>0</v>
      </c>
      <c>
        <v>0</v>
      </c>
    </row>
    <row>
      <c>
        <is>
          <t>1598286</t>
        </is>
      </c>
      <c>
        <v>1</v>
      </c>
      <c>
        <is>
          <t>İZMİR</t>
        </is>
      </c>
      <c>
        <v>MENDERES</v>
      </c>
      <c>
        <is>
          <t>TR-10 35-22-M00010_955260613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29.11.2020 17:54:18</t>
        </is>
      </c>
      <c>
        <is>
          <t>29.11.2020 19:56:13</t>
        </is>
      </c>
      <c>
        <v>2.031944444</v>
      </c>
      <c>
        <v>0</v>
      </c>
      <c>
        <v>2</v>
      </c>
      <c>
        <v>0</v>
      </c>
      <c>
        <v>0</v>
      </c>
      <c>
        <v>0</v>
      </c>
      <c>
        <v>4.063889</v>
      </c>
      <c>
        <v>0</v>
      </c>
      <c>
        <v>0</v>
      </c>
    </row>
    <row>
      <c>
        <is>
          <t>1573817</t>
        </is>
      </c>
      <c>
        <v>1</v>
      </c>
      <c>
        <is>
          <t>İZMİR</t>
        </is>
      </c>
      <c>
        <v>MENDERES</v>
      </c>
      <c>
        <is>
          <t>TR-11 35-22-M00011_E e1b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01.11.2020 18:46:59</t>
        </is>
      </c>
      <c>
        <is>
          <t>01.11.2020 20:41:50</t>
        </is>
      </c>
      <c>
        <v>1.914166666</v>
      </c>
      <c>
        <v>0</v>
      </c>
      <c>
        <v>21</v>
      </c>
      <c>
        <v>0</v>
      </c>
      <c>
        <v>0</v>
      </c>
      <c>
        <v>0</v>
      </c>
      <c>
        <v>40.1975</v>
      </c>
      <c>
        <v>0</v>
      </c>
      <c>
        <v>0</v>
      </c>
    </row>
    <row>
      <c>
        <is>
          <t>1576143</t>
        </is>
      </c>
      <c>
        <v>1</v>
      </c>
      <c>
        <is>
          <t>MANİSA</t>
        </is>
      </c>
      <c>
        <v>AHMETLİ</v>
      </c>
      <c>
        <is>
          <t>CAMBAZLI TR-1 45-84-M00007_955187677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06.11.2020 07:55:29</t>
        </is>
      </c>
      <c>
        <is>
          <t>06.11.2020 12:19:10</t>
        </is>
      </c>
      <c>
        <v>4.394722222</v>
      </c>
      <c>
        <v>0</v>
      </c>
      <c>
        <v>1</v>
      </c>
      <c>
        <v>0</v>
      </c>
      <c>
        <v>0</v>
      </c>
      <c>
        <v>0</v>
      </c>
      <c>
        <v>4.394722</v>
      </c>
      <c>
        <v>0</v>
      </c>
      <c>
        <v>0</v>
      </c>
    </row>
    <row>
      <c>
        <is>
          <t>1578696</t>
        </is>
      </c>
      <c>
        <v>1</v>
      </c>
      <c>
        <is>
          <t>MANİSA</t>
        </is>
      </c>
      <c>
        <v>AHMETLİ</v>
      </c>
      <c>
        <is>
          <t>CAMBAZLI KÖK 45-84-M00005_MADEN KÖK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10.11.2020 17:20:00</t>
        </is>
      </c>
      <c>
        <is>
          <t>10.11.2020 17:35:29</t>
        </is>
      </c>
      <c>
        <v>0.258055555</v>
      </c>
      <c>
        <v>0</v>
      </c>
      <c>
        <v>297</v>
      </c>
      <c>
        <v>71</v>
      </c>
      <c>
        <v>20</v>
      </c>
      <c>
        <v>0</v>
      </c>
      <c>
        <v>76.6425</v>
      </c>
      <c>
        <v>18.321944</v>
      </c>
      <c>
        <v>5.161111</v>
      </c>
    </row>
    <row>
      <c>
        <is>
          <t>1584362</t>
        </is>
      </c>
      <c>
        <v>1</v>
      </c>
      <c>
        <is>
          <t>MANİSA</t>
        </is>
      </c>
      <c>
        <v>AHMETLİ</v>
      </c>
      <c>
        <is>
          <t>CAMBAZLI KÖK 45-84-M00005_MADEN KÖK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21.11.2020 12:43:54</t>
        </is>
      </c>
      <c>
        <is>
          <t>21.11.2020 13:57:47</t>
        </is>
      </c>
      <c>
        <v>1.231388888</v>
      </c>
      <c>
        <v>0</v>
      </c>
      <c>
        <v>297</v>
      </c>
      <c>
        <v>71</v>
      </c>
      <c>
        <v>20</v>
      </c>
      <c>
        <v>0</v>
      </c>
      <c>
        <v>365.7225</v>
      </c>
      <c>
        <v>87.428611</v>
      </c>
      <c>
        <v>24.627778</v>
      </c>
    </row>
    <row>
      <c>
        <is>
          <t>1594822</t>
        </is>
      </c>
      <c>
        <v>1</v>
      </c>
      <c>
        <is>
          <t>MANİSA</t>
        </is>
      </c>
      <c>
        <v>TURGUTLU</v>
      </c>
      <c>
        <is>
          <t>İSTASYONALTI KÖK 45-83-M00131_HatBaşıAyırıcı_53137017 M04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22.11.2020 14:44:44</t>
        </is>
      </c>
      <c>
        <is>
          <t>22.11.2020 15:09:22</t>
        </is>
      </c>
      <c>
        <v>0.410555555</v>
      </c>
      <c>
        <v>0</v>
      </c>
      <c>
        <v>78</v>
      </c>
      <c>
        <v>1</v>
      </c>
      <c>
        <v>74</v>
      </c>
      <c>
        <v>0</v>
      </c>
      <c>
        <v>32.023333</v>
      </c>
      <c>
        <v>0.410556</v>
      </c>
      <c>
        <v>30.381111</v>
      </c>
    </row>
    <row>
      <c>
        <is>
          <t>1583174</t>
        </is>
      </c>
      <c>
        <v>1</v>
      </c>
      <c>
        <is>
          <t>MANİSA</t>
        </is>
      </c>
      <c>
        <v>TURGUTLU</v>
      </c>
      <c>
        <is>
          <t>TR-2/11 45-83-L00011_955146000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19.11.2020 13:19:44</t>
        </is>
      </c>
      <c>
        <is>
          <t>19.11.2020 14:16:19</t>
        </is>
      </c>
      <c>
        <v>0.943055555</v>
      </c>
      <c>
        <v>0</v>
      </c>
      <c>
        <v>1</v>
      </c>
      <c>
        <v>0</v>
      </c>
      <c>
        <v>0</v>
      </c>
      <c>
        <v>0</v>
      </c>
      <c>
        <v>0.943056</v>
      </c>
      <c>
        <v>0</v>
      </c>
      <c>
        <v>0</v>
      </c>
    </row>
    <row>
      <c>
        <is>
          <t>1581421</t>
        </is>
      </c>
      <c>
        <v>1</v>
      </c>
      <c>
        <is>
          <t>MANİSA</t>
        </is>
      </c>
      <c>
        <v>TURGUTLU</v>
      </c>
      <c>
        <is>
          <t>TR-2/9 45-83-L00009_TR-2/11-L02 L02</t>
        </is>
      </c>
      <c>
        <v>Üçüncü Şahısların Vermiş Olduğu Hasarlar</v>
      </c>
      <c>
        <is>
          <t>Dağıtım-OG</t>
        </is>
      </c>
      <c>
        <v>Uzun</v>
      </c>
      <c>
        <v>Dışsal</v>
      </c>
      <c>
        <v>Bildirimsiz</v>
      </c>
      <c>
        <is>
          <t>16.11.2020 11:29:00</t>
        </is>
      </c>
      <c>
        <is>
          <t>16.11.2020 12:16:19</t>
        </is>
      </c>
      <c>
        <v>0.788611111</v>
      </c>
      <c>
        <v>3</v>
      </c>
      <c>
        <v>564</v>
      </c>
      <c>
        <v>0</v>
      </c>
      <c>
        <v>0</v>
      </c>
      <c>
        <v>2.365833</v>
      </c>
      <c>
        <v>444.776667</v>
      </c>
      <c>
        <v>0</v>
      </c>
      <c>
        <v>0</v>
      </c>
    </row>
    <row>
      <c>
        <is>
          <t>1573668</t>
        </is>
      </c>
      <c>
        <v>1</v>
      </c>
      <c>
        <is>
          <t>MANİSA</t>
        </is>
      </c>
      <c>
        <v>TURGUTLU</v>
      </c>
      <c>
        <is>
          <t>BOSTANLI KÜME EVLERİ TR-2 45-83-M00694_955168639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01.11.2020 13:23:54</t>
        </is>
      </c>
      <c>
        <is>
          <t>01.11.2020 14:13:04</t>
        </is>
      </c>
      <c>
        <v>0.819444444</v>
      </c>
      <c>
        <v>0</v>
      </c>
      <c>
        <v>1</v>
      </c>
      <c>
        <v>0</v>
      </c>
      <c>
        <v>0</v>
      </c>
      <c>
        <v>0</v>
      </c>
      <c>
        <v>0.819444</v>
      </c>
      <c>
        <v>0</v>
      </c>
      <c>
        <v>0</v>
      </c>
    </row>
    <row>
      <c>
        <is>
          <t>1576061</t>
        </is>
      </c>
      <c>
        <v>1</v>
      </c>
      <c>
        <is>
          <t>MANİSA</t>
        </is>
      </c>
      <c>
        <v>TURGUTLU</v>
      </c>
      <c>
        <is>
          <t>BOSTANLI KÜME EVLERİ TR-2 45-83-M00694_A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05.11.2020 21:35:04</t>
        </is>
      </c>
      <c>
        <is>
          <t>05.11.2020 23:30:23</t>
        </is>
      </c>
      <c>
        <v>1.921944444</v>
      </c>
      <c>
        <v>0</v>
      </c>
      <c>
        <v>14</v>
      </c>
      <c>
        <v>0</v>
      </c>
      <c>
        <v>5</v>
      </c>
      <c>
        <v>0</v>
      </c>
      <c>
        <v>26.907222</v>
      </c>
      <c>
        <v>0</v>
      </c>
      <c>
        <v>9.609722</v>
      </c>
    </row>
    <row>
      <c>
        <is>
          <t>1580551</t>
        </is>
      </c>
      <c>
        <v>1</v>
      </c>
      <c>
        <is>
          <t>MANİSA</t>
        </is>
      </c>
      <c>
        <v>TURGUTLU</v>
      </c>
      <c>
        <is>
          <t>KISMALI TR-3 45-83-M00726_967184481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14.11.2020 09:28:10</t>
        </is>
      </c>
      <c>
        <is>
          <t>14.11.2020 10:37:09</t>
        </is>
      </c>
      <c>
        <v>1.149722222</v>
      </c>
      <c>
        <v>0</v>
      </c>
      <c>
        <v>0</v>
      </c>
      <c>
        <v>0</v>
      </c>
      <c>
        <v>6</v>
      </c>
      <c>
        <v>0</v>
      </c>
      <c>
        <v>0</v>
      </c>
      <c>
        <v>0</v>
      </c>
      <c>
        <v>6.898333</v>
      </c>
    </row>
    <row>
      <c>
        <is>
          <t>1596259</t>
        </is>
      </c>
      <c>
        <v>1</v>
      </c>
      <c>
        <is>
          <t>MANİSA</t>
        </is>
      </c>
      <c>
        <v>TURGUTLU</v>
      </c>
      <c>
        <is>
          <t>İSTASYONALTI KÖK 45-83-M00131_GÜRKÖY-M09 M09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25.11.2020 11:52:34</t>
        </is>
      </c>
      <c>
        <is>
          <t>25.11.2020 12:33:36</t>
        </is>
      </c>
      <c>
        <v>0.683888888</v>
      </c>
      <c>
        <v>0</v>
      </c>
      <c>
        <v>0</v>
      </c>
      <c>
        <v>74</v>
      </c>
      <c>
        <v>0</v>
      </c>
      <c>
        <v>0</v>
      </c>
      <c>
        <v>0</v>
      </c>
      <c>
        <v>50.607778</v>
      </c>
      <c>
        <v>0</v>
      </c>
    </row>
    <row>
      <c>
        <is>
          <t>1597474</t>
        </is>
      </c>
      <c>
        <v>1</v>
      </c>
      <c>
        <is>
          <t>MANİSA</t>
        </is>
      </c>
      <c>
        <v>KIRKAĞAÇ</v>
      </c>
      <c>
        <is>
          <t>ÖVEÇLİ TR-1 45-76-L00134_45-76-L00134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27.11.2020 18:19:38</t>
        </is>
      </c>
      <c>
        <is>
          <t>27.11.2020 19:37:22</t>
        </is>
      </c>
      <c>
        <v>1.295555555</v>
      </c>
      <c>
        <v>0</v>
      </c>
      <c>
        <v>32</v>
      </c>
      <c>
        <v>1</v>
      </c>
      <c>
        <v>3</v>
      </c>
      <c>
        <v>0</v>
      </c>
      <c>
        <v>41.457778</v>
      </c>
      <c>
        <v>1.295556</v>
      </c>
      <c>
        <v>3.886667</v>
      </c>
    </row>
    <row>
      <c>
        <is>
          <t>1576875</t>
        </is>
      </c>
      <c>
        <v>1</v>
      </c>
      <c>
        <is>
          <t>MANİSA</t>
        </is>
      </c>
      <c>
        <v>TURGUTLU</v>
      </c>
      <c>
        <is>
          <t>ARPALIK TARIMSAL SULAMA TR-8 45-83-M00340_45-83-M00340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07.11.2020 04:46:09</t>
        </is>
      </c>
      <c>
        <is>
          <t>07.11.2020 06:58:16</t>
        </is>
      </c>
      <c>
        <v>2.201944444</v>
      </c>
      <c>
        <v>0</v>
      </c>
      <c>
        <v>15</v>
      </c>
      <c>
        <v>0</v>
      </c>
      <c>
        <v>2</v>
      </c>
      <c>
        <v>0</v>
      </c>
      <c>
        <v>33.029167</v>
      </c>
      <c>
        <v>0</v>
      </c>
      <c>
        <v>4.403889</v>
      </c>
    </row>
    <row>
      <c>
        <is>
          <t>1580089</t>
        </is>
      </c>
      <c>
        <v>1</v>
      </c>
      <c>
        <is>
          <t>MANİSA</t>
        </is>
      </c>
      <c>
        <v>KIRKAĞAÇ</v>
      </c>
      <c>
        <is>
          <t>DUALAR TR-1 45-76-M00155_Ayırıcı H01</t>
        </is>
      </c>
      <c>
        <v>OG İzolatör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13.11.2020 10:48:14</t>
        </is>
      </c>
      <c>
        <is>
          <t>13.11.2020 15:14:30</t>
        </is>
      </c>
      <c>
        <v>4.437777777</v>
      </c>
      <c>
        <v>0</v>
      </c>
      <c>
        <v>55</v>
      </c>
      <c>
        <v>2</v>
      </c>
      <c>
        <v>1</v>
      </c>
      <c>
        <v>0</v>
      </c>
      <c>
        <v>244.077778</v>
      </c>
      <c>
        <v>8.875556</v>
      </c>
      <c>
        <v>4.437778</v>
      </c>
    </row>
    <row>
      <c>
        <is>
          <t>1596469</t>
        </is>
      </c>
      <c>
        <v>1</v>
      </c>
      <c>
        <is>
          <t>İZMİR</t>
        </is>
      </c>
      <c>
        <v>MENDERES</v>
      </c>
      <c>
        <is>
          <t>TR-12 35-22-M00012_955261536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25.11.2020 18:16:48</t>
        </is>
      </c>
      <c>
        <is>
          <t>25.11.2020 20:01:39</t>
        </is>
      </c>
      <c>
        <v>1.7475</v>
      </c>
      <c>
        <v>0</v>
      </c>
      <c>
        <v>1</v>
      </c>
      <c>
        <v>0</v>
      </c>
      <c>
        <v>0</v>
      </c>
      <c>
        <v>0</v>
      </c>
      <c>
        <v>1.7475</v>
      </c>
      <c>
        <v>0</v>
      </c>
      <c>
        <v>0</v>
      </c>
    </row>
    <row>
      <c>
        <is>
          <t>1576993</t>
        </is>
      </c>
      <c>
        <v>1</v>
      </c>
      <c>
        <is>
          <t>İZMİR</t>
        </is>
      </c>
      <c>
        <v>MENDERES</v>
      </c>
      <c>
        <is>
          <t>DM-3/TR-32 35-22-M00074_95000164643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07.11.2020 09:40:52</t>
        </is>
      </c>
      <c>
        <is>
          <t>07.11.2020 11:02:01</t>
        </is>
      </c>
      <c>
        <v>1.3525</v>
      </c>
      <c>
        <v>0</v>
      </c>
      <c>
        <v>1</v>
      </c>
      <c>
        <v>0</v>
      </c>
      <c>
        <v>0</v>
      </c>
      <c>
        <v>0</v>
      </c>
      <c>
        <v>1.3525</v>
      </c>
      <c>
        <v>0</v>
      </c>
      <c>
        <v>0</v>
      </c>
    </row>
    <row>
      <c>
        <is>
          <t>1574686</t>
        </is>
      </c>
      <c>
        <v>1</v>
      </c>
      <c>
        <is>
          <t>MANİSA</t>
        </is>
      </c>
      <c>
        <v>AHMETLİ</v>
      </c>
      <c>
        <is>
          <t>DERİCİ KÖYÜ TR-1 45-84-M00019_955183797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03.11.2020 12:54:54</t>
        </is>
      </c>
      <c>
        <is>
          <t>03.11.2020 14:19:41</t>
        </is>
      </c>
      <c>
        <v>1.413055555</v>
      </c>
      <c>
        <v>0</v>
      </c>
      <c>
        <v>1</v>
      </c>
      <c>
        <v>0</v>
      </c>
      <c>
        <v>0</v>
      </c>
      <c>
        <v>0</v>
      </c>
      <c>
        <v>1.413056</v>
      </c>
      <c>
        <v>0</v>
      </c>
      <c>
        <v>0</v>
      </c>
    </row>
    <row>
      <c>
        <is>
          <t>1577529</t>
        </is>
      </c>
      <c>
        <v>1</v>
      </c>
      <c>
        <is>
          <t>MANİSA</t>
        </is>
      </c>
      <c>
        <v>AHMETLİ</v>
      </c>
      <c>
        <is>
          <t>GÖKKAYA TR-1 45-84-L00018_Ayırıcı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08.11.2020 09:55:16</t>
        </is>
      </c>
      <c>
        <is>
          <t>08.11.2020 10:29:46</t>
        </is>
      </c>
      <c>
        <v>0.575</v>
      </c>
      <c>
        <v>1</v>
      </c>
      <c>
        <v>74</v>
      </c>
      <c>
        <v>0</v>
      </c>
      <c>
        <v>0</v>
      </c>
      <c>
        <v>0.575</v>
      </c>
      <c>
        <v>42.55</v>
      </c>
      <c>
        <v>0</v>
      </c>
      <c>
        <v>0</v>
      </c>
    </row>
    <row>
      <c>
        <is>
          <t>1575990</t>
        </is>
      </c>
      <c>
        <v>1</v>
      </c>
      <c>
        <is>
          <t>MANİSA</t>
        </is>
      </c>
      <c>
        <v>AHMETLİ</v>
      </c>
      <c>
        <is>
          <t>AHMETLİ TR-14 45-84-L00014_955186301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05.11.2020 18:17:07</t>
        </is>
      </c>
      <c>
        <is>
          <t>05.11.2020 19:42:11</t>
        </is>
      </c>
      <c>
        <v>1.417777777</v>
      </c>
      <c>
        <v>0</v>
      </c>
      <c>
        <v>1</v>
      </c>
      <c>
        <v>0</v>
      </c>
      <c>
        <v>0</v>
      </c>
      <c>
        <v>0</v>
      </c>
      <c>
        <v>1.417778</v>
      </c>
      <c>
        <v>0</v>
      </c>
      <c>
        <v>0</v>
      </c>
    </row>
    <row>
      <c>
        <is>
          <t>1595957</t>
        </is>
      </c>
      <c>
        <v>1</v>
      </c>
      <c>
        <is>
          <t>MANİSA</t>
        </is>
      </c>
      <c>
        <v>AHMETLİ</v>
      </c>
      <c>
        <is>
          <t>AHMETLİ TR-13 MANDIRA 45-84-L00013_B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24.11.2020 19:02:32</t>
        </is>
      </c>
      <c>
        <is>
          <t>24.11.2020 19:39:19</t>
        </is>
      </c>
      <c>
        <v>0.613055555</v>
      </c>
      <c>
        <v>0</v>
      </c>
      <c>
        <v>23</v>
      </c>
      <c>
        <v>0</v>
      </c>
      <c>
        <v>0</v>
      </c>
      <c>
        <v>0</v>
      </c>
      <c>
        <v>14.100278</v>
      </c>
      <c>
        <v>0</v>
      </c>
      <c>
        <v>0</v>
      </c>
    </row>
    <row>
      <c>
        <is>
          <t>1583774</t>
        </is>
      </c>
      <c>
        <v>1</v>
      </c>
      <c>
        <is>
          <t>MANİSA</t>
        </is>
      </c>
      <c>
        <v>AHMETLİ</v>
      </c>
      <c>
        <is>
          <t>AHMETLİ TR-11 45-84-L00011_955182089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20.11.2020 11:13:10</t>
        </is>
      </c>
      <c>
        <is>
          <t>20.11.2020 17:17:06</t>
        </is>
      </c>
      <c>
        <v>6.065555555</v>
      </c>
      <c>
        <v>0</v>
      </c>
      <c>
        <v>2</v>
      </c>
      <c>
        <v>0</v>
      </c>
      <c>
        <v>0</v>
      </c>
      <c>
        <v>0</v>
      </c>
      <c>
        <v>12.131111</v>
      </c>
      <c>
        <v>0</v>
      </c>
      <c>
        <v>0</v>
      </c>
    </row>
    <row>
      <c>
        <is>
          <t>1576276</t>
        </is>
      </c>
      <c>
        <v>1</v>
      </c>
      <c>
        <is>
          <t>MANİSA</t>
        </is>
      </c>
      <c>
        <v>AHMETLİ</v>
      </c>
      <c>
        <is>
          <t>AHMETLİ TR-14 45-84-L00014_955186294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06.11.2020 10:21:02</t>
        </is>
      </c>
      <c>
        <is>
          <t>06.11.2020 10:54:55</t>
        </is>
      </c>
      <c>
        <v>0.564722222</v>
      </c>
      <c>
        <v>0</v>
      </c>
      <c>
        <v>1</v>
      </c>
      <c>
        <v>0</v>
      </c>
      <c>
        <v>0</v>
      </c>
      <c>
        <v>0</v>
      </c>
      <c>
        <v>0.564722</v>
      </c>
      <c>
        <v>0</v>
      </c>
      <c>
        <v>0</v>
      </c>
    </row>
    <row>
      <c>
        <is>
          <t>1574034</t>
        </is>
      </c>
      <c>
        <v>1</v>
      </c>
      <c>
        <is>
          <t>MANİSA</t>
        </is>
      </c>
      <c>
        <v>SALİHLİ</v>
      </c>
      <c>
        <is>
          <t>DURASILLI TR-1 KÖK 45-78-M01114_TR-12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02.11.2020 10:18:58</t>
        </is>
      </c>
      <c>
        <is>
          <t>02.11.2020 10:59:00</t>
        </is>
      </c>
      <c>
        <v>0.667222222</v>
      </c>
      <c>
        <v>5</v>
      </c>
      <c>
        <v>241</v>
      </c>
      <c>
        <v>0</v>
      </c>
      <c>
        <v>0</v>
      </c>
      <c>
        <v>3.336111</v>
      </c>
      <c>
        <v>160.800556</v>
      </c>
      <c>
        <v>0</v>
      </c>
      <c>
        <v>0</v>
      </c>
    </row>
    <row>
      <c>
        <is>
          <t>1581189</t>
        </is>
      </c>
      <c>
        <v>1</v>
      </c>
      <c>
        <is>
          <t>MANİSA</t>
        </is>
      </c>
      <c>
        <v>SALİHLİ</v>
      </c>
      <c>
        <is>
          <t>DURASILLI TR-5 45-78-M01116_953261524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15.11.2020 19:02:30</t>
        </is>
      </c>
      <c>
        <is>
          <t>15.11.2020 20:45:43</t>
        </is>
      </c>
      <c>
        <v>1.720277777</v>
      </c>
      <c>
        <v>0</v>
      </c>
      <c>
        <v>1</v>
      </c>
      <c>
        <v>0</v>
      </c>
      <c>
        <v>0</v>
      </c>
      <c>
        <v>0</v>
      </c>
      <c>
        <v>1.720278</v>
      </c>
      <c>
        <v>0</v>
      </c>
      <c>
        <v>0</v>
      </c>
    </row>
    <row>
      <c>
        <is>
          <t>1578411</t>
        </is>
      </c>
      <c>
        <v>1</v>
      </c>
      <c>
        <is>
          <t>MANİSA</t>
        </is>
      </c>
      <c>
        <v>SALİHLİ</v>
      </c>
      <c>
        <is>
          <t>TAYTAN OFİS KÖK 45-78-M00314_HatBaşıAyırıcı_53139710 M06</t>
        </is>
      </c>
      <c>
        <v>OG Atlama(Jumper)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10.11.2020 10:17:42</t>
        </is>
      </c>
      <c>
        <is>
          <t>10.11.2020 12:05:02</t>
        </is>
      </c>
      <c>
        <v>1.788888888</v>
      </c>
      <c>
        <v>0</v>
      </c>
      <c>
        <v>0</v>
      </c>
      <c>
        <v>12</v>
      </c>
      <c>
        <v>0</v>
      </c>
      <c>
        <v>0</v>
      </c>
      <c>
        <v>0</v>
      </c>
      <c>
        <v>21.466667</v>
      </c>
      <c>
        <v>0</v>
      </c>
    </row>
    <row>
      <c>
        <is>
          <t>1579270</t>
        </is>
      </c>
      <c>
        <v>1</v>
      </c>
      <c>
        <is>
          <t>MANİSA</t>
        </is>
      </c>
      <c>
        <v>SALİHLİ</v>
      </c>
      <c>
        <is>
          <t>TAYTAN OFİS KÖK 45-78-M00314_HatBaşıAyırıcı_53140332 M06</t>
        </is>
      </c>
      <c>
        <v>OG Atlama(Jumper)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11.11.2020 17:52:45</t>
        </is>
      </c>
      <c>
        <is>
          <t>11.11.2020 19:25:27</t>
        </is>
      </c>
      <c>
        <v>1.545</v>
      </c>
      <c>
        <v>0</v>
      </c>
      <c>
        <v>1</v>
      </c>
      <c>
        <v>0</v>
      </c>
      <c>
        <v>0</v>
      </c>
      <c>
        <v>0</v>
      </c>
      <c>
        <v>1.545</v>
      </c>
      <c>
        <v>0</v>
      </c>
      <c>
        <v>0</v>
      </c>
    </row>
    <row>
      <c>
        <is>
          <t>1583086</t>
        </is>
      </c>
      <c>
        <v>1</v>
      </c>
      <c>
        <is>
          <t>MANİSA</t>
        </is>
      </c>
      <c>
        <v>SALİHLİ</v>
      </c>
      <c>
        <is>
          <t>AKÖREN TR-19 KÖK 45-78-M00974_ÇOBANOĞLU M01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19.11.2020 11:47:50</t>
        </is>
      </c>
      <c>
        <is>
          <t>19.11.2020 16:27:56</t>
        </is>
      </c>
      <c>
        <v>4.668333333</v>
      </c>
      <c>
        <v>0</v>
      </c>
      <c>
        <v>0</v>
      </c>
      <c>
        <v>3</v>
      </c>
      <c>
        <v>46</v>
      </c>
      <c>
        <v>0</v>
      </c>
      <c>
        <v>0</v>
      </c>
      <c>
        <v>14.005</v>
      </c>
      <c>
        <v>214.743333</v>
      </c>
    </row>
    <row>
      <c>
        <is>
          <t>1582156</t>
        </is>
      </c>
      <c>
        <v>1</v>
      </c>
      <c>
        <is>
          <t>MANİSA</t>
        </is>
      </c>
      <c>
        <v>SALİHLİ</v>
      </c>
      <c>
        <is>
          <t>DURASILLI TR-7 45-78-M01118_TR-8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17.11.2020 17:02:04</t>
        </is>
      </c>
      <c>
        <is>
          <t>17.11.2020 17:20:11</t>
        </is>
      </c>
      <c>
        <v>0.301944444</v>
      </c>
      <c>
        <v>15</v>
      </c>
      <c>
        <v>75</v>
      </c>
      <c>
        <v>16</v>
      </c>
      <c>
        <v>0</v>
      </c>
      <c>
        <v>4.529167</v>
      </c>
      <c>
        <v>22.645833</v>
      </c>
      <c>
        <v>4.831111</v>
      </c>
      <c>
        <v>0</v>
      </c>
    </row>
    <row>
      <c>
        <is>
          <t>1584598</t>
        </is>
      </c>
      <c>
        <v>1</v>
      </c>
      <c>
        <is>
          <t>MANİSA</t>
        </is>
      </c>
      <c>
        <v>SALİHLİ</v>
      </c>
      <c>
        <is>
          <t>AKÖREN TR-19 KÖK 45-78-M00974_YENİKENT ÇIKIŞI    KAPASİTÖR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21.11.2020 21:52:00</t>
        </is>
      </c>
      <c>
        <is>
          <t>21.11.2020 22:24:24</t>
        </is>
      </c>
      <c>
        <v>0.54</v>
      </c>
      <c>
        <v>0</v>
      </c>
      <c>
        <v>0</v>
      </c>
      <c>
        <v>0</v>
      </c>
      <c>
        <v>70</v>
      </c>
      <c>
        <v>0</v>
      </c>
      <c>
        <v>0</v>
      </c>
      <c>
        <v>0</v>
      </c>
      <c>
        <v>37.8</v>
      </c>
    </row>
    <row>
      <c>
        <is>
          <t>1596517</t>
        </is>
      </c>
      <c>
        <v>1</v>
      </c>
      <c>
        <is>
          <t>MANİSA</t>
        </is>
      </c>
      <c>
        <v>SALİHLİ</v>
      </c>
      <c>
        <is>
          <t>TAYTAN OFİS KÖK 45-78-M00314_ÜLKÜ FABRİKALAR-M014 M014</t>
        </is>
      </c>
      <c>
        <v>Yabani Hayvan Teması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25.11.2020 20:55:11</t>
        </is>
      </c>
      <c>
        <is>
          <t>26.11.2020 01:36:56</t>
        </is>
      </c>
      <c>
        <v>4.695833333</v>
      </c>
      <c>
        <v>7</v>
      </c>
      <c>
        <v>0</v>
      </c>
      <c>
        <v>39</v>
      </c>
      <c>
        <v>9</v>
      </c>
      <c>
        <v>32.870833</v>
      </c>
      <c>
        <v>0</v>
      </c>
      <c>
        <v>183.1375</v>
      </c>
      <c>
        <v>42.2625</v>
      </c>
    </row>
    <row>
      <c>
        <is>
          <t>1598288</t>
        </is>
      </c>
      <c>
        <v>1</v>
      </c>
      <c>
        <is>
          <t>İZMİR</t>
        </is>
      </c>
      <c>
        <v>URLA</v>
      </c>
      <c>
        <is>
          <t>TR-144 35-19-M00144_35-19-M00144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29.11.2020 18:03:41</t>
        </is>
      </c>
      <c>
        <is>
          <t>29.11.2020 19:22:48</t>
        </is>
      </c>
      <c>
        <v>1.318611111</v>
      </c>
      <c>
        <v>0</v>
      </c>
      <c>
        <v>20</v>
      </c>
      <c>
        <v>2</v>
      </c>
      <c>
        <v>24</v>
      </c>
      <c>
        <v>0</v>
      </c>
      <c>
        <v>26.372222</v>
      </c>
      <c>
        <v>2.637222</v>
      </c>
      <c>
        <v>31.646667</v>
      </c>
    </row>
    <row>
      <c>
        <is>
          <t>1583257</t>
        </is>
      </c>
      <c>
        <v>1</v>
      </c>
      <c>
        <is>
          <t>MANİSA</t>
        </is>
      </c>
      <c>
        <v>ŞEHZADELER</v>
      </c>
      <c>
        <is>
          <t>YENİKÖY TR-1 45-71-M01046_961559492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19.11.2020 15:08:00</t>
        </is>
      </c>
      <c>
        <is>
          <t>19.11.2020 15:27:58</t>
        </is>
      </c>
      <c>
        <v>0.332777777</v>
      </c>
      <c>
        <v>0</v>
      </c>
      <c>
        <v>1</v>
      </c>
      <c>
        <v>0</v>
      </c>
      <c>
        <v>0</v>
      </c>
      <c>
        <v>0</v>
      </c>
      <c>
        <v>0.332778</v>
      </c>
      <c>
        <v>0</v>
      </c>
      <c>
        <v>0</v>
      </c>
    </row>
    <row>
      <c>
        <is>
          <t>1577284</t>
        </is>
      </c>
      <c>
        <v>1</v>
      </c>
      <c>
        <is>
          <t>MANİSA</t>
        </is>
      </c>
      <c>
        <v>ŞEHZADELER</v>
      </c>
      <c>
        <is>
          <t>YENİKÖY TR-2 45-71-M01045_C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07.11.2020 17:51:00</t>
        </is>
      </c>
      <c>
        <is>
          <t>07.11.2020 18:49:06</t>
        </is>
      </c>
      <c>
        <v>0.968333333</v>
      </c>
      <c>
        <v>0</v>
      </c>
      <c>
        <v>58</v>
      </c>
      <c>
        <v>0</v>
      </c>
      <c>
        <v>0</v>
      </c>
      <c>
        <v>0</v>
      </c>
      <c>
        <v>56.163333</v>
      </c>
      <c>
        <v>0</v>
      </c>
      <c>
        <v>0</v>
      </c>
    </row>
    <row>
      <c>
        <is>
          <t>1575647</t>
        </is>
      </c>
      <c>
        <v>1</v>
      </c>
      <c>
        <is>
          <t>MANİSA</t>
        </is>
      </c>
      <c>
        <v>YUNUSEMRE</v>
      </c>
      <c>
        <is>
          <t>TÜRKMEN KÖYÜ TR-1 45-71-M01740_43165931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05.11.2020 09:49:08</t>
        </is>
      </c>
      <c>
        <is>
          <t>05.11.2020 12:19:01</t>
        </is>
      </c>
      <c>
        <v>2.498055555</v>
      </c>
      <c>
        <v>0</v>
      </c>
      <c>
        <v>0</v>
      </c>
      <c>
        <v>0</v>
      </c>
      <c>
        <v>18</v>
      </c>
      <c>
        <v>0</v>
      </c>
      <c>
        <v>0</v>
      </c>
      <c>
        <v>0</v>
      </c>
      <c>
        <v>44.965</v>
      </c>
    </row>
    <row>
      <c>
        <is>
          <t>1578119</t>
        </is>
      </c>
      <c>
        <v>1</v>
      </c>
      <c>
        <is>
          <t>MANİSA</t>
        </is>
      </c>
      <c>
        <v>YUNUSEMRE</v>
      </c>
      <c>
        <is>
          <t>TÜRKMEN KÖYÜ TR-1 45-71-M01740_Ayırıcı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09.11.2020 15:09:48</t>
        </is>
      </c>
      <c>
        <is>
          <t>09.11.2020 17:56:02</t>
        </is>
      </c>
      <c>
        <v>2.770555555</v>
      </c>
      <c>
        <v>0</v>
      </c>
      <c>
        <v>0</v>
      </c>
      <c>
        <v>1</v>
      </c>
      <c>
        <v>87</v>
      </c>
      <c>
        <v>0</v>
      </c>
      <c>
        <v>0</v>
      </c>
      <c>
        <v>2.770556</v>
      </c>
      <c>
        <v>241.038333</v>
      </c>
    </row>
    <row>
      <c>
        <is>
          <t>1577352</t>
        </is>
      </c>
      <c>
        <v>1</v>
      </c>
      <c>
        <is>
          <t>MANİSA</t>
        </is>
      </c>
      <c>
        <v>AHMETLİ</v>
      </c>
      <c>
        <is>
          <t>KENDİRLİK TR-2 45-84-L00172_8815542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07.11.2020 19:41:46</t>
        </is>
      </c>
      <c>
        <is>
          <t>07.11.2020 21:18:50</t>
        </is>
      </c>
      <c>
        <v>1.617777777</v>
      </c>
      <c>
        <v>0</v>
      </c>
      <c>
        <v>42</v>
      </c>
      <c>
        <v>0</v>
      </c>
      <c>
        <v>0</v>
      </c>
      <c>
        <v>0</v>
      </c>
      <c>
        <v>67.946667</v>
      </c>
      <c>
        <v>0</v>
      </c>
      <c>
        <v>0</v>
      </c>
    </row>
    <row>
      <c>
        <is>
          <t>1583735</t>
        </is>
      </c>
      <c>
        <v>1</v>
      </c>
      <c>
        <is>
          <t>MANİSA</t>
        </is>
      </c>
      <c>
        <v>AHMETLİ</v>
      </c>
      <c>
        <is>
          <t>KENDİRLİK TR-2 45-84-L00172_950065113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20.11.2020 10:35:20</t>
        </is>
      </c>
      <c>
        <is>
          <t>20.11.2020 12:22:14</t>
        </is>
      </c>
      <c>
        <v>1.781666666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1.781667</v>
      </c>
    </row>
    <row>
      <c>
        <is>
          <t>1598118</t>
        </is>
      </c>
      <c>
        <v>1</v>
      </c>
      <c>
        <is>
          <t>İZMİR</t>
        </is>
      </c>
      <c>
        <v>MENDERES</v>
      </c>
      <c>
        <is>
          <t>MENDERES DM-3/TR-1 35-22-M00033_DM-3/TR-34-M14 M14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29.11.2020 12:00:31</t>
        </is>
      </c>
      <c>
        <is>
          <t>29.11.2020 17:20:58</t>
        </is>
      </c>
      <c>
        <v>5.340833333</v>
      </c>
      <c>
        <v>2</v>
      </c>
      <c>
        <v>167</v>
      </c>
      <c>
        <v>0</v>
      </c>
      <c>
        <v>0</v>
      </c>
      <c>
        <v>10.681667</v>
      </c>
      <c>
        <v>891.919167</v>
      </c>
      <c>
        <v>0</v>
      </c>
      <c>
        <v>0</v>
      </c>
    </row>
    <row>
      <c>
        <is>
          <t>1576028</t>
        </is>
      </c>
      <c>
        <v>1</v>
      </c>
      <c>
        <is>
          <t>İZMİR</t>
        </is>
      </c>
      <c>
        <v>MENDERES</v>
      </c>
      <c>
        <is>
          <t>ORTA MAHALLE M-4 35-25-M00118_8098886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05.11.2020 20:15:00</t>
        </is>
      </c>
      <c>
        <is>
          <t>05.11.2020 20:45:09</t>
        </is>
      </c>
      <c>
        <v>0.5025</v>
      </c>
      <c>
        <v>0</v>
      </c>
      <c>
        <v>17</v>
      </c>
      <c>
        <v>0</v>
      </c>
      <c>
        <v>0</v>
      </c>
      <c>
        <v>0</v>
      </c>
      <c>
        <v>8.5425</v>
      </c>
      <c>
        <v>0</v>
      </c>
      <c>
        <v>0</v>
      </c>
    </row>
    <row>
      <c>
        <is>
          <t>1596986</t>
        </is>
      </c>
      <c>
        <v>1</v>
      </c>
      <c>
        <is>
          <t>İZMİR</t>
        </is>
      </c>
      <c>
        <v>MENDERES</v>
      </c>
      <c>
        <is>
          <t>ORTA MAHALLE M-2 35-25-M00109_95000133195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26.11.2020 18:12:06</t>
        </is>
      </c>
      <c>
        <is>
          <t>26.11.2020 18:54:43</t>
        </is>
      </c>
      <c>
        <v>0.710277777</v>
      </c>
      <c>
        <v>0</v>
      </c>
      <c>
        <v>2</v>
      </c>
      <c>
        <v>0</v>
      </c>
      <c>
        <v>0</v>
      </c>
      <c>
        <v>0</v>
      </c>
      <c>
        <v>1.420556</v>
      </c>
      <c>
        <v>0</v>
      </c>
      <c>
        <v>0</v>
      </c>
    </row>
    <row>
      <c>
        <is>
          <t>1580294</t>
        </is>
      </c>
      <c>
        <v>1</v>
      </c>
      <c>
        <is>
          <t>MANİSA</t>
        </is>
      </c>
      <c>
        <v>TURGUTLU</v>
      </c>
      <c>
        <is>
          <t>TR-2/111 45-83-L00111_955146318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13.11.2020 15:57:00</t>
        </is>
      </c>
      <c>
        <is>
          <t>13.11.2020 16:24:20</t>
        </is>
      </c>
      <c>
        <v>0.455555555</v>
      </c>
      <c>
        <v>0</v>
      </c>
      <c>
        <v>1</v>
      </c>
      <c>
        <v>0</v>
      </c>
      <c>
        <v>0</v>
      </c>
      <c>
        <v>0</v>
      </c>
      <c>
        <v>0.455556</v>
      </c>
      <c>
        <v>0</v>
      </c>
      <c>
        <v>0</v>
      </c>
    </row>
    <row>
      <c>
        <is>
          <t>1575289</t>
        </is>
      </c>
      <c>
        <v>1</v>
      </c>
      <c>
        <is>
          <t>MANİSA</t>
        </is>
      </c>
      <c>
        <v>TURGUTLU</v>
      </c>
      <c>
        <is>
          <t>TR-2/109 45-83-L00109_F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04.11.2020 15:11:31</t>
        </is>
      </c>
      <c>
        <is>
          <t>04.11.2020 17:12:58</t>
        </is>
      </c>
      <c>
        <v>2.024166666</v>
      </c>
      <c>
        <v>0</v>
      </c>
      <c>
        <v>22</v>
      </c>
      <c>
        <v>0</v>
      </c>
      <c>
        <v>0</v>
      </c>
      <c>
        <v>0</v>
      </c>
      <c>
        <v>44.531667</v>
      </c>
      <c>
        <v>0</v>
      </c>
      <c>
        <v>0</v>
      </c>
    </row>
    <row>
      <c>
        <is>
          <t>1574945</t>
        </is>
      </c>
      <c>
        <v>1</v>
      </c>
      <c>
        <is>
          <t>MANİSA</t>
        </is>
      </c>
      <c>
        <v>TURGUTLU</v>
      </c>
      <c>
        <is>
          <t>TR-2/110 45-83-L00110_955146112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03.11.2020 20:33:39</t>
        </is>
      </c>
      <c>
        <is>
          <t>03.11.2020 21:49:34</t>
        </is>
      </c>
      <c>
        <v>1.265277777</v>
      </c>
      <c>
        <v>0</v>
      </c>
      <c>
        <v>9</v>
      </c>
      <c>
        <v>0</v>
      </c>
      <c>
        <v>0</v>
      </c>
      <c>
        <v>0</v>
      </c>
      <c>
        <v>11.3875</v>
      </c>
      <c>
        <v>0</v>
      </c>
      <c>
        <v>0</v>
      </c>
    </row>
    <row>
      <c>
        <is>
          <t>1582930</t>
        </is>
      </c>
      <c>
        <v>1</v>
      </c>
      <c>
        <is>
          <t>MANİSA</t>
        </is>
      </c>
      <c>
        <v>TURGUTLU</v>
      </c>
      <c>
        <is>
          <t>TR-2/121 45-83-M00715_955145087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19.11.2020 09:47:33</t>
        </is>
      </c>
      <c>
        <is>
          <t>19.11.2020 11:16:45</t>
        </is>
      </c>
      <c>
        <v>1.486666666</v>
      </c>
      <c>
        <v>0</v>
      </c>
      <c>
        <v>2</v>
      </c>
      <c>
        <v>0</v>
      </c>
      <c>
        <v>0</v>
      </c>
      <c>
        <v>0</v>
      </c>
      <c>
        <v>2.973333</v>
      </c>
      <c>
        <v>0</v>
      </c>
      <c>
        <v>0</v>
      </c>
    </row>
    <row>
      <c>
        <is>
          <t>1578415</t>
        </is>
      </c>
      <c>
        <v>1</v>
      </c>
      <c>
        <is>
          <t>MANİSA</t>
        </is>
      </c>
      <c>
        <v>TURGUTLU</v>
      </c>
      <c>
        <is>
          <t>TR-1/67 (CEZAEVİ YANI) 45-83-M00067_955169890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10.11.2020 10:20:31</t>
        </is>
      </c>
      <c>
        <is>
          <t>10.11.2020 11:30:33</t>
        </is>
      </c>
      <c>
        <v>1.167222222</v>
      </c>
      <c>
        <v>0</v>
      </c>
      <c>
        <v>1</v>
      </c>
      <c>
        <v>0</v>
      </c>
      <c>
        <v>0</v>
      </c>
      <c>
        <v>0</v>
      </c>
      <c>
        <v>1.167222</v>
      </c>
      <c>
        <v>0</v>
      </c>
      <c>
        <v>0</v>
      </c>
    </row>
    <row>
      <c>
        <is>
          <t>1577494</t>
        </is>
      </c>
      <c>
        <v>1</v>
      </c>
      <c>
        <is>
          <t>MANİSA</t>
        </is>
      </c>
      <c>
        <v>TURGUTLU</v>
      </c>
      <c>
        <is>
          <t>TR-1/59 45-83-M00059_TR-1/67 M02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08.11.2020 09:04:25</t>
        </is>
      </c>
      <c>
        <is>
          <t>08.11.2020 17:01:57</t>
        </is>
      </c>
      <c>
        <v>7.958888888</v>
      </c>
      <c>
        <v>8</v>
      </c>
      <c>
        <v>41</v>
      </c>
      <c>
        <v>0</v>
      </c>
      <c>
        <v>0</v>
      </c>
      <c>
        <v>63.671111</v>
      </c>
      <c>
        <v>326.314444</v>
      </c>
      <c>
        <v>0</v>
      </c>
      <c>
        <v>0</v>
      </c>
    </row>
    <row>
      <c>
        <is>
          <t>1575468</t>
        </is>
      </c>
      <c>
        <v>1</v>
      </c>
      <c>
        <is>
          <t>İZMİR</t>
        </is>
      </c>
      <c>
        <v>MENDERES</v>
      </c>
      <c>
        <is>
          <t>DM-3/TR-21 35-22-M00066_955261048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04.11.2020 21:53:17</t>
        </is>
      </c>
      <c>
        <is>
          <t>05.11.2020 09:45:48</t>
        </is>
      </c>
      <c>
        <v>11.875277777</v>
      </c>
      <c>
        <v>0</v>
      </c>
      <c>
        <v>4</v>
      </c>
      <c>
        <v>0</v>
      </c>
      <c>
        <v>0</v>
      </c>
      <c>
        <v>0</v>
      </c>
      <c>
        <v>47.501111</v>
      </c>
      <c>
        <v>0</v>
      </c>
      <c>
        <v>0</v>
      </c>
    </row>
    <row>
      <c>
        <is>
          <t>1582006</t>
        </is>
      </c>
      <c>
        <v>1</v>
      </c>
      <c>
        <is>
          <t>İZMİR</t>
        </is>
      </c>
      <c>
        <v>TİRE</v>
      </c>
      <c>
        <is>
          <t>DEREBAŞI TR-8 35-29-L00253_35-29-L00253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17.11.2020 13:29:09</t>
        </is>
      </c>
      <c>
        <is>
          <t>17.11.2020 13:56:07</t>
        </is>
      </c>
      <c>
        <v>0.449425833</v>
      </c>
      <c>
        <v>0</v>
      </c>
      <c>
        <v>0</v>
      </c>
      <c>
        <v>1</v>
      </c>
      <c>
        <v>28</v>
      </c>
      <c>
        <v>0</v>
      </c>
      <c>
        <v>0</v>
      </c>
      <c>
        <v>0.449426</v>
      </c>
      <c>
        <v>12.583923</v>
      </c>
    </row>
    <row>
      <c>
        <is>
          <t>1582071</t>
        </is>
      </c>
      <c>
        <v>1</v>
      </c>
      <c>
        <is>
          <t>İZMİR</t>
        </is>
      </c>
      <c>
        <v>TİRE</v>
      </c>
      <c>
        <is>
          <t>DEREBAŞI TR-10 35-29-L00259_35-29-L00259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17.11.2020 14:45:39</t>
        </is>
      </c>
      <c>
        <is>
          <t>17.11.2020 15:17:19</t>
        </is>
      </c>
      <c>
        <v>0.527777777</v>
      </c>
      <c>
        <v>0</v>
      </c>
      <c>
        <v>0</v>
      </c>
      <c>
        <v>1</v>
      </c>
      <c>
        <v>68</v>
      </c>
      <c>
        <v>0</v>
      </c>
      <c>
        <v>0</v>
      </c>
      <c>
        <v>0.527778</v>
      </c>
      <c>
        <v>35.888889</v>
      </c>
    </row>
    <row>
      <c>
        <is>
          <t>1582040</t>
        </is>
      </c>
      <c>
        <v>1</v>
      </c>
      <c>
        <is>
          <t>İZMİR</t>
        </is>
      </c>
      <c>
        <v>TİRE</v>
      </c>
      <c>
        <is>
          <t>DEREBAŞI TR-9 35-29-L00256_35-29-L00256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17.11.2020 13:54:22</t>
        </is>
      </c>
      <c>
        <is>
          <t>17.11.2020 14:41:50</t>
        </is>
      </c>
      <c>
        <v>0.791111111</v>
      </c>
      <c>
        <v>0</v>
      </c>
      <c>
        <v>0</v>
      </c>
      <c>
        <v>1</v>
      </c>
      <c>
        <v>39</v>
      </c>
      <c>
        <v>0</v>
      </c>
      <c>
        <v>0</v>
      </c>
      <c>
        <v>0.791111</v>
      </c>
      <c>
        <v>30.853333</v>
      </c>
    </row>
    <row>
      <c>
        <is>
          <t>1582485</t>
        </is>
      </c>
      <c>
        <v>1</v>
      </c>
      <c>
        <is>
          <t>İZMİR</t>
        </is>
      </c>
      <c>
        <v>TİRE</v>
      </c>
      <c>
        <is>
          <t>DEREBAŞI TR-11 35-29-L00257_35-29-L00257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18.11.2020 11:46:00</t>
        </is>
      </c>
      <c>
        <is>
          <t>18.11.2020 12:32:46</t>
        </is>
      </c>
      <c>
        <v>0.779444444</v>
      </c>
      <c>
        <v>0</v>
      </c>
      <c>
        <v>0</v>
      </c>
      <c>
        <v>1</v>
      </c>
      <c>
        <v>17</v>
      </c>
      <c>
        <v>0</v>
      </c>
      <c>
        <v>0</v>
      </c>
      <c>
        <v>0.779444</v>
      </c>
      <c>
        <v>13.250556</v>
      </c>
    </row>
    <row>
      <c>
        <is>
          <t>1582515</t>
        </is>
      </c>
      <c>
        <v>1</v>
      </c>
      <c>
        <is>
          <t>İZMİR</t>
        </is>
      </c>
      <c>
        <v>TİRE</v>
      </c>
      <c>
        <is>
          <t>DEREBAŞI TR-12 35-29-L00258_35-29-L00258</t>
        </is>
      </c>
      <c>
        <v>Şebeke Bakım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18.11.2020 12:33:59</t>
        </is>
      </c>
      <c>
        <is>
          <t>18.11.2020 14:04:54</t>
        </is>
      </c>
      <c>
        <v>1.515227777</v>
      </c>
      <c>
        <v>0</v>
      </c>
      <c>
        <v>0</v>
      </c>
      <c>
        <v>1</v>
      </c>
      <c>
        <v>27</v>
      </c>
      <c>
        <v>0</v>
      </c>
      <c>
        <v>0</v>
      </c>
      <c>
        <v>1.515228</v>
      </c>
      <c>
        <v>40.91115</v>
      </c>
    </row>
    <row>
      <c>
        <is>
          <t>1579931</t>
        </is>
      </c>
      <c>
        <v>1</v>
      </c>
      <c>
        <is>
          <t>MANİSA</t>
        </is>
      </c>
      <c>
        <v>TURGUTLU</v>
      </c>
      <c>
        <is>
          <t>AKÇAPINAR KÖK 45-83-L00131_HatBaşıAyırıcı_62793995 L02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13.11.2020 06:53:31</t>
        </is>
      </c>
      <c>
        <is>
          <t>13.11.2020 09:43:59</t>
        </is>
      </c>
      <c>
        <v>2.841111111</v>
      </c>
      <c>
        <v>0</v>
      </c>
      <c>
        <v>337</v>
      </c>
      <c>
        <v>21</v>
      </c>
      <c>
        <v>14</v>
      </c>
      <c>
        <v>0</v>
      </c>
      <c>
        <v>957.454444</v>
      </c>
      <c>
        <v>59.663333</v>
      </c>
      <c>
        <v>39.775556</v>
      </c>
    </row>
    <row>
      <c>
        <is>
          <t>1579927</t>
        </is>
      </c>
      <c>
        <v>1</v>
      </c>
      <c>
        <is>
          <t>MANİSA</t>
        </is>
      </c>
      <c>
        <v>TURGUTLU</v>
      </c>
      <c>
        <is>
          <t>AKÇAPINAR KÖK 45-83-L00131_ÇIKRIKÇI-L02 L02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13.11.2020 05:01:04</t>
        </is>
      </c>
      <c>
        <is>
          <t>13.11.2020 06:49:47</t>
        </is>
      </c>
      <c>
        <v>1.811944444</v>
      </c>
      <c>
        <v>0</v>
      </c>
      <c>
        <v>760</v>
      </c>
      <c>
        <v>30</v>
      </c>
      <c>
        <v>39</v>
      </c>
      <c>
        <v>0</v>
      </c>
      <c>
        <v>1377.077777</v>
      </c>
      <c>
        <v>54.358333</v>
      </c>
      <c>
        <v>70.665833</v>
      </c>
    </row>
    <row>
      <c>
        <is>
          <t>1580028</t>
        </is>
      </c>
      <c>
        <v>1</v>
      </c>
      <c>
        <is>
          <t>MANİSA</t>
        </is>
      </c>
      <c>
        <v>TURGUTLU</v>
      </c>
      <c>
        <is>
          <t>AKÇAPINAR KÖK 45-83-L00131_ÇIKRIKÇI L02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13.11.2020 09:32:34</t>
        </is>
      </c>
      <c>
        <is>
          <t>13.11.2020 09:39:00</t>
        </is>
      </c>
      <c>
        <v>0.107222222</v>
      </c>
      <c>
        <v>0</v>
      </c>
      <c>
        <v>760</v>
      </c>
      <c>
        <v>30</v>
      </c>
      <c>
        <v>39</v>
      </c>
      <c>
        <v>0</v>
      </c>
      <c>
        <v>81.488889</v>
      </c>
      <c>
        <v>3.216667</v>
      </c>
      <c>
        <v>4.181667</v>
      </c>
    </row>
    <row>
      <c>
        <is>
          <t>1580982</t>
        </is>
      </c>
      <c>
        <v>1</v>
      </c>
      <c>
        <is>
          <t>MANİSA</t>
        </is>
      </c>
      <c>
        <v>TURGUTLU</v>
      </c>
      <c>
        <is>
          <t>TR-2/112 45-83-L00112_72373354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15.11.2020 09:17:00</t>
        </is>
      </c>
      <c>
        <is>
          <t>15.11.2020 11:31:58</t>
        </is>
      </c>
      <c>
        <v>2.249444444</v>
      </c>
      <c>
        <v>0</v>
      </c>
      <c>
        <v>140</v>
      </c>
      <c>
        <v>0</v>
      </c>
      <c>
        <v>0</v>
      </c>
      <c>
        <v>0</v>
      </c>
      <c>
        <v>314.922222</v>
      </c>
      <c>
        <v>0</v>
      </c>
      <c>
        <v>0</v>
      </c>
    </row>
    <row>
      <c>
        <is>
          <t>1576388</t>
        </is>
      </c>
      <c>
        <v>1</v>
      </c>
      <c>
        <is>
          <t>MANİSA</t>
        </is>
      </c>
      <c>
        <v>TURGUTLU</v>
      </c>
      <c>
        <is>
          <t>TR-2/112 45-83-L00112_955141746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06.11.2020 12:06:23</t>
        </is>
      </c>
      <c>
        <is>
          <t>06.11.2020 14:33:04</t>
        </is>
      </c>
      <c>
        <v>2.444722222</v>
      </c>
      <c>
        <v>0</v>
      </c>
      <c>
        <v>3</v>
      </c>
      <c>
        <v>0</v>
      </c>
      <c>
        <v>0</v>
      </c>
      <c>
        <v>0</v>
      </c>
      <c>
        <v>7.334167</v>
      </c>
      <c>
        <v>0</v>
      </c>
      <c>
        <v>0</v>
      </c>
    </row>
    <row>
      <c>
        <is>
          <t>1578953</t>
        </is>
      </c>
      <c>
        <v>1</v>
      </c>
      <c>
        <is>
          <t>İZMİR</t>
        </is>
      </c>
      <c>
        <v>MENDERES</v>
      </c>
      <c>
        <is>
          <t>ORTA MAHALLE M-10 35-25-M00108_95000142293</t>
        </is>
      </c>
      <c>
        <v>AG Direkten Kesme Açma</v>
      </c>
      <c>
        <is>
          <t>Dağıtım-AG</t>
        </is>
      </c>
      <c>
        <v>Uzun</v>
      </c>
      <c>
        <v>Güvenlik</v>
      </c>
      <c>
        <v>Bildirimsiz</v>
      </c>
      <c>
        <is>
          <t>11.11.2020 10:14:00</t>
        </is>
      </c>
      <c>
        <is>
          <t>11.11.2020 14:53:00</t>
        </is>
      </c>
      <c>
        <v>4.65</v>
      </c>
      <c>
        <v>0</v>
      </c>
      <c>
        <v>1</v>
      </c>
      <c>
        <v>0</v>
      </c>
      <c>
        <v>0</v>
      </c>
      <c>
        <v>0</v>
      </c>
      <c>
        <v>4.65</v>
      </c>
      <c>
        <v>0</v>
      </c>
      <c>
        <v>0</v>
      </c>
    </row>
    <row>
      <c>
        <is>
          <t>1596907</t>
        </is>
      </c>
      <c>
        <v>1</v>
      </c>
      <c>
        <is>
          <t>İZMİR</t>
        </is>
      </c>
      <c>
        <v>MENDERES</v>
      </c>
      <c>
        <is>
          <t>ORTA MAHALLE M-5 35-25-M00114_Ayırıcı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26.11.2020 16:12:25</t>
        </is>
      </c>
      <c>
        <is>
          <t>26.11.2020 17:49:05</t>
        </is>
      </c>
      <c>
        <v>1.611111111</v>
      </c>
      <c>
        <v>1</v>
      </c>
      <c>
        <v>305</v>
      </c>
      <c>
        <v>0</v>
      </c>
      <c>
        <v>0</v>
      </c>
      <c>
        <v>1.611111</v>
      </c>
      <c>
        <v>491.388889</v>
      </c>
      <c>
        <v>0</v>
      </c>
      <c>
        <v>0</v>
      </c>
    </row>
    <row>
      <c>
        <is>
          <t>1574399</t>
        </is>
      </c>
      <c>
        <v>1</v>
      </c>
      <c>
        <is>
          <t>İZMİR</t>
        </is>
      </c>
      <c>
        <v>MENDERES</v>
      </c>
      <c>
        <is>
          <t>ORTA MAHALLE M-3 35-25-M00110_35-25-M00110</t>
        </is>
      </c>
      <c>
        <v>AG Klemens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02.11.2020 20:05:00</t>
        </is>
      </c>
      <c>
        <is>
          <t>02.11.2020 22:05:08</t>
        </is>
      </c>
      <c>
        <v>2.002222222</v>
      </c>
      <c>
        <v>1</v>
      </c>
      <c>
        <v>151</v>
      </c>
      <c>
        <v>0</v>
      </c>
      <c>
        <v>10</v>
      </c>
      <c>
        <v>2.002222</v>
      </c>
      <c>
        <v>302.335556</v>
      </c>
      <c>
        <v>0</v>
      </c>
      <c>
        <v>20.022222</v>
      </c>
    </row>
    <row>
      <c>
        <is>
          <t>1575985</t>
        </is>
      </c>
      <c>
        <v>1</v>
      </c>
      <c>
        <is>
          <t>MANİSA</t>
        </is>
      </c>
      <c>
        <v>TURGUTLU</v>
      </c>
      <c>
        <is>
          <t>TR-1/45 45-83-M00045_C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05.11.2020 18:28:26</t>
        </is>
      </c>
      <c>
        <is>
          <t>05.11.2020 20:05:49</t>
        </is>
      </c>
      <c>
        <v>1.623055555</v>
      </c>
      <c>
        <v>0</v>
      </c>
      <c>
        <v>13</v>
      </c>
      <c>
        <v>0</v>
      </c>
      <c>
        <v>0</v>
      </c>
      <c>
        <v>0</v>
      </c>
      <c>
        <v>21.099722</v>
      </c>
      <c>
        <v>0</v>
      </c>
      <c>
        <v>0</v>
      </c>
    </row>
    <row>
      <c>
        <is>
          <t>1580623</t>
        </is>
      </c>
      <c>
        <v>1</v>
      </c>
      <c>
        <is>
          <t>MANİSA</t>
        </is>
      </c>
      <c>
        <v>TURGUTLU</v>
      </c>
      <c>
        <is>
          <t>TURGUTLU TR-1/1 DM 45-83-M00001_BLOKSAN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14.11.2020 10:50:29</t>
        </is>
      </c>
      <c>
        <is>
          <t>14.11.2020 11:59:07</t>
        </is>
      </c>
      <c>
        <v>1.143888888</v>
      </c>
      <c>
        <v>46</v>
      </c>
      <c>
        <v>474</v>
      </c>
      <c>
        <v>1</v>
      </c>
      <c>
        <v>0</v>
      </c>
      <c>
        <v>52.618889</v>
      </c>
      <c>
        <v>542.203333</v>
      </c>
      <c>
        <v>1.143889</v>
      </c>
      <c>
        <v>0</v>
      </c>
    </row>
    <row>
      <c>
        <is>
          <t>1580060</t>
        </is>
      </c>
      <c>
        <v>1</v>
      </c>
      <c>
        <is>
          <t>MANİSA</t>
        </is>
      </c>
      <c>
        <v>TURGUTLU</v>
      </c>
      <c>
        <is>
          <t>TR-2/83-A 45-83-L00309_48124878</t>
        </is>
      </c>
      <c>
        <v>AG Direk Değişimi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13.11.2020 10:11:00</t>
        </is>
      </c>
      <c>
        <is>
          <t>13.11.2020 13:21:43</t>
        </is>
      </c>
      <c>
        <v>3.178611111</v>
      </c>
      <c>
        <v>0</v>
      </c>
      <c>
        <v>150</v>
      </c>
      <c>
        <v>0</v>
      </c>
      <c>
        <v>0</v>
      </c>
      <c>
        <v>0</v>
      </c>
      <c>
        <v>476.791667</v>
      </c>
      <c>
        <v>0</v>
      </c>
      <c>
        <v>0</v>
      </c>
    </row>
    <row>
      <c>
        <is>
          <t>1580128</t>
        </is>
      </c>
      <c>
        <v>1</v>
      </c>
      <c>
        <is>
          <t>MANİSA</t>
        </is>
      </c>
      <c>
        <v>TURGUTLU</v>
      </c>
      <c>
        <is>
          <t>TR-1/6 45-83-M00006_955161979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13.11.2020 12:02:00</t>
        </is>
      </c>
      <c>
        <is>
          <t>13.11.2020 12:29:38</t>
        </is>
      </c>
      <c>
        <v>0.460555555</v>
      </c>
      <c>
        <v>0</v>
      </c>
      <c>
        <v>1</v>
      </c>
      <c>
        <v>0</v>
      </c>
      <c>
        <v>0</v>
      </c>
      <c>
        <v>0</v>
      </c>
      <c>
        <v>0.460556</v>
      </c>
      <c>
        <v>0</v>
      </c>
      <c>
        <v>0</v>
      </c>
    </row>
    <row>
      <c>
        <is>
          <t>1577088</t>
        </is>
      </c>
      <c>
        <v>1</v>
      </c>
      <c>
        <is>
          <t>MANİSA</t>
        </is>
      </c>
      <c>
        <v>TURGUTLU</v>
      </c>
      <c>
        <is>
          <t>TR-1/43 45-83-M00043_TR-1/44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07.11.2020 11:16:04</t>
        </is>
      </c>
      <c>
        <is>
          <t>07.11.2020 12:42:22</t>
        </is>
      </c>
      <c>
        <v>1.438333333</v>
      </c>
      <c>
        <v>8</v>
      </c>
      <c>
        <v>36</v>
      </c>
      <c>
        <v>1</v>
      </c>
      <c>
        <v>0</v>
      </c>
      <c>
        <v>11.506667</v>
      </c>
      <c>
        <v>51.78</v>
      </c>
      <c>
        <v>1.438333</v>
      </c>
      <c>
        <v>0</v>
      </c>
    </row>
    <row>
      <c>
        <is>
          <t>1573716</t>
        </is>
      </c>
      <c>
        <v>1</v>
      </c>
      <c>
        <is>
          <t>MANİSA</t>
        </is>
      </c>
      <c>
        <v>TURGUTLU</v>
      </c>
      <c>
        <is>
          <t>TR-1/3 45-83-M00003_PAŞATIMARI TR-1-M05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01.11.2020 16:01:06</t>
        </is>
      </c>
      <c>
        <is>
          <t>01.11.2020 16:38:26</t>
        </is>
      </c>
      <c>
        <v>0.622222222</v>
      </c>
      <c>
        <v>9</v>
      </c>
      <c>
        <v>162</v>
      </c>
      <c>
        <v>249</v>
      </c>
      <c>
        <v>12</v>
      </c>
      <c>
        <v>5.6</v>
      </c>
      <c>
        <v>100.8</v>
      </c>
      <c>
        <v>154.933333</v>
      </c>
      <c>
        <v>7.466667</v>
      </c>
    </row>
    <row>
      <c>
        <is>
          <t>1594914</t>
        </is>
      </c>
      <c>
        <v>1</v>
      </c>
      <c>
        <is>
          <t>MANİSA</t>
        </is>
      </c>
      <c>
        <v>TURGUTLU</v>
      </c>
      <c>
        <is>
          <t>DM-2/TR-12 45-83-M00696_72372965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22.11.2020 18:30:39</t>
        </is>
      </c>
      <c>
        <is>
          <t>22.11.2020 19:16:36</t>
        </is>
      </c>
      <c>
        <v>0.765833333</v>
      </c>
      <c>
        <v>0</v>
      </c>
      <c>
        <v>61</v>
      </c>
      <c>
        <v>0</v>
      </c>
      <c>
        <v>0</v>
      </c>
      <c>
        <v>0</v>
      </c>
      <c>
        <v>46.715833</v>
      </c>
      <c>
        <v>0</v>
      </c>
      <c>
        <v>0</v>
      </c>
    </row>
    <row>
      <c>
        <is>
          <t>1596479</t>
        </is>
      </c>
      <c>
        <v>1</v>
      </c>
      <c>
        <is>
          <t>MANİSA</t>
        </is>
      </c>
      <c>
        <v>TURGUTLU</v>
      </c>
      <c>
        <is>
          <t>TR-1/126-1 (KEMALPAŞA SOKAK TRF) 45-83-M00270_947718380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25.11.2020 18:44:00</t>
        </is>
      </c>
      <c>
        <is>
          <t>25.11.2020 19:18:48</t>
        </is>
      </c>
      <c>
        <v>0.58</v>
      </c>
      <c>
        <v>0</v>
      </c>
      <c>
        <v>1</v>
      </c>
      <c>
        <v>0</v>
      </c>
      <c>
        <v>0</v>
      </c>
      <c>
        <v>0</v>
      </c>
      <c>
        <v>0.58</v>
      </c>
      <c>
        <v>0</v>
      </c>
      <c>
        <v>0</v>
      </c>
    </row>
    <row>
      <c>
        <is>
          <t>1596030</t>
        </is>
      </c>
      <c>
        <v>1</v>
      </c>
      <c>
        <is>
          <t>MANİSA</t>
        </is>
      </c>
      <c>
        <v>TURGUTLU</v>
      </c>
      <c>
        <is>
          <t>MASNA PLASTİK KÖK 45-83-M00135_ABALIOĞLU DM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25.11.2020 05:23:57</t>
        </is>
      </c>
      <c>
        <is>
          <t>25.11.2020 06:40:26</t>
        </is>
      </c>
      <c>
        <v>1.274722222</v>
      </c>
      <c>
        <v>18</v>
      </c>
      <c>
        <v>1</v>
      </c>
      <c>
        <v>1</v>
      </c>
      <c>
        <v>0</v>
      </c>
      <c>
        <v>22.945</v>
      </c>
      <c>
        <v>1.274722</v>
      </c>
      <c>
        <v>1.274722</v>
      </c>
      <c>
        <v>0</v>
      </c>
    </row>
    <row>
      <c>
        <is>
          <t>1595130</t>
        </is>
      </c>
      <c>
        <v>1</v>
      </c>
      <c>
        <is>
          <t>MANİSA</t>
        </is>
      </c>
      <c>
        <v>TURGUTLU</v>
      </c>
      <c>
        <is>
          <t>TR-2/90 45-83-L00090_B</t>
        </is>
      </c>
      <c>
        <v>Ağaç Kesimi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23.11.2020 10:51:00</t>
        </is>
      </c>
      <c>
        <is>
          <t>23.11.2020 11:02:42</t>
        </is>
      </c>
      <c>
        <v>0.195</v>
      </c>
      <c>
        <v>0</v>
      </c>
      <c>
        <v>92</v>
      </c>
      <c>
        <v>0</v>
      </c>
      <c>
        <v>0</v>
      </c>
      <c>
        <v>0</v>
      </c>
      <c>
        <v>17.94</v>
      </c>
      <c>
        <v>0</v>
      </c>
      <c>
        <v>0</v>
      </c>
    </row>
    <row>
      <c>
        <is>
          <t>1582530</t>
        </is>
      </c>
      <c>
        <v>1</v>
      </c>
      <c>
        <is>
          <t>MANİSA</t>
        </is>
      </c>
      <c>
        <v>TURGUTLU</v>
      </c>
      <c>
        <is>
          <t>TR-1/126 (ESKİ 17) 45-83-M00126_48125302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18.11.2020 12:54:58</t>
        </is>
      </c>
      <c>
        <is>
          <t>18.11.2020 13:41:46</t>
        </is>
      </c>
      <c>
        <v>0.78</v>
      </c>
      <c>
        <v>0</v>
      </c>
      <c>
        <v>119</v>
      </c>
      <c>
        <v>0</v>
      </c>
      <c>
        <v>0</v>
      </c>
      <c>
        <v>0</v>
      </c>
      <c>
        <v>92.82</v>
      </c>
      <c>
        <v>0</v>
      </c>
      <c>
        <v>0</v>
      </c>
    </row>
    <row>
      <c>
        <is>
          <t>1597642</t>
        </is>
      </c>
      <c>
        <v>1</v>
      </c>
      <c>
        <is>
          <t>MANİSA</t>
        </is>
      </c>
      <c>
        <v>TURGUTLU</v>
      </c>
      <c>
        <is>
          <t>SETÜSTÜ TR-2 45-83-M00134_TR-1/126 M02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28.11.2020 09:08:55</t>
        </is>
      </c>
      <c>
        <is>
          <t>28.11.2020 13:09:43</t>
        </is>
      </c>
      <c>
        <v>4.013333333</v>
      </c>
      <c>
        <v>7</v>
      </c>
      <c>
        <v>2452</v>
      </c>
      <c>
        <v>0</v>
      </c>
      <c>
        <v>0</v>
      </c>
      <c>
        <v>28.093333</v>
      </c>
      <c>
        <v>9840.693333</v>
      </c>
      <c>
        <v>0</v>
      </c>
      <c>
        <v>0</v>
      </c>
    </row>
    <row>
      <c>
        <is>
          <t>1575229</t>
        </is>
      </c>
      <c>
        <v>1</v>
      </c>
      <c>
        <is>
          <t>MANİSA</t>
        </is>
      </c>
      <c>
        <v>TURGUTLU</v>
      </c>
      <c>
        <is>
          <t>TURGUTLU TR-1/1 DM 45-83-M00001_KAPTANOĞLU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04.11.2020 13:31:01</t>
        </is>
      </c>
      <c>
        <is>
          <t>04.11.2020 14:00:06</t>
        </is>
      </c>
      <c>
        <v>0.484722222</v>
      </c>
      <c>
        <v>23</v>
      </c>
      <c>
        <v>2543</v>
      </c>
      <c>
        <v>0</v>
      </c>
      <c>
        <v>0</v>
      </c>
      <c>
        <v>11.148611</v>
      </c>
      <c>
        <v>1232.648611</v>
      </c>
      <c>
        <v>0</v>
      </c>
      <c>
        <v>0</v>
      </c>
    </row>
    <row>
      <c>
        <is>
          <t>1579113</t>
        </is>
      </c>
      <c>
        <v>1</v>
      </c>
      <c>
        <is>
          <t>MANİSA</t>
        </is>
      </c>
      <c>
        <v>TURGUTLU</v>
      </c>
      <c>
        <is>
          <t>SABANCI TR 45-83-M00254_955158949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11.11.2020 14:01:49</t>
        </is>
      </c>
      <c>
        <is>
          <t>11.11.2020 16:18:21</t>
        </is>
      </c>
      <c>
        <v>2.275555555</v>
      </c>
      <c>
        <v>0</v>
      </c>
      <c>
        <v>2</v>
      </c>
      <c>
        <v>0</v>
      </c>
      <c>
        <v>0</v>
      </c>
      <c>
        <v>0</v>
      </c>
      <c>
        <v>4.551111</v>
      </c>
      <c>
        <v>0</v>
      </c>
      <c>
        <v>0</v>
      </c>
    </row>
    <row>
      <c>
        <is>
          <t>1580432</t>
        </is>
      </c>
      <c>
        <v>1</v>
      </c>
      <c>
        <is>
          <t>MANİSA</t>
        </is>
      </c>
      <c>
        <v>TURGUTLU</v>
      </c>
      <c>
        <is>
          <t>TURGUTLU TR-1/1 DM 45-83-M00001_KAPTANOĞLU-M07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13.11.2020 22:34:45</t>
        </is>
      </c>
      <c>
        <is>
          <t>13.11.2020 23:36:21</t>
        </is>
      </c>
      <c>
        <v>1.026666666</v>
      </c>
      <c>
        <v>23</v>
      </c>
      <c>
        <v>2543</v>
      </c>
      <c>
        <v>0</v>
      </c>
      <c>
        <v>0</v>
      </c>
      <c>
        <v>23.613333</v>
      </c>
      <c>
        <v>2610.813332</v>
      </c>
      <c>
        <v>0</v>
      </c>
      <c>
        <v>0</v>
      </c>
    </row>
    <row>
      <c>
        <is>
          <t>1580957</t>
        </is>
      </c>
      <c>
        <v>1</v>
      </c>
      <c>
        <is>
          <t>MANİSA</t>
        </is>
      </c>
      <c>
        <v>TURGUTLU</v>
      </c>
      <c>
        <is>
          <t>TURGUTLU TR-1/1 DM 45-83-M00001_BLOKSAN M03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15.11.2020 08:21:37</t>
        </is>
      </c>
      <c>
        <is>
          <t>15.11.2020 09:44:43</t>
        </is>
      </c>
      <c>
        <v>1.385</v>
      </c>
      <c>
        <v>46</v>
      </c>
      <c>
        <v>474</v>
      </c>
      <c>
        <v>1</v>
      </c>
      <c>
        <v>0</v>
      </c>
      <c>
        <v>63.71</v>
      </c>
      <c>
        <v>656.49</v>
      </c>
      <c>
        <v>1.385</v>
      </c>
      <c>
        <v>0</v>
      </c>
    </row>
    <row>
      <c>
        <is>
          <t>1575261</t>
        </is>
      </c>
      <c>
        <v>1</v>
      </c>
      <c>
        <is>
          <t>MANİSA</t>
        </is>
      </c>
      <c>
        <v>TURGUTLU</v>
      </c>
      <c>
        <is>
          <t>TR-1/3 45-83-M00003_PAŞATIMARI TR-1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04.11.2020 14:22:16</t>
        </is>
      </c>
      <c>
        <is>
          <t>04.11.2020 15:21:47</t>
        </is>
      </c>
      <c>
        <v>0.991944444</v>
      </c>
      <c>
        <v>9</v>
      </c>
      <c>
        <v>162</v>
      </c>
      <c>
        <v>249</v>
      </c>
      <c>
        <v>12</v>
      </c>
      <c>
        <v>8.9275</v>
      </c>
      <c>
        <v>160.695</v>
      </c>
      <c>
        <v>246.994167</v>
      </c>
      <c>
        <v>11.903333</v>
      </c>
    </row>
    <row>
      <c>
        <is>
          <t>1574543</t>
        </is>
      </c>
      <c>
        <v>1</v>
      </c>
      <c>
        <is>
          <t>MANİSA</t>
        </is>
      </c>
      <c>
        <v>TURGUTLU</v>
      </c>
      <c>
        <is>
          <t>TURGUTLU TR-1/1 DM 45-83-M00001_KAPTANOĞLU M07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03.11.2020 09:44:59</t>
        </is>
      </c>
      <c>
        <is>
          <t>03.11.2020 10:05:00</t>
        </is>
      </c>
      <c>
        <v>0.333611111</v>
      </c>
      <c>
        <v>23</v>
      </c>
      <c>
        <v>2543</v>
      </c>
      <c>
        <v>0</v>
      </c>
      <c>
        <v>0</v>
      </c>
      <c>
        <v>7.673056</v>
      </c>
      <c>
        <v>848.373055</v>
      </c>
      <c>
        <v>0</v>
      </c>
      <c>
        <v>0</v>
      </c>
    </row>
    <row>
      <c>
        <is>
          <t>1582966</t>
        </is>
      </c>
      <c>
        <v>1</v>
      </c>
      <c>
        <is>
          <t>MANİSA</t>
        </is>
      </c>
      <c>
        <v>TURGUTLU</v>
      </c>
      <c>
        <is>
          <t>TR-1/3 45-83-M00003_PAŞATIMARI TR-1-M05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19.11.2020 10:18:33</t>
        </is>
      </c>
      <c>
        <is>
          <t>19.11.2020 11:00:57</t>
        </is>
      </c>
      <c>
        <v>0.706666666</v>
      </c>
      <c>
        <v>9</v>
      </c>
      <c>
        <v>162</v>
      </c>
      <c>
        <v>249</v>
      </c>
      <c>
        <v>12</v>
      </c>
      <c>
        <v>6.36</v>
      </c>
      <c>
        <v>114.48</v>
      </c>
      <c>
        <v>175.96</v>
      </c>
      <c>
        <v>8.48</v>
      </c>
    </row>
    <row>
      <c>
        <is>
          <t>1583770</t>
        </is>
      </c>
      <c>
        <v>1</v>
      </c>
      <c>
        <is>
          <t>MANİSA</t>
        </is>
      </c>
      <c>
        <v>TURGUTLU</v>
      </c>
      <c>
        <is>
          <t>TR-2/90 45-83-L00090_A</t>
        </is>
      </c>
      <c>
        <v>AG Direk Değişimi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20.11.2020 11:18:27</t>
        </is>
      </c>
      <c>
        <is>
          <t>20.11.2020 14:13:51</t>
        </is>
      </c>
      <c>
        <v>2.923333333</v>
      </c>
      <c>
        <v>0</v>
      </c>
      <c>
        <v>84</v>
      </c>
      <c>
        <v>0</v>
      </c>
      <c>
        <v>0</v>
      </c>
      <c>
        <v>0</v>
      </c>
      <c>
        <v>245.56</v>
      </c>
      <c>
        <v>0</v>
      </c>
      <c>
        <v>0</v>
      </c>
    </row>
    <row>
      <c>
        <is>
          <t>1580503</t>
        </is>
      </c>
      <c>
        <v>1</v>
      </c>
      <c>
        <is>
          <t>MANİSA</t>
        </is>
      </c>
      <c>
        <v>TURGUTLU</v>
      </c>
      <c>
        <is>
          <t>TR-1/126 (ESKİ 17) 45-83-M00126_48125305</t>
        </is>
      </c>
      <c>
        <v>Ağaç Kesimi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14.11.2020 08:47:00</t>
        </is>
      </c>
      <c>
        <is>
          <t>14.11.2020 09:13:04</t>
        </is>
      </c>
      <c>
        <v>0.434444444</v>
      </c>
      <c>
        <v>0</v>
      </c>
      <c>
        <v>380</v>
      </c>
      <c>
        <v>0</v>
      </c>
      <c>
        <v>0</v>
      </c>
      <c>
        <v>0</v>
      </c>
      <c>
        <v>165.088889</v>
      </c>
      <c>
        <v>0</v>
      </c>
      <c>
        <v>0</v>
      </c>
    </row>
    <row>
      <c>
        <is>
          <t>1580443</t>
        </is>
      </c>
      <c>
        <v>1</v>
      </c>
      <c>
        <is>
          <t>MANİSA</t>
        </is>
      </c>
      <c>
        <v>TURGUTLU</v>
      </c>
      <c>
        <is>
          <t>SETÜSTÜ TR-1 45-83-M00133_TR-1/80-M03 M03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13.11.2020 23:50:15</t>
        </is>
      </c>
      <c>
        <is>
          <t>14.11.2020 00:58:24</t>
        </is>
      </c>
      <c>
        <v>1.135833333</v>
      </c>
      <c>
        <v>3</v>
      </c>
      <c>
        <v>33</v>
      </c>
      <c>
        <v>0</v>
      </c>
      <c>
        <v>0</v>
      </c>
      <c>
        <v>3.4075</v>
      </c>
      <c>
        <v>37.4825</v>
      </c>
      <c>
        <v>0</v>
      </c>
      <c>
        <v>0</v>
      </c>
    </row>
    <row>
      <c>
        <is>
          <t>1580144</t>
        </is>
      </c>
      <c>
        <v>1</v>
      </c>
      <c>
        <is>
          <t>MANİSA</t>
        </is>
      </c>
      <c>
        <v>TURGUTLU</v>
      </c>
      <c>
        <is>
          <t>TR-2/106 45-83-L00106_72374312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13.11.2020 12:15:59</t>
        </is>
      </c>
      <c>
        <is>
          <t>13.11.2020 15:17:39</t>
        </is>
      </c>
      <c>
        <v>3.027777777</v>
      </c>
      <c>
        <v>0</v>
      </c>
      <c>
        <v>260</v>
      </c>
      <c>
        <v>0</v>
      </c>
      <c>
        <v>0</v>
      </c>
      <c>
        <v>0</v>
      </c>
      <c>
        <v>787.222222</v>
      </c>
      <c>
        <v>0</v>
      </c>
      <c>
        <v>0</v>
      </c>
    </row>
    <row>
      <c>
        <is>
          <t>1581083</t>
        </is>
      </c>
      <c>
        <v>1</v>
      </c>
      <c>
        <is>
          <t>MANİSA</t>
        </is>
      </c>
      <c>
        <v>TURGUTLU</v>
      </c>
      <c>
        <is>
          <t>TR-2/103 45-83-L00103_72372165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15.11.2020 13:26:06</t>
        </is>
      </c>
      <c>
        <is>
          <t>15.11.2020 14:09:10</t>
        </is>
      </c>
      <c>
        <v>0.717777777</v>
      </c>
      <c>
        <v>0</v>
      </c>
      <c>
        <v>282</v>
      </c>
      <c>
        <v>0</v>
      </c>
      <c>
        <v>0</v>
      </c>
      <c>
        <v>0</v>
      </c>
      <c>
        <v>202.413333</v>
      </c>
      <c>
        <v>0</v>
      </c>
      <c>
        <v>0</v>
      </c>
    </row>
    <row>
      <c>
        <is>
          <t>1581212</t>
        </is>
      </c>
      <c>
        <v>1</v>
      </c>
      <c>
        <is>
          <t>MANİSA</t>
        </is>
      </c>
      <c>
        <v>TURGUTLU</v>
      </c>
      <c>
        <is>
          <t>TR-2/106 45-83-L00106_955145446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15.11.2020 19:51:21</t>
        </is>
      </c>
      <c>
        <is>
          <t>15.11.2020 20:49:31</t>
        </is>
      </c>
      <c>
        <v>0.969444444</v>
      </c>
      <c>
        <v>0</v>
      </c>
      <c>
        <v>5</v>
      </c>
      <c>
        <v>0</v>
      </c>
      <c>
        <v>0</v>
      </c>
      <c>
        <v>0</v>
      </c>
      <c>
        <v>4.847222</v>
      </c>
      <c>
        <v>0</v>
      </c>
      <c>
        <v>0</v>
      </c>
    </row>
    <row>
      <c>
        <is>
          <t>1594657</t>
        </is>
      </c>
      <c>
        <v>1</v>
      </c>
      <c>
        <is>
          <t>İZMİR</t>
        </is>
      </c>
      <c>
        <v>MENDERES</v>
      </c>
      <c>
        <is>
          <t>M-33 CUMHURİYET 35-25-M00102_Ayırıcı H01</t>
        </is>
      </c>
      <c>
        <v>OG Yeraltı Kablo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22.11.2020 08:41:11</t>
        </is>
      </c>
      <c>
        <is>
          <t>22.11.2020 12:28:02</t>
        </is>
      </c>
      <c>
        <v>3.780833333</v>
      </c>
      <c>
        <v>1</v>
      </c>
      <c>
        <v>89</v>
      </c>
      <c>
        <v>0</v>
      </c>
      <c>
        <v>0</v>
      </c>
      <c>
        <v>3.780833</v>
      </c>
      <c>
        <v>336.494167</v>
      </c>
      <c>
        <v>0</v>
      </c>
      <c>
        <v>0</v>
      </c>
    </row>
    <row>
      <c>
        <is>
          <t>1597380</t>
        </is>
      </c>
      <c>
        <v>1</v>
      </c>
      <c>
        <is>
          <t>MANİSA</t>
        </is>
      </c>
      <c>
        <v>AHMETLİ</v>
      </c>
      <c>
        <is>
          <t>KESTELLİ TR-1 45-84-L00036_6821121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27.11.2020 15:16:23</t>
        </is>
      </c>
      <c>
        <is>
          <t>27.11.2020 15:43:23</t>
        </is>
      </c>
      <c>
        <v>0.45</v>
      </c>
      <c>
        <v>0</v>
      </c>
      <c>
        <v>75</v>
      </c>
      <c>
        <v>0</v>
      </c>
      <c>
        <v>1</v>
      </c>
      <c>
        <v>0</v>
      </c>
      <c>
        <v>33.75</v>
      </c>
      <c>
        <v>0</v>
      </c>
      <c>
        <v>0.45</v>
      </c>
    </row>
    <row>
      <c>
        <is>
          <t>1582740</t>
        </is>
      </c>
      <c>
        <v>1</v>
      </c>
      <c>
        <is>
          <t>MANİSA</t>
        </is>
      </c>
      <c>
        <v>AHMETLİ</v>
      </c>
      <c>
        <is>
          <t>AHMETLİ TR-13 MANDIRA 45-84-L00013_B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18.11.2020 18:33:48</t>
        </is>
      </c>
      <c>
        <is>
          <t>18.11.2020 19:53:06</t>
        </is>
      </c>
      <c>
        <v>1.321666666</v>
      </c>
      <c>
        <v>0</v>
      </c>
      <c>
        <v>23</v>
      </c>
      <c>
        <v>0</v>
      </c>
      <c>
        <v>0</v>
      </c>
      <c>
        <v>0</v>
      </c>
      <c>
        <v>30.398333</v>
      </c>
      <c>
        <v>0</v>
      </c>
      <c>
        <v>0</v>
      </c>
    </row>
    <row>
      <c>
        <is>
          <t>1598351</t>
        </is>
      </c>
      <c>
        <v>1</v>
      </c>
      <c>
        <is>
          <t>MANİSA</t>
        </is>
      </c>
      <c>
        <v>AHMETLİ</v>
      </c>
      <c>
        <is>
          <t>AHMETLİ TR-77 TARİŞ 45-84-L00077_955178952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29.11.2020 22:13:40</t>
        </is>
      </c>
      <c>
        <is>
          <t>29.11.2020 22:39:40</t>
        </is>
      </c>
      <c>
        <v>0.433333333</v>
      </c>
      <c>
        <v>0</v>
      </c>
      <c>
        <v>1</v>
      </c>
      <c>
        <v>0</v>
      </c>
      <c>
        <v>0</v>
      </c>
      <c>
        <v>0</v>
      </c>
      <c>
        <v>0.433333</v>
      </c>
      <c>
        <v>0</v>
      </c>
      <c>
        <v>0</v>
      </c>
    </row>
    <row>
      <c>
        <is>
          <t>1576662</t>
        </is>
      </c>
      <c>
        <v>1</v>
      </c>
      <c>
        <is>
          <t>İZMİR</t>
        </is>
      </c>
      <c>
        <v>MENDERES</v>
      </c>
      <c>
        <is>
          <t>DM-3/TR-23 35-22-M00068_955260264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06.11.2020 16:55:54</t>
        </is>
      </c>
      <c>
        <is>
          <t>06.11.2020 17:41:58</t>
        </is>
      </c>
      <c>
        <v>0.767777777</v>
      </c>
      <c>
        <v>0</v>
      </c>
      <c>
        <v>3</v>
      </c>
      <c>
        <v>0</v>
      </c>
      <c>
        <v>0</v>
      </c>
      <c>
        <v>0</v>
      </c>
      <c>
        <v>2.303333</v>
      </c>
      <c>
        <v>0</v>
      </c>
      <c>
        <v>0</v>
      </c>
    </row>
    <row>
      <c>
        <is>
          <t>1574122</t>
        </is>
      </c>
      <c>
        <v>1</v>
      </c>
      <c>
        <is>
          <t>MANİSA</t>
        </is>
      </c>
      <c>
        <v>TURGUTLU</v>
      </c>
      <c>
        <is>
          <t>TR-2/106 45-83-L00106_955145446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02.11.2020 12:28:15</t>
        </is>
      </c>
      <c>
        <is>
          <t>02.11.2020 13:56:51</t>
        </is>
      </c>
      <c>
        <v>1.476666666</v>
      </c>
      <c>
        <v>0</v>
      </c>
      <c>
        <v>5</v>
      </c>
      <c>
        <v>0</v>
      </c>
      <c>
        <v>0</v>
      </c>
      <c>
        <v>0</v>
      </c>
      <c>
        <v>7.383333</v>
      </c>
      <c>
        <v>0</v>
      </c>
      <c>
        <v>0</v>
      </c>
    </row>
    <row>
      <c>
        <is>
          <t>1581131</t>
        </is>
      </c>
      <c>
        <v>1</v>
      </c>
      <c>
        <is>
          <t>MANİSA</t>
        </is>
      </c>
      <c>
        <v>TURGUTLU</v>
      </c>
      <c>
        <is>
          <t>TR-2/106 45-83-L00106_955145502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15.11.2020 16:16:47</t>
        </is>
      </c>
      <c>
        <is>
          <t>15.11.2020 17:23:14</t>
        </is>
      </c>
      <c>
        <v>1.1075</v>
      </c>
      <c>
        <v>0</v>
      </c>
      <c>
        <v>4</v>
      </c>
      <c>
        <v>0</v>
      </c>
      <c>
        <v>0</v>
      </c>
      <c>
        <v>0</v>
      </c>
      <c>
        <v>4.43</v>
      </c>
      <c>
        <v>0</v>
      </c>
      <c>
        <v>0</v>
      </c>
    </row>
    <row>
      <c>
        <is>
          <t>1584610</t>
        </is>
      </c>
      <c>
        <v>1</v>
      </c>
      <c>
        <is>
          <t>İZMİR</t>
        </is>
      </c>
      <c>
        <v>MENDERES</v>
      </c>
      <c>
        <is>
          <t>SULTAN DM 35-25-M00121_MOBİL-ZİNDANCIK M05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21.11.2020 22:30:14</t>
        </is>
      </c>
      <c>
        <is>
          <t>21.11.2020 23:07:00</t>
        </is>
      </c>
      <c>
        <v>0.612777777</v>
      </c>
      <c>
        <v>5</v>
      </c>
      <c>
        <v>143</v>
      </c>
      <c>
        <v>0</v>
      </c>
      <c>
        <v>0</v>
      </c>
      <c>
        <v>3.063889</v>
      </c>
      <c>
        <v>87.627222</v>
      </c>
      <c>
        <v>0</v>
      </c>
      <c>
        <v>0</v>
      </c>
    </row>
    <row>
      <c>
        <is>
          <t>1581718</t>
        </is>
      </c>
      <c>
        <v>1</v>
      </c>
      <c>
        <is>
          <t>İZMİR</t>
        </is>
      </c>
      <c>
        <v>MENDERES</v>
      </c>
      <c>
        <is>
          <t>DM-4/TR-30 (ESKİ TR-14) 35-22-M00014_35-22-M00014</t>
        </is>
      </c>
      <c>
        <v>AG Kademe Ayarı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17.11.2020 02:17:48</t>
        </is>
      </c>
      <c>
        <is>
          <t>17.11.2020 02:25:15</t>
        </is>
      </c>
      <c>
        <v>0.124166666</v>
      </c>
      <c>
        <v>1</v>
      </c>
      <c>
        <v>735</v>
      </c>
      <c>
        <v>0</v>
      </c>
      <c>
        <v>0</v>
      </c>
      <c>
        <v>0.124167</v>
      </c>
      <c>
        <v>91.2625</v>
      </c>
      <c>
        <v>0</v>
      </c>
      <c>
        <v>0</v>
      </c>
    </row>
    <row>
      <c>
        <is>
          <t>1575743</t>
        </is>
      </c>
      <c>
        <v>1</v>
      </c>
      <c>
        <is>
          <t>MANİSA</t>
        </is>
      </c>
      <c>
        <v>AHMETLİ</v>
      </c>
      <c>
        <is>
          <t>AHMETLİ TR-30 MEZARLIK 45-84-L00030_72410358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05.11.2020 12:13:35</t>
        </is>
      </c>
      <c>
        <is>
          <t>05.11.2020 13:17:11</t>
        </is>
      </c>
      <c>
        <v>1.06</v>
      </c>
      <c>
        <v>0</v>
      </c>
      <c>
        <v>18</v>
      </c>
      <c>
        <v>0</v>
      </c>
      <c>
        <v>0</v>
      </c>
      <c>
        <v>0</v>
      </c>
      <c>
        <v>19.08</v>
      </c>
      <c>
        <v>0</v>
      </c>
      <c>
        <v>0</v>
      </c>
    </row>
    <row>
      <c>
        <is>
          <t>1597843</t>
        </is>
      </c>
      <c>
        <v>1</v>
      </c>
      <c>
        <is>
          <t>MANİSA</t>
        </is>
      </c>
      <c>
        <v>AHMETLİ</v>
      </c>
      <c>
        <is>
          <t>AHMETLİ TR-24 45-84-L00024_955181504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28.11.2020 15:01:01</t>
        </is>
      </c>
      <c>
        <is>
          <t>28.11.2020 15:49:01</t>
        </is>
      </c>
      <c>
        <v>0.8</v>
      </c>
      <c>
        <v>0</v>
      </c>
      <c>
        <v>1</v>
      </c>
      <c>
        <v>0</v>
      </c>
      <c>
        <v>0</v>
      </c>
      <c>
        <v>0</v>
      </c>
      <c>
        <v>0.8</v>
      </c>
      <c>
        <v>0</v>
      </c>
      <c>
        <v>0</v>
      </c>
    </row>
    <row>
      <c>
        <is>
          <t>1598799</t>
        </is>
      </c>
      <c>
        <v>1</v>
      </c>
      <c>
        <is>
          <t>MANİSA</t>
        </is>
      </c>
      <c>
        <v>AHMETLİ</v>
      </c>
      <c>
        <is>
          <t>AHMETLİ TR-71 BARBAROS 45-84-L00071_A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30.11.2020 17:33:23</t>
        </is>
      </c>
      <c>
        <is>
          <t>30.11.2020 18:08:26</t>
        </is>
      </c>
      <c>
        <v>0.584166666</v>
      </c>
      <c>
        <v>0</v>
      </c>
      <c>
        <v>86</v>
      </c>
      <c>
        <v>0</v>
      </c>
      <c>
        <v>0</v>
      </c>
      <c>
        <v>0</v>
      </c>
      <c>
        <v>50.238333</v>
      </c>
      <c>
        <v>0</v>
      </c>
      <c>
        <v>0</v>
      </c>
    </row>
    <row>
      <c>
        <is>
          <t>1582907</t>
        </is>
      </c>
      <c>
        <v>1</v>
      </c>
      <c>
        <is>
          <t>MANİSA</t>
        </is>
      </c>
      <c>
        <v>AHMETLİ</v>
      </c>
      <c>
        <is>
          <t>AHMETLİ TR-25 45-84-L00025_DAĞITIM TRF TR-25-L05 L05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19.11.2020 09:26:07</t>
        </is>
      </c>
      <c>
        <is>
          <t>19.11.2020 10:12:04</t>
        </is>
      </c>
      <c>
        <v>0.7656675</v>
      </c>
      <c>
        <v>2</v>
      </c>
      <c>
        <v>222</v>
      </c>
      <c>
        <v>0</v>
      </c>
      <c>
        <v>0</v>
      </c>
      <c>
        <v>1.531335</v>
      </c>
      <c>
        <v>169.978185</v>
      </c>
      <c>
        <v>0</v>
      </c>
      <c>
        <v>0</v>
      </c>
    </row>
    <row>
      <c>
        <is>
          <t>1574021</t>
        </is>
      </c>
      <c>
        <v>1</v>
      </c>
      <c>
        <is>
          <t>MANİSA</t>
        </is>
      </c>
      <c>
        <v>AHMETLİ</v>
      </c>
      <c>
        <is>
          <t>AHMETLİ TR-25 45-84-L00025_DAĞITIM TRF TR-25-L05 L05</t>
        </is>
      </c>
      <c>
        <v>OG Kesici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02.11.2020 10:06:15</t>
        </is>
      </c>
      <c>
        <is>
          <t>02.11.2020 11:16:51</t>
        </is>
      </c>
      <c>
        <v>1.176666666</v>
      </c>
      <c>
        <v>2</v>
      </c>
      <c>
        <v>222</v>
      </c>
      <c>
        <v>0</v>
      </c>
      <c>
        <v>0</v>
      </c>
      <c>
        <v>2.353333</v>
      </c>
      <c>
        <v>261.22</v>
      </c>
      <c>
        <v>0</v>
      </c>
      <c>
        <v>0</v>
      </c>
    </row>
    <row>
      <c>
        <is>
          <t>1574929</t>
        </is>
      </c>
      <c>
        <v>1</v>
      </c>
      <c>
        <is>
          <t>MANİSA</t>
        </is>
      </c>
      <c>
        <v>AHMETLİ</v>
      </c>
      <c>
        <is>
          <t>AHMETLİ TR-71 BARBAROS 45-84-L00071_A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03.11.2020 19:14:17</t>
        </is>
      </c>
      <c>
        <is>
          <t>03.11.2020 19:49:21</t>
        </is>
      </c>
      <c>
        <v>0.584444444</v>
      </c>
      <c>
        <v>0</v>
      </c>
      <c>
        <v>86</v>
      </c>
      <c>
        <v>0</v>
      </c>
      <c>
        <v>0</v>
      </c>
      <c>
        <v>0</v>
      </c>
      <c>
        <v>50.262222</v>
      </c>
      <c>
        <v>0</v>
      </c>
      <c>
        <v>0</v>
      </c>
    </row>
    <row>
      <c>
        <is>
          <t>1595080</t>
        </is>
      </c>
      <c>
        <v>1</v>
      </c>
      <c>
        <is>
          <t>MANİSA</t>
        </is>
      </c>
      <c>
        <v>AHMETLİ</v>
      </c>
      <c>
        <is>
          <t>AHMETLİ TR-30 MEZARLIK 45-84-L00030_45-84-L00030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23.11.2020 09:24:26</t>
        </is>
      </c>
      <c>
        <is>
          <t>23.11.2020 10:32:37</t>
        </is>
      </c>
      <c>
        <v>1.136388888</v>
      </c>
      <c>
        <v>2</v>
      </c>
      <c>
        <v>187</v>
      </c>
      <c>
        <v>0</v>
      </c>
      <c>
        <v>0</v>
      </c>
      <c>
        <v>2.272778</v>
      </c>
      <c>
        <v>212.504722</v>
      </c>
      <c>
        <v>0</v>
      </c>
      <c>
        <v>0</v>
      </c>
    </row>
    <row>
      <c>
        <is>
          <t>1578992</t>
        </is>
      </c>
      <c>
        <v>1</v>
      </c>
      <c>
        <is>
          <t>İZMİR</t>
        </is>
      </c>
      <c>
        <v>MENDERES</v>
      </c>
      <c>
        <is>
          <t>GÜMÜLDÜR M-4 35-25-M00004_955259969</t>
        </is>
      </c>
      <c>
        <v>AG Direkten Kesme Açma</v>
      </c>
      <c>
        <is>
          <t>Dağıtım-AG</t>
        </is>
      </c>
      <c>
        <v>Uzun</v>
      </c>
      <c>
        <v>Güvenlik</v>
      </c>
      <c>
        <v>Bildirimsiz</v>
      </c>
      <c>
        <is>
          <t>11.11.2020 10:38:00</t>
        </is>
      </c>
      <c>
        <is>
          <t>11.11.2020 10:42:00</t>
        </is>
      </c>
      <c>
        <v>0.066666666</v>
      </c>
      <c>
        <v>0</v>
      </c>
      <c>
        <v>1</v>
      </c>
      <c>
        <v>0</v>
      </c>
      <c>
        <v>0</v>
      </c>
      <c>
        <v>0</v>
      </c>
      <c>
        <v>0.066667</v>
      </c>
      <c>
        <v>0</v>
      </c>
      <c>
        <v>0</v>
      </c>
    </row>
    <row>
      <c>
        <is>
          <t>1578919</t>
        </is>
      </c>
      <c>
        <v>1</v>
      </c>
      <c>
        <is>
          <t>İZMİR</t>
        </is>
      </c>
      <c>
        <v>MENDERES</v>
      </c>
      <c>
        <is>
          <t>GÜMÜLDÜR M-5 35-25-M00005_955263987</t>
        </is>
      </c>
      <c>
        <v>AG Direkten Kesme Açma</v>
      </c>
      <c>
        <is>
          <t>Dağıtım-AG</t>
        </is>
      </c>
      <c>
        <v>Uzun</v>
      </c>
      <c>
        <v>Güvenlik</v>
      </c>
      <c>
        <v>Bildirimsiz</v>
      </c>
      <c>
        <is>
          <t>11.11.2020 09:40:00</t>
        </is>
      </c>
      <c>
        <is>
          <t>11.11.2020 10:11:05</t>
        </is>
      </c>
      <c>
        <v>0.518055555</v>
      </c>
      <c>
        <v>0</v>
      </c>
      <c>
        <v>1</v>
      </c>
      <c>
        <v>0</v>
      </c>
      <c>
        <v>0</v>
      </c>
      <c>
        <v>0</v>
      </c>
      <c>
        <v>0.518056</v>
      </c>
      <c>
        <v>0</v>
      </c>
      <c>
        <v>0</v>
      </c>
    </row>
    <row>
      <c>
        <is>
          <t>1578940</t>
        </is>
      </c>
      <c>
        <v>1</v>
      </c>
      <c>
        <is>
          <t>İZMİR</t>
        </is>
      </c>
      <c>
        <v>MENDERES</v>
      </c>
      <c>
        <is>
          <t>GÜMÜLDÜR M-7 35-25-M00007_955263907</t>
        </is>
      </c>
      <c>
        <v>AG Direkten Kesme Açma</v>
      </c>
      <c>
        <is>
          <t>Dağıtım-AG</t>
        </is>
      </c>
      <c>
        <v>Uzun</v>
      </c>
      <c>
        <v>Güvenlik</v>
      </c>
      <c>
        <v>Bildirimsiz</v>
      </c>
      <c>
        <is>
          <t>11.11.2020 10:02:00</t>
        </is>
      </c>
      <c>
        <is>
          <t>11.11.2020 11:26:00</t>
        </is>
      </c>
      <c>
        <v>1.4</v>
      </c>
      <c>
        <v>0</v>
      </c>
      <c>
        <v>2</v>
      </c>
      <c>
        <v>0</v>
      </c>
      <c>
        <v>0</v>
      </c>
      <c>
        <v>0</v>
      </c>
      <c>
        <v>2.8</v>
      </c>
      <c>
        <v>0</v>
      </c>
      <c>
        <v>0</v>
      </c>
    </row>
    <row>
      <c>
        <is>
          <t>1577833</t>
        </is>
      </c>
      <c>
        <v>1</v>
      </c>
      <c>
        <is>
          <t>İZMİR</t>
        </is>
      </c>
      <c>
        <v>MENDERES</v>
      </c>
      <c>
        <is>
          <t>GÜMÜLDÜR M-41 35-25-M00041_7593693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09.11.2020 08:51:38</t>
        </is>
      </c>
      <c>
        <is>
          <t>09.11.2020 16:27:55</t>
        </is>
      </c>
      <c>
        <v>7.604531388</v>
      </c>
      <c>
        <v>0</v>
      </c>
      <c>
        <v>68</v>
      </c>
      <c>
        <v>0</v>
      </c>
      <c>
        <v>0</v>
      </c>
      <c>
        <v>0</v>
      </c>
      <c>
        <v>517.108134</v>
      </c>
      <c>
        <v>0</v>
      </c>
      <c>
        <v>0</v>
      </c>
    </row>
    <row>
      <c>
        <is>
          <t>1597365</t>
        </is>
      </c>
      <c>
        <v>1</v>
      </c>
      <c>
        <is>
          <t>İZMİR</t>
        </is>
      </c>
      <c>
        <v>MENDERES</v>
      </c>
      <c>
        <is>
          <t>GÜMÜLDÜR M-39 35-25-M00039_12141210</t>
        </is>
      </c>
      <c>
        <v>AG Hatta Ağaç Kesimi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27.11.2020 15:02:00</t>
        </is>
      </c>
      <c>
        <is>
          <t>27.11.2020 15:58:49</t>
        </is>
      </c>
      <c>
        <v>0.946944444</v>
      </c>
      <c>
        <v>0</v>
      </c>
      <c>
        <v>106</v>
      </c>
      <c>
        <v>0</v>
      </c>
      <c>
        <v>0</v>
      </c>
      <c>
        <v>0</v>
      </c>
      <c>
        <v>100.376111</v>
      </c>
      <c>
        <v>0</v>
      </c>
      <c>
        <v>0</v>
      </c>
    </row>
    <row>
      <c>
        <is>
          <t>1581769</t>
        </is>
      </c>
      <c>
        <v>1</v>
      </c>
      <c>
        <is>
          <t>İZMİR</t>
        </is>
      </c>
      <c>
        <v>MENDERES</v>
      </c>
      <c>
        <is>
          <t>GÜMÜLDÜR M-41 35-25-M00041_9220104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17.11.2020 09:02:52</t>
        </is>
      </c>
      <c>
        <is>
          <t>17.11.2020 17:07:40</t>
        </is>
      </c>
      <c>
        <v>8.08</v>
      </c>
      <c>
        <v>0</v>
      </c>
      <c>
        <v>64</v>
      </c>
      <c>
        <v>0</v>
      </c>
      <c>
        <v>0</v>
      </c>
      <c>
        <v>0</v>
      </c>
      <c>
        <v>517.12</v>
      </c>
      <c>
        <v>0</v>
      </c>
      <c>
        <v>0</v>
      </c>
    </row>
    <row>
      <c>
        <is>
          <t>1583474</t>
        </is>
      </c>
      <c>
        <v>1</v>
      </c>
      <c>
        <is>
          <t>İZMİR</t>
        </is>
      </c>
      <c>
        <v>MENDERES</v>
      </c>
      <c>
        <is>
          <t>M-33 CUMHURİYET 35-25-M00102_955254711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19.11.2020 18:38:54</t>
        </is>
      </c>
      <c>
        <is>
          <t>19.11.2020 23:58:56</t>
        </is>
      </c>
      <c>
        <v>5.333888888</v>
      </c>
      <c>
        <v>0</v>
      </c>
      <c>
        <v>1</v>
      </c>
      <c>
        <v>0</v>
      </c>
      <c>
        <v>0</v>
      </c>
      <c>
        <v>0</v>
      </c>
      <c>
        <v>5.333889</v>
      </c>
      <c>
        <v>0</v>
      </c>
      <c>
        <v>0</v>
      </c>
    </row>
    <row>
      <c>
        <is>
          <t>1584636</t>
        </is>
      </c>
      <c>
        <v>1</v>
      </c>
      <c>
        <is>
          <t>İZMİR</t>
        </is>
      </c>
      <c>
        <v>MENDERES</v>
      </c>
      <c>
        <is>
          <t>M-32 CUMHURİYET 35-25-M00103_Ayırıcı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22.11.2020 00:07:47</t>
        </is>
      </c>
      <c>
        <is>
          <t>22.11.2020 03:40:20</t>
        </is>
      </c>
      <c>
        <v>3.5425</v>
      </c>
      <c>
        <v>3</v>
      </c>
      <c>
        <v>356</v>
      </c>
      <c>
        <v>0</v>
      </c>
      <c>
        <v>0</v>
      </c>
      <c>
        <v>10.6275</v>
      </c>
      <c>
        <v>1261.13</v>
      </c>
      <c>
        <v>0</v>
      </c>
      <c>
        <v>0</v>
      </c>
    </row>
    <row>
      <c>
        <is>
          <t>1577493</t>
        </is>
      </c>
      <c>
        <v>1</v>
      </c>
      <c>
        <is>
          <t>İZMİR</t>
        </is>
      </c>
      <c>
        <v>MENDERES</v>
      </c>
      <c>
        <is>
          <t>M-32 CUMHURİYET 35-25-M00103_6773660</t>
        </is>
      </c>
      <c>
        <v>AG Direk Değişimi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08.11.2020 09:11:11</t>
        </is>
      </c>
      <c>
        <is>
          <t>08.11.2020 11:42:34</t>
        </is>
      </c>
      <c>
        <v>2.523055555</v>
      </c>
      <c>
        <v>0</v>
      </c>
      <c>
        <v>138</v>
      </c>
      <c>
        <v>0</v>
      </c>
      <c>
        <v>0</v>
      </c>
      <c>
        <v>0</v>
      </c>
      <c>
        <v>348.181667</v>
      </c>
      <c>
        <v>0</v>
      </c>
      <c>
        <v>0</v>
      </c>
    </row>
    <row>
      <c>
        <is>
          <t>1582130</t>
        </is>
      </c>
      <c>
        <v>1</v>
      </c>
      <c>
        <is>
          <t>İZMİR</t>
        </is>
      </c>
      <c>
        <v>MENDERES</v>
      </c>
      <c>
        <is>
          <t>TR-57 35-22-M00057_965673844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17.11.2020 15:59:24</t>
        </is>
      </c>
      <c>
        <is>
          <t>17.11.2020 17:19:15</t>
        </is>
      </c>
      <c>
        <v>1.330833333</v>
      </c>
      <c>
        <v>0</v>
      </c>
      <c>
        <v>2</v>
      </c>
      <c>
        <v>0</v>
      </c>
      <c>
        <v>0</v>
      </c>
      <c>
        <v>0</v>
      </c>
      <c>
        <v>2.661667</v>
      </c>
      <c>
        <v>0</v>
      </c>
      <c>
        <v>0</v>
      </c>
    </row>
    <row>
      <c>
        <is>
          <t>1577744</t>
        </is>
      </c>
      <c>
        <v>1</v>
      </c>
      <c>
        <is>
          <t>İZMİR</t>
        </is>
      </c>
      <c>
        <v>MENDERES</v>
      </c>
      <c>
        <is>
          <t>CUMHURİYET M-31 35-25-M00090_95000521554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08.11.2020 18:30:00</t>
        </is>
      </c>
      <c>
        <is>
          <t>08.11.2020 19:39:25</t>
        </is>
      </c>
      <c>
        <v>1.156944444</v>
      </c>
      <c>
        <v>0</v>
      </c>
      <c>
        <v>1</v>
      </c>
      <c>
        <v>0</v>
      </c>
      <c>
        <v>0</v>
      </c>
      <c>
        <v>0</v>
      </c>
      <c>
        <v>1.156944</v>
      </c>
      <c>
        <v>0</v>
      </c>
      <c>
        <v>0</v>
      </c>
    </row>
    <row>
      <c>
        <is>
          <t>1583495</t>
        </is>
      </c>
      <c>
        <v>1</v>
      </c>
      <c>
        <is>
          <t>MANİSA</t>
        </is>
      </c>
      <c>
        <v>TURGUTLU</v>
      </c>
      <c>
        <is>
          <t>TR-2/25 45-83-L00025_48136812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19.11.2020 19:36:58</t>
        </is>
      </c>
      <c>
        <is>
          <t>19.11.2020 21:41:08</t>
        </is>
      </c>
      <c>
        <v>2.069444444</v>
      </c>
      <c>
        <v>0</v>
      </c>
      <c>
        <v>168</v>
      </c>
      <c>
        <v>0</v>
      </c>
      <c>
        <v>0</v>
      </c>
      <c>
        <v>0</v>
      </c>
      <c>
        <v>347.666667</v>
      </c>
      <c>
        <v>0</v>
      </c>
      <c>
        <v>0</v>
      </c>
    </row>
    <row>
      <c>
        <is>
          <t>1595874</t>
        </is>
      </c>
      <c>
        <v>1</v>
      </c>
      <c>
        <is>
          <t>MANİSA</t>
        </is>
      </c>
      <c>
        <v>TURGUTLU</v>
      </c>
      <c>
        <is>
          <t>TR-2/25 45-83-L00025_48136812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24.11.2020 16:23:31</t>
        </is>
      </c>
      <c>
        <is>
          <t>24.11.2020 17:15:11</t>
        </is>
      </c>
      <c>
        <v>0.861111111</v>
      </c>
      <c>
        <v>0</v>
      </c>
      <c>
        <v>168</v>
      </c>
      <c>
        <v>0</v>
      </c>
      <c>
        <v>0</v>
      </c>
      <c>
        <v>0</v>
      </c>
      <c>
        <v>144.666667</v>
      </c>
      <c>
        <v>0</v>
      </c>
      <c>
        <v>0</v>
      </c>
    </row>
    <row>
      <c>
        <is>
          <t>1574319</t>
        </is>
      </c>
      <c>
        <v>1</v>
      </c>
      <c>
        <is>
          <t>MANİSA</t>
        </is>
      </c>
      <c>
        <v>TURGUTLU</v>
      </c>
      <c>
        <is>
          <t>TR-2/104 45-83-L00460_955141529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02.11.2020 17:37:37</t>
        </is>
      </c>
      <c>
        <is>
          <t>02.11.2020 18:11:24</t>
        </is>
      </c>
      <c>
        <v>0.563055555</v>
      </c>
      <c>
        <v>0</v>
      </c>
      <c>
        <v>1</v>
      </c>
      <c>
        <v>0</v>
      </c>
      <c>
        <v>0</v>
      </c>
      <c>
        <v>0</v>
      </c>
      <c>
        <v>0.563056</v>
      </c>
      <c>
        <v>0</v>
      </c>
      <c>
        <v>0</v>
      </c>
    </row>
    <row>
      <c>
        <is>
          <t>1574169</t>
        </is>
      </c>
      <c>
        <v>1</v>
      </c>
      <c>
        <is>
          <t>İZMİR</t>
        </is>
      </c>
      <c>
        <v>MENDERES</v>
      </c>
      <c>
        <is>
          <t>OĞLANANASI TR-10 35-22-M00263_9315808</t>
        </is>
      </c>
      <c>
        <v>AG Sehim Bozukluğu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02.11.2020 13:38:59</t>
        </is>
      </c>
      <c>
        <is>
          <t>02.11.2020 15:38:48</t>
        </is>
      </c>
      <c>
        <v>1.996944444</v>
      </c>
      <c>
        <v>0</v>
      </c>
      <c>
        <v>14</v>
      </c>
      <c>
        <v>0</v>
      </c>
      <c>
        <v>1</v>
      </c>
      <c>
        <v>0</v>
      </c>
      <c>
        <v>27.957222</v>
      </c>
      <c>
        <v>0</v>
      </c>
      <c>
        <v>1.996944</v>
      </c>
    </row>
    <row>
      <c>
        <is>
          <t>1574311</t>
        </is>
      </c>
      <c>
        <v>1</v>
      </c>
      <c>
        <is>
          <t>İZMİR</t>
        </is>
      </c>
      <c>
        <v>MENDERES</v>
      </c>
      <c>
        <is>
          <t>OĞLANANASI TR-10 35-22-M00263_72371897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02.11.2020 17:28:36</t>
        </is>
      </c>
      <c>
        <is>
          <t>02.11.2020 21:32:10</t>
        </is>
      </c>
      <c>
        <v>4.059444444</v>
      </c>
      <c>
        <v>0</v>
      </c>
      <c>
        <v>2</v>
      </c>
      <c>
        <v>0</v>
      </c>
      <c>
        <v>0</v>
      </c>
      <c>
        <v>0</v>
      </c>
      <c>
        <v>8.118889</v>
      </c>
      <c>
        <v>0</v>
      </c>
      <c>
        <v>0</v>
      </c>
    </row>
    <row>
      <c>
        <is>
          <t>1574867</t>
        </is>
      </c>
      <c>
        <v>1</v>
      </c>
      <c>
        <is>
          <t>İZMİR</t>
        </is>
      </c>
      <c>
        <v>MENDERES</v>
      </c>
      <c>
        <is>
          <t>AĞAÇ İŞLERİ TR-7 35-22-M00143_955281532</t>
        </is>
      </c>
      <c>
        <v>AG Box / Sdk Abone Çıkış Faz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03.11.2020 17:31:29</t>
        </is>
      </c>
      <c>
        <is>
          <t>03.11.2020 19:05:54</t>
        </is>
      </c>
      <c>
        <v>1.573611111</v>
      </c>
      <c>
        <v>0</v>
      </c>
      <c>
        <v>1</v>
      </c>
      <c>
        <v>0</v>
      </c>
      <c>
        <v>0</v>
      </c>
      <c>
        <v>0</v>
      </c>
      <c>
        <v>1.573611</v>
      </c>
      <c>
        <v>0</v>
      </c>
      <c>
        <v>0</v>
      </c>
    </row>
    <row>
      <c>
        <is>
          <t>1575286</t>
        </is>
      </c>
      <c>
        <v>1</v>
      </c>
      <c>
        <is>
          <t>İZMİR</t>
        </is>
      </c>
      <c>
        <v>MENDERES</v>
      </c>
      <c>
        <is>
          <t>M-1815 KISIK DM-2 35-22-M00096_METAL İŞLERİ TR-1 M011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04.11.2020 15:02:35</t>
        </is>
      </c>
      <c>
        <is>
          <t>04.11.2020 15:34:04</t>
        </is>
      </c>
      <c>
        <v>0.524722222</v>
      </c>
      <c>
        <v>0</v>
      </c>
      <c>
        <v>101</v>
      </c>
      <c>
        <v>14</v>
      </c>
      <c>
        <v>1</v>
      </c>
      <c>
        <v>0</v>
      </c>
      <c>
        <v>52.996944</v>
      </c>
      <c>
        <v>7.346111</v>
      </c>
      <c>
        <v>0.524722</v>
      </c>
    </row>
    <row>
      <c>
        <is>
          <t>1575527</t>
        </is>
      </c>
      <c>
        <v>1</v>
      </c>
      <c>
        <is>
          <t>İZMİR</t>
        </is>
      </c>
      <c>
        <v>MENDERES</v>
      </c>
      <c>
        <is>
          <t>OĞLANANASI TR-8 35-22-M00261_955256355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05.11.2020 07:11:18</t>
        </is>
      </c>
      <c>
        <is>
          <t>05.11.2020 09:20:39</t>
        </is>
      </c>
      <c>
        <v>2.155833333</v>
      </c>
      <c>
        <v>0</v>
      </c>
      <c>
        <v>1</v>
      </c>
      <c>
        <v>0</v>
      </c>
      <c>
        <v>0</v>
      </c>
      <c>
        <v>0</v>
      </c>
      <c>
        <v>2.155833</v>
      </c>
      <c>
        <v>0</v>
      </c>
      <c>
        <v>0</v>
      </c>
    </row>
    <row>
      <c>
        <is>
          <t>1575596</t>
        </is>
      </c>
      <c>
        <v>1</v>
      </c>
      <c>
        <is>
          <t>İZMİR</t>
        </is>
      </c>
      <c>
        <v>MENDERES</v>
      </c>
      <c>
        <is>
          <t>OĞLANANASI TR-8 35-22-M00261_B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05.11.2020 09:04:22</t>
        </is>
      </c>
      <c>
        <is>
          <t>05.11.2020 09:15:00</t>
        </is>
      </c>
      <c>
        <v>0.177222222</v>
      </c>
      <c>
        <v>0</v>
      </c>
      <c>
        <v>21</v>
      </c>
      <c>
        <v>0</v>
      </c>
      <c>
        <v>0</v>
      </c>
      <c>
        <v>0</v>
      </c>
      <c>
        <v>3.721667</v>
      </c>
      <c>
        <v>0</v>
      </c>
      <c>
        <v>0</v>
      </c>
    </row>
    <row>
      <c>
        <is>
          <t>1576735</t>
        </is>
      </c>
      <c>
        <v>1</v>
      </c>
      <c>
        <is>
          <t>İZMİR</t>
        </is>
      </c>
      <c>
        <v>MENDERES</v>
      </c>
      <c>
        <is>
          <t>OĞLANANASI TR-8 35-22-M00261_955276582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06.11.2020 18:28:30</t>
        </is>
      </c>
      <c>
        <is>
          <t>06.11.2020 19:52:58</t>
        </is>
      </c>
      <c>
        <v>1.407777777</v>
      </c>
      <c>
        <v>0</v>
      </c>
      <c>
        <v>1</v>
      </c>
      <c>
        <v>0</v>
      </c>
      <c>
        <v>0</v>
      </c>
      <c>
        <v>0</v>
      </c>
      <c>
        <v>1.407778</v>
      </c>
      <c>
        <v>0</v>
      </c>
      <c>
        <v>0</v>
      </c>
    </row>
    <row>
      <c>
        <is>
          <t>1581099</t>
        </is>
      </c>
      <c>
        <v>1</v>
      </c>
      <c>
        <is>
          <t>İZMİR</t>
        </is>
      </c>
      <c>
        <v>MENDERES</v>
      </c>
      <c>
        <is>
          <t>AĞAÇ İŞLERİ TR-11 35-22-M00111_955269632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15.11.2020 14:41:22</t>
        </is>
      </c>
      <c>
        <is>
          <t>15.11.2020 15:47:19</t>
        </is>
      </c>
      <c>
        <v>1.099166666</v>
      </c>
      <c>
        <v>0</v>
      </c>
      <c>
        <v>1</v>
      </c>
      <c>
        <v>0</v>
      </c>
      <c>
        <v>0</v>
      </c>
      <c>
        <v>0</v>
      </c>
      <c>
        <v>1.099167</v>
      </c>
      <c>
        <v>0</v>
      </c>
      <c>
        <v>0</v>
      </c>
    </row>
    <row>
      <c>
        <is>
          <t>1580938</t>
        </is>
      </c>
      <c>
        <v>1</v>
      </c>
      <c>
        <is>
          <t>İZMİR</t>
        </is>
      </c>
      <c>
        <v>MENDERES</v>
      </c>
      <c>
        <is>
          <t>AĞAÇ İŞLERİ TR-11 35-22-M00111_955269554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15.11.2020 03:47:51</t>
        </is>
      </c>
      <c>
        <is>
          <t>15.11.2020 04:52:11</t>
        </is>
      </c>
      <c>
        <v>1.072222222</v>
      </c>
      <c>
        <v>0</v>
      </c>
      <c>
        <v>1</v>
      </c>
      <c>
        <v>0</v>
      </c>
      <c>
        <v>0</v>
      </c>
      <c>
        <v>0</v>
      </c>
      <c>
        <v>1.072222</v>
      </c>
      <c>
        <v>0</v>
      </c>
      <c>
        <v>0</v>
      </c>
    </row>
    <row>
      <c>
        <is>
          <t>1580404</t>
        </is>
      </c>
      <c>
        <v>1</v>
      </c>
      <c>
        <is>
          <t>İZMİR</t>
        </is>
      </c>
      <c>
        <v>MENDERES</v>
      </c>
      <c>
        <is>
          <t>METAL İŞLERİ TR-12 KÖK 35-22-M00112_TAHTALIÇAY-OĞLANANASI DİZDARLAR SULAMA GRUBU-M04 M04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13.11.2020 18:54:00</t>
        </is>
      </c>
      <c>
        <is>
          <t>13.11.2020 19:14:43</t>
        </is>
      </c>
      <c>
        <v>0.345277777</v>
      </c>
      <c>
        <v>6</v>
      </c>
      <c>
        <v>182</v>
      </c>
      <c>
        <v>37</v>
      </c>
      <c>
        <v>109</v>
      </c>
      <c>
        <v>2.071667</v>
      </c>
      <c>
        <v>62.840555</v>
      </c>
      <c>
        <v>12.775278</v>
      </c>
      <c>
        <v>37.635278</v>
      </c>
    </row>
    <row>
      <c>
        <is>
          <t>1580195</t>
        </is>
      </c>
      <c>
        <v>1</v>
      </c>
      <c>
        <is>
          <t>İZMİR</t>
        </is>
      </c>
      <c>
        <v>MENDERES</v>
      </c>
      <c>
        <is>
          <t>M-1814 KISIK DM-1 35-22-M00095_MENDERES-2 M06</t>
        </is>
      </c>
      <c>
        <v>Müteahhit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13.11.2020 13:31:42</t>
        </is>
      </c>
      <c>
        <is>
          <t>13.11.2020 17:59:03</t>
        </is>
      </c>
      <c>
        <v>4.455557222</v>
      </c>
      <c>
        <v>13</v>
      </c>
      <c>
        <v>256</v>
      </c>
      <c>
        <v>38</v>
      </c>
      <c>
        <v>29</v>
      </c>
      <c>
        <v>57.922244</v>
      </c>
      <c>
        <v>1140.622649</v>
      </c>
      <c>
        <v>169.311174</v>
      </c>
      <c>
        <v>129.211159</v>
      </c>
    </row>
    <row>
      <c>
        <is>
          <t>1576140</t>
        </is>
      </c>
      <c>
        <v>1</v>
      </c>
      <c>
        <is>
          <t>İZMİR</t>
        </is>
      </c>
      <c>
        <v>MENDERES</v>
      </c>
      <c>
        <is>
          <t>METAL İŞLERİ TR-12 KÖK 35-22-M00112_TAHTALIÇAY-OĞLANANASI DİZDARLAR SULAMA GRUBU-M04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06.11.2020 08:03:53</t>
        </is>
      </c>
      <c>
        <is>
          <t>06.11.2020 08:31:10</t>
        </is>
      </c>
      <c>
        <v>0.454722222</v>
      </c>
      <c>
        <v>6</v>
      </c>
      <c>
        <v>182</v>
      </c>
      <c>
        <v>41</v>
      </c>
      <c>
        <v>109</v>
      </c>
      <c>
        <v>2.728333</v>
      </c>
      <c>
        <v>82.759444</v>
      </c>
      <c>
        <v>18.643611</v>
      </c>
      <c>
        <v>49.564722</v>
      </c>
    </row>
    <row>
      <c>
        <is>
          <t>1575109</t>
        </is>
      </c>
      <c>
        <v>1</v>
      </c>
      <c>
        <is>
          <t>İZMİR</t>
        </is>
      </c>
      <c>
        <v>MENDERES</v>
      </c>
      <c>
        <is>
          <t>OĞLANANASI TR-9 35-22-M00262_72371893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04.11.2020 10:41:11</t>
        </is>
      </c>
      <c>
        <is>
          <t>04.11.2020 12:36:29</t>
        </is>
      </c>
      <c>
        <v>1.921666666</v>
      </c>
      <c>
        <v>0</v>
      </c>
      <c>
        <v>24</v>
      </c>
      <c>
        <v>0</v>
      </c>
      <c>
        <v>0</v>
      </c>
      <c>
        <v>0</v>
      </c>
      <c>
        <v>46.12</v>
      </c>
      <c>
        <v>0</v>
      </c>
      <c>
        <v>0</v>
      </c>
    </row>
    <row>
      <c>
        <is>
          <t>1578775</t>
        </is>
      </c>
      <c>
        <v>1</v>
      </c>
      <c>
        <is>
          <t>İZMİR</t>
        </is>
      </c>
      <c>
        <v>MENDERES</v>
      </c>
      <c>
        <is>
          <t>OĞLANANASI TR-9 35-22-M00262_7950912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10.11.2020 21:00:28</t>
        </is>
      </c>
      <c>
        <is>
          <t>10.11.2020 22:45:24</t>
        </is>
      </c>
      <c>
        <v>1.748888888</v>
      </c>
      <c>
        <v>0</v>
      </c>
      <c>
        <v>24</v>
      </c>
      <c>
        <v>0</v>
      </c>
      <c>
        <v>37</v>
      </c>
      <c>
        <v>0</v>
      </c>
      <c>
        <v>41.973333</v>
      </c>
      <c>
        <v>0</v>
      </c>
      <c>
        <v>64.708889</v>
      </c>
    </row>
    <row>
      <c>
        <is>
          <t>1582147</t>
        </is>
      </c>
      <c>
        <v>1</v>
      </c>
      <c>
        <is>
          <t>İZMİR</t>
        </is>
      </c>
      <c>
        <v>MENDERES</v>
      </c>
      <c>
        <is>
          <t>OĞLANANASI TR-9 35-22-M00262_6180284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17.11.2020 16:22:42</t>
        </is>
      </c>
      <c>
        <is>
          <t>17.11.2020 17:46:02</t>
        </is>
      </c>
      <c>
        <v>1.388888888</v>
      </c>
      <c>
        <v>0</v>
      </c>
      <c>
        <v>8</v>
      </c>
      <c>
        <v>0</v>
      </c>
      <c>
        <v>1</v>
      </c>
      <c>
        <v>0</v>
      </c>
      <c>
        <v>11.111111</v>
      </c>
      <c>
        <v>0</v>
      </c>
      <c>
        <v>1.388889</v>
      </c>
    </row>
    <row>
      <c>
        <is>
          <t>1582700</t>
        </is>
      </c>
      <c>
        <v>1</v>
      </c>
      <c>
        <is>
          <t>İZMİR</t>
        </is>
      </c>
      <c>
        <v>MENDERES</v>
      </c>
      <c>
        <is>
          <t>OĞLANANASI TR-13 35-22-M00296_Ayırıcı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18.11.2020 17:17:53</t>
        </is>
      </c>
      <c>
        <is>
          <t>18.11.2020 18:14:43</t>
        </is>
      </c>
      <c>
        <v>0.947222222</v>
      </c>
      <c>
        <v>0</v>
      </c>
      <c>
        <v>61</v>
      </c>
      <c>
        <v>1</v>
      </c>
      <c>
        <v>31</v>
      </c>
      <c>
        <v>0</v>
      </c>
      <c>
        <v>57.780556</v>
      </c>
      <c>
        <v>0.947222</v>
      </c>
      <c>
        <v>29.363889</v>
      </c>
    </row>
    <row>
      <c>
        <is>
          <t>1580394</t>
        </is>
      </c>
      <c>
        <v>1</v>
      </c>
      <c>
        <is>
          <t>İZMİR</t>
        </is>
      </c>
      <c>
        <v>MENDERES</v>
      </c>
      <c>
        <is>
          <t>OSMAN ÖZDOĞAN ÖZEL TR 35-22-M02449Ö_Ayırıcı H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13.11.2020 18:06:09</t>
        </is>
      </c>
      <c>
        <is>
          <t>13.11.2020 19:24:47</t>
        </is>
      </c>
      <c>
        <v>1.310555555</v>
      </c>
      <c>
        <v>0</v>
      </c>
      <c>
        <v>0</v>
      </c>
      <c>
        <v>1</v>
      </c>
      <c>
        <v>0</v>
      </c>
      <c>
        <v>0</v>
      </c>
      <c>
        <v>0</v>
      </c>
      <c>
        <v>1.310556</v>
      </c>
      <c>
        <v>0</v>
      </c>
    </row>
    <row>
      <c>
        <is>
          <t>1579909</t>
        </is>
      </c>
      <c>
        <v>1</v>
      </c>
      <c>
        <is>
          <t>İZMİR</t>
        </is>
      </c>
      <c>
        <v>MENDERES</v>
      </c>
      <c>
        <is>
          <t>M-1814 KISIK DM-1 35-22-M00095_IŞIKLAR-1-M014 M014</t>
        </is>
      </c>
      <c>
        <v>Şebeke Bakım Çalışması</v>
      </c>
      <c>
        <is>
          <t>Dağıtım-OG</t>
        </is>
      </c>
      <c>
        <v>Uzun</v>
      </c>
      <c>
        <v>Şebeke işletmecisi</v>
      </c>
      <c>
        <v>Bildirimli</v>
      </c>
      <c>
        <is>
          <t>13.11.2020 01:05:57</t>
        </is>
      </c>
      <c>
        <is>
          <t>13.11.2020 01:26:14</t>
        </is>
      </c>
      <c>
        <v>0.338055555</v>
      </c>
      <c>
        <v>19</v>
      </c>
      <c>
        <v>1635</v>
      </c>
      <c>
        <v>161</v>
      </c>
      <c>
        <v>195</v>
      </c>
      <c>
        <v>6.423056</v>
      </c>
      <c>
        <v>552.720832</v>
      </c>
      <c>
        <v>54.426944</v>
      </c>
      <c>
        <v>65.920833</v>
      </c>
    </row>
    <row>
      <c>
        <is>
          <t>1573960</t>
        </is>
      </c>
      <c>
        <v>1</v>
      </c>
      <c>
        <is>
          <t>İZMİR</t>
        </is>
      </c>
      <c>
        <v>MENDERES</v>
      </c>
      <c>
        <is>
          <t>METAL İŞLERİ TR-5 35-22-M00105_10695925 TR5/C2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02.11.2020 08:49:44</t>
        </is>
      </c>
      <c>
        <is>
          <t>02.11.2020 10:19:10</t>
        </is>
      </c>
      <c>
        <v>1.490555555</v>
      </c>
      <c>
        <v>0</v>
      </c>
      <c>
        <v>4</v>
      </c>
      <c>
        <v>0</v>
      </c>
      <c>
        <v>0</v>
      </c>
      <c>
        <v>0</v>
      </c>
      <c>
        <v>5.962222</v>
      </c>
      <c>
        <v>0</v>
      </c>
      <c>
        <v>0</v>
      </c>
    </row>
    <row>
      <c>
        <is>
          <t>1598239</t>
        </is>
      </c>
      <c>
        <v>1</v>
      </c>
      <c>
        <is>
          <t>İZMİR</t>
        </is>
      </c>
      <c>
        <v>MENDERES</v>
      </c>
      <c>
        <is>
          <t>METAL İŞLERİ TR-12 KÖK 35-22-M00112_TAHTALIÇAY-OĞLANANASI DİZDARLAR SULAMA GRUBU-M04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29.11.2020 16:58:33</t>
        </is>
      </c>
      <c>
        <is>
          <t>29.11.2020 17:33:00</t>
        </is>
      </c>
      <c>
        <v>0.574166666</v>
      </c>
      <c>
        <v>6</v>
      </c>
      <c>
        <v>182</v>
      </c>
      <c>
        <v>41</v>
      </c>
      <c>
        <v>109</v>
      </c>
      <c>
        <v>3.445</v>
      </c>
      <c>
        <v>104.498333</v>
      </c>
      <c>
        <v>23.540833</v>
      </c>
      <c>
        <v>62.584167</v>
      </c>
    </row>
    <row>
      <c>
        <is>
          <t>1596179</t>
        </is>
      </c>
      <c>
        <v>1</v>
      </c>
      <c>
        <is>
          <t>İZMİR</t>
        </is>
      </c>
      <c>
        <v>MENDERES</v>
      </c>
      <c>
        <is>
          <t>KISIK DM-1/TR-14 35-22-M00811_DM-1/TR-15-M02 M02</t>
        </is>
      </c>
      <c>
        <v>OG Kademe Ayarı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25.11.2020 10:57:00</t>
        </is>
      </c>
      <c>
        <is>
          <t>25.11.2020 11:02:00</t>
        </is>
      </c>
      <c>
        <v>0.083333333</v>
      </c>
      <c>
        <v>0</v>
      </c>
      <c>
        <v>259</v>
      </c>
      <c>
        <v>9</v>
      </c>
      <c>
        <v>1</v>
      </c>
      <c>
        <v>0</v>
      </c>
      <c>
        <v>21.583333</v>
      </c>
      <c>
        <v>0.75</v>
      </c>
      <c>
        <v>0.083333</v>
      </c>
    </row>
    <row>
      <c>
        <is>
          <t>1594818</t>
        </is>
      </c>
      <c>
        <v>1</v>
      </c>
      <c>
        <is>
          <t>İZMİR</t>
        </is>
      </c>
      <c>
        <v>MENDERES</v>
      </c>
      <c>
        <is>
          <t>TAHTALIÇAY KÖK (M-751) 35-22-M00145_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22.11.2020 13:15:08</t>
        </is>
      </c>
      <c>
        <is>
          <t>22.11.2020 15:11:30</t>
        </is>
      </c>
      <c>
        <v>1.939444444</v>
      </c>
      <c>
        <v>1</v>
      </c>
      <c>
        <v>1</v>
      </c>
      <c>
        <v>27</v>
      </c>
      <c>
        <v>46</v>
      </c>
      <c>
        <v>1.939444</v>
      </c>
      <c>
        <v>1.939444</v>
      </c>
      <c>
        <v>52.365</v>
      </c>
      <c>
        <v>89.214444</v>
      </c>
    </row>
    <row>
      <c>
        <is>
          <t>1581355</t>
        </is>
      </c>
      <c>
        <v>1</v>
      </c>
      <c>
        <is>
          <t>İZMİR</t>
        </is>
      </c>
      <c>
        <v>MENDERES</v>
      </c>
      <c>
        <is>
          <t>AĞAÇ İŞLERİ KÖK-2 (M-703) 35-22-M00125_KISIKKÖY(KARTAL)-M02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16.11.2020 09:44:21</t>
        </is>
      </c>
      <c>
        <is>
          <t>16.11.2020 10:41:19</t>
        </is>
      </c>
      <c>
        <v>0.949444444</v>
      </c>
      <c>
        <v>0</v>
      </c>
      <c>
        <v>212</v>
      </c>
      <c>
        <v>7</v>
      </c>
      <c>
        <v>53</v>
      </c>
      <c>
        <v>0</v>
      </c>
      <c>
        <v>201.282222</v>
      </c>
      <c>
        <v>6.646111</v>
      </c>
      <c>
        <v>50.320556</v>
      </c>
    </row>
    <row>
      <c>
        <is>
          <t>1575752</t>
        </is>
      </c>
      <c>
        <v>1</v>
      </c>
      <c>
        <is>
          <t>İZMİR</t>
        </is>
      </c>
      <c>
        <v>MENDERES</v>
      </c>
      <c>
        <is>
          <t>OĞLANANASI TR-10 35-22-M00263_72371897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05.11.2020 12:33:29</t>
        </is>
      </c>
      <c>
        <is>
          <t>05.11.2020 14:00:48</t>
        </is>
      </c>
      <c>
        <v>1.455277777</v>
      </c>
      <c>
        <v>0</v>
      </c>
      <c>
        <v>2</v>
      </c>
      <c>
        <v>0</v>
      </c>
      <c>
        <v>0</v>
      </c>
      <c>
        <v>0</v>
      </c>
      <c>
        <v>2.910556</v>
      </c>
      <c>
        <v>0</v>
      </c>
      <c>
        <v>0</v>
      </c>
    </row>
    <row>
      <c>
        <is>
          <t>1577255</t>
        </is>
      </c>
      <c>
        <v>1</v>
      </c>
      <c>
        <is>
          <t>İZMİR</t>
        </is>
      </c>
      <c>
        <v>MENDERES</v>
      </c>
      <c>
        <is>
          <t>TEKELİ DM 35-22-M00088_ESKİ AHMETBEYLİ M06</t>
        </is>
      </c>
      <c>
        <v>Manevra</v>
      </c>
      <c>
        <is>
          <t>Dağıtım-OG</t>
        </is>
      </c>
      <c>
        <v>Uzun</v>
      </c>
      <c>
        <v>Şebeke işletmecisi</v>
      </c>
      <c>
        <v>Bildirimsiz</v>
      </c>
      <c>
        <is>
          <t>07.11.2020 17:03:00</t>
        </is>
      </c>
      <c>
        <is>
          <t>07.11.2020 17:12:16</t>
        </is>
      </c>
      <c>
        <v>0.154444444</v>
      </c>
      <c>
        <v>0</v>
      </c>
      <c>
        <v>22</v>
      </c>
      <c>
        <v>84</v>
      </c>
      <c>
        <v>2</v>
      </c>
      <c>
        <v>0</v>
      </c>
      <c>
        <v>3.397778</v>
      </c>
      <c>
        <v>12.973333</v>
      </c>
      <c>
        <v>0.308889</v>
      </c>
    </row>
    <row>
      <c>
        <is>
          <t>1574404</t>
        </is>
      </c>
      <c>
        <v>1</v>
      </c>
      <c>
        <is>
          <t>İZMİR</t>
        </is>
      </c>
      <c>
        <v>MENDERES</v>
      </c>
      <c>
        <is>
          <t>TEKELİ TR-2 35-22-M00232_955254239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02.11.2020 19:53:51</t>
        </is>
      </c>
      <c>
        <is>
          <t>02.11.2020 22:35:37</t>
        </is>
      </c>
      <c>
        <v>2.696111111</v>
      </c>
      <c>
        <v>0</v>
      </c>
      <c>
        <v>2</v>
      </c>
      <c>
        <v>0</v>
      </c>
      <c>
        <v>0</v>
      </c>
      <c>
        <v>0</v>
      </c>
      <c>
        <v>5.392222</v>
      </c>
      <c>
        <v>0</v>
      </c>
      <c>
        <v>0</v>
      </c>
    </row>
    <row>
      <c>
        <is>
          <t>1575039</t>
        </is>
      </c>
      <c>
        <v>1</v>
      </c>
      <c>
        <is>
          <t>İZMİR</t>
        </is>
      </c>
      <c>
        <v>MENDERES</v>
      </c>
      <c>
        <is>
          <t>TEKELİ TR-3 35-22-M00233_8352488</t>
        </is>
      </c>
      <c>
        <v>AG Direkten Kesme Açma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04.11.2020 09:10:00</t>
        </is>
      </c>
      <c>
        <is>
          <t>04.11.2020 10:03:02</t>
        </is>
      </c>
      <c>
        <v>0.883888888</v>
      </c>
      <c>
        <v>0</v>
      </c>
      <c>
        <v>144</v>
      </c>
      <c>
        <v>0</v>
      </c>
      <c>
        <v>0</v>
      </c>
      <c>
        <v>0</v>
      </c>
      <c>
        <v>127.28</v>
      </c>
      <c>
        <v>0</v>
      </c>
      <c>
        <v>0</v>
      </c>
    </row>
    <row>
      <c>
        <is>
          <t>1595150</t>
        </is>
      </c>
      <c>
        <v>1</v>
      </c>
      <c>
        <is>
          <t>İZMİR</t>
        </is>
      </c>
      <c>
        <v>MENDERES</v>
      </c>
      <c>
        <is>
          <t>TEKELİ ARITMA KÖK 35-22-M00090_ÇİLEME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23.11.2020 10:57:41</t>
        </is>
      </c>
      <c>
        <is>
          <t>23.11.2020 11:42:15</t>
        </is>
      </c>
      <c>
        <v>0.742777777</v>
      </c>
      <c>
        <v>0</v>
      </c>
      <c>
        <v>75</v>
      </c>
      <c>
        <v>60</v>
      </c>
      <c>
        <v>7</v>
      </c>
      <c>
        <v>0</v>
      </c>
      <c>
        <v>55.708333</v>
      </c>
      <c>
        <v>44.566667</v>
      </c>
      <c>
        <v>5.199444</v>
      </c>
    </row>
    <row>
      <c>
        <is>
          <t>1595727</t>
        </is>
      </c>
      <c>
        <v>1</v>
      </c>
      <c>
        <is>
          <t>İZMİR</t>
        </is>
      </c>
      <c>
        <v>MENDERES</v>
      </c>
      <c>
        <is>
          <t>TEKELİ TR-1 35-22-M00231_6902931</t>
        </is>
      </c>
      <c>
        <v>AG Tel Kopuğu</v>
      </c>
      <c>
        <is>
          <t>Dağıtım-AG</t>
        </is>
      </c>
      <c>
        <v>Uzun</v>
      </c>
      <c>
        <v>Şebeke işletmecisi</v>
      </c>
      <c>
        <v>Bildirimsiz</v>
      </c>
      <c>
        <is>
          <t>24.11.2020 12:57:36</t>
        </is>
      </c>
      <c>
        <is>
          <t>24.11.2020 16:05:16</t>
        </is>
      </c>
      <c>
        <v>3.127777777</v>
      </c>
      <c>
        <v>0</v>
      </c>
      <c>
        <v>37</v>
      </c>
      <c>
        <v>0</v>
      </c>
      <c>
        <v>0</v>
      </c>
      <c>
        <v>0</v>
      </c>
      <c>
        <v>115.727778</v>
      </c>
      <c>
        <v>0</v>
      </c>
      <c>
        <v>0</v>
      </c>
    </row>
    <row>
      <c>
        <is>
          <t>1598767</t>
        </is>
      </c>
      <c>
        <v>1</v>
      </c>
      <c>
        <is>
          <t>İZMİR</t>
        </is>
      </c>
      <c>
        <v>MENDERES</v>
      </c>
      <c>
        <is>
          <t>TEKELİ ARITMA KÖK 35-22-M00090_ÇİLEME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30.11.2020 16:28:35</t>
        </is>
      </c>
      <c>
        <is>
          <t>30.11.2020 16:55:17</t>
        </is>
      </c>
      <c>
        <v>0.445</v>
      </c>
      <c>
        <v>0</v>
      </c>
      <c>
        <v>75</v>
      </c>
      <c>
        <v>60</v>
      </c>
      <c>
        <v>7</v>
      </c>
      <c>
        <v>0</v>
      </c>
      <c>
        <v>33.375</v>
      </c>
      <c>
        <v>26.7</v>
      </c>
      <c>
        <v>3.115</v>
      </c>
    </row>
    <row>
      <c>
        <is>
          <t>1594770</t>
        </is>
      </c>
      <c>
        <v>1</v>
      </c>
      <c>
        <is>
          <t>İZMİR</t>
        </is>
      </c>
      <c>
        <v>MENDERES</v>
      </c>
      <c>
        <is>
          <t>TEKELİ ARITMA KÖK 35-22-M00090_ÇİLEME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22.11.2020 12:19:12</t>
        </is>
      </c>
      <c>
        <is>
          <t>22.11.2020 14:16:41</t>
        </is>
      </c>
      <c>
        <v>1.958055555</v>
      </c>
      <c>
        <v>0</v>
      </c>
      <c>
        <v>75</v>
      </c>
      <c>
        <v>60</v>
      </c>
      <c>
        <v>7</v>
      </c>
      <c>
        <v>0</v>
      </c>
      <c>
        <v>146.854167</v>
      </c>
      <c>
        <v>117.483333</v>
      </c>
      <c>
        <v>13.706389</v>
      </c>
    </row>
    <row>
      <c>
        <is>
          <t>1583882</t>
        </is>
      </c>
      <c>
        <v>1</v>
      </c>
      <c>
        <is>
          <t>İZMİR</t>
        </is>
      </c>
      <c>
        <v>MENDERES</v>
      </c>
      <c>
        <is>
          <t>TEKELİ ARITMA KÖK 35-22-M00090_ÇİLEME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20.11.2020 14:06:12</t>
        </is>
      </c>
      <c>
        <is>
          <t>20.11.2020 14:57:16</t>
        </is>
      </c>
      <c>
        <v>0.851111111</v>
      </c>
      <c>
        <v>0</v>
      </c>
      <c>
        <v>75</v>
      </c>
      <c>
        <v>60</v>
      </c>
      <c>
        <v>7</v>
      </c>
      <c>
        <v>0</v>
      </c>
      <c>
        <v>63.833333</v>
      </c>
      <c>
        <v>51.066667</v>
      </c>
      <c>
        <v>5.957778</v>
      </c>
    </row>
    <row>
      <c>
        <is>
          <t>1584503</t>
        </is>
      </c>
      <c>
        <v>1</v>
      </c>
      <c>
        <is>
          <t>İZMİR</t>
        </is>
      </c>
      <c>
        <v>MENDERES</v>
      </c>
      <c>
        <is>
          <t>TEKELİ ARITMA KÖK 35-22-M00090_ÇİLEME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21.11.2020 16:50:15</t>
        </is>
      </c>
      <c>
        <is>
          <t>21.11.2020 18:04:03</t>
        </is>
      </c>
      <c>
        <v>1.23</v>
      </c>
      <c>
        <v>0</v>
      </c>
      <c>
        <v>75</v>
      </c>
      <c>
        <v>60</v>
      </c>
      <c>
        <v>7</v>
      </c>
      <c>
        <v>0</v>
      </c>
      <c>
        <v>92.25</v>
      </c>
      <c>
        <v>73.8</v>
      </c>
      <c>
        <v>8.61</v>
      </c>
    </row>
    <row>
      <c>
        <is>
          <t>1578968</t>
        </is>
      </c>
      <c>
        <v>1</v>
      </c>
      <c>
        <is>
          <t>MANİSA</t>
        </is>
      </c>
      <c>
        <v>TURGUTLU</v>
      </c>
      <c>
        <is>
          <t>TR-2/86 45-83-L00086_48125429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11.11.2020 10:18:54</t>
        </is>
      </c>
      <c>
        <is>
          <t>11.11.2020 11:15:09</t>
        </is>
      </c>
      <c>
        <v>0.9375</v>
      </c>
      <c>
        <v>0</v>
      </c>
      <c>
        <v>241</v>
      </c>
      <c>
        <v>0</v>
      </c>
      <c>
        <v>0</v>
      </c>
      <c>
        <v>0</v>
      </c>
      <c>
        <v>225.9375</v>
      </c>
      <c>
        <v>0</v>
      </c>
      <c>
        <v>0</v>
      </c>
    </row>
    <row>
      <c>
        <is>
          <t>1596435</t>
        </is>
      </c>
      <c>
        <v>1</v>
      </c>
      <c>
        <is>
          <t>MANİSA</t>
        </is>
      </c>
      <c>
        <v>TURGUTLU</v>
      </c>
      <c>
        <is>
          <t>TR-2/86 45-83-L00086_955141983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25.11.2020 17:12:20</t>
        </is>
      </c>
      <c>
        <is>
          <t>25.11.2020 18:25:44</t>
        </is>
      </c>
      <c>
        <v>1.223333333</v>
      </c>
      <c>
        <v>0</v>
      </c>
      <c>
        <v>1</v>
      </c>
      <c>
        <v>0</v>
      </c>
      <c>
        <v>0</v>
      </c>
      <c>
        <v>0</v>
      </c>
      <c>
        <v>1.223333</v>
      </c>
      <c>
        <v>0</v>
      </c>
      <c>
        <v>0</v>
      </c>
    </row>
    <row>
      <c>
        <is>
          <t>1575091</t>
        </is>
      </c>
      <c>
        <v>1</v>
      </c>
      <c>
        <is>
          <t>MANİSA</t>
        </is>
      </c>
      <c>
        <v>AKHİSAR</v>
      </c>
      <c>
        <is>
          <t>TR-2/7 45-72-L00007_956496804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04.11.2020 10:16:22</t>
        </is>
      </c>
      <c>
        <is>
          <t>04.11.2020 11:49:23</t>
        </is>
      </c>
      <c>
        <v>1.550277777</v>
      </c>
      <c>
        <v>0</v>
      </c>
      <c>
        <v>1</v>
      </c>
      <c>
        <v>0</v>
      </c>
      <c>
        <v>0</v>
      </c>
      <c>
        <v>0</v>
      </c>
      <c>
        <v>1.550278</v>
      </c>
      <c>
        <v>0</v>
      </c>
      <c>
        <v>0</v>
      </c>
    </row>
    <row>
      <c>
        <is>
          <t>1594919</t>
        </is>
      </c>
      <c>
        <v>1</v>
      </c>
      <c>
        <is>
          <t>MANİSA</t>
        </is>
      </c>
      <c>
        <v>KIRKAĞAÇ</v>
      </c>
      <c>
        <is>
          <t>GÖKÇUKUR TR-1 45-76-M00163_72372391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22.11.2020 18:31:37</t>
        </is>
      </c>
      <c>
        <is>
          <t>22.11.2020 20:13:20</t>
        </is>
      </c>
      <c>
        <v>1.695277777</v>
      </c>
      <c>
        <v>0</v>
      </c>
      <c>
        <v>22</v>
      </c>
      <c>
        <v>0</v>
      </c>
      <c>
        <v>0</v>
      </c>
      <c>
        <v>0</v>
      </c>
      <c>
        <v>37.296111</v>
      </c>
      <c>
        <v>0</v>
      </c>
      <c>
        <v>0</v>
      </c>
    </row>
    <row>
      <c>
        <is>
          <t>1594900</t>
        </is>
      </c>
      <c>
        <v>1</v>
      </c>
      <c>
        <is>
          <t>MANİSA</t>
        </is>
      </c>
      <c>
        <v>TURGUTLU</v>
      </c>
      <c>
        <is>
          <t>ÇAMPINAR TR-1 45-83-M00428_Ayırıcı H01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22.11.2020 18:10:33</t>
        </is>
      </c>
      <c>
        <is>
          <t>22.11.2020 19:47:19</t>
        </is>
      </c>
      <c>
        <v>1.612777777</v>
      </c>
      <c>
        <v>0</v>
      </c>
      <c>
        <v>73</v>
      </c>
      <c>
        <v>1</v>
      </c>
      <c>
        <v>3</v>
      </c>
      <c>
        <v>0</v>
      </c>
      <c>
        <v>117.732778</v>
      </c>
      <c>
        <v>1.612778</v>
      </c>
      <c>
        <v>4.838333</v>
      </c>
    </row>
    <row>
      <c>
        <is>
          <t>1594866</t>
        </is>
      </c>
      <c>
        <v>1</v>
      </c>
      <c>
        <is>
          <t>MANİSA</t>
        </is>
      </c>
      <c>
        <v>TURGUTLU</v>
      </c>
      <c>
        <is>
          <t>MADEN KÖK 45-83-M00128_MADEN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22.11.2020 16:48:40</t>
        </is>
      </c>
      <c>
        <is>
          <t>22.11.2020 18:00:36</t>
        </is>
      </c>
      <c>
        <v>1.198888888</v>
      </c>
      <c>
        <v>0</v>
      </c>
      <c>
        <v>0</v>
      </c>
      <c>
        <v>16</v>
      </c>
      <c>
        <v>0</v>
      </c>
      <c>
        <v>0</v>
      </c>
      <c>
        <v>0</v>
      </c>
      <c>
        <v>19.182222</v>
      </c>
      <c>
        <v>0</v>
      </c>
    </row>
    <row>
      <c>
        <is>
          <t>1594655</t>
        </is>
      </c>
      <c>
        <v>1</v>
      </c>
      <c>
        <is>
          <t>MANİSA</t>
        </is>
      </c>
      <c>
        <v>TURGUTLU</v>
      </c>
      <c>
        <is>
          <t>MADEN KÖK 45-83-M00128_CAMBAZLI KÖK -M05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22.11.2020 08:39:58</t>
        </is>
      </c>
      <c>
        <is>
          <t>22.11.2020 09:43:34</t>
        </is>
      </c>
      <c>
        <v>1.06</v>
      </c>
      <c>
        <v>0</v>
      </c>
      <c>
        <v>84</v>
      </c>
      <c>
        <v>46</v>
      </c>
      <c>
        <v>17</v>
      </c>
      <c>
        <v>0</v>
      </c>
      <c>
        <v>89.04</v>
      </c>
      <c>
        <v>48.76</v>
      </c>
      <c>
        <v>18.02</v>
      </c>
    </row>
    <row>
      <c>
        <is>
          <t>1583929</t>
        </is>
      </c>
      <c>
        <v>1</v>
      </c>
      <c>
        <is>
          <t>MANİSA</t>
        </is>
      </c>
      <c>
        <v>TURGUTLU</v>
      </c>
      <c>
        <is>
          <t>MADEN KÖK 45-83-M00128_İZZETTİN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20.11.2020 15:34:28</t>
        </is>
      </c>
      <c>
        <is>
          <t>20.11.2020 18:24:56</t>
        </is>
      </c>
      <c>
        <v>2.841111111</v>
      </c>
      <c>
        <v>0</v>
      </c>
      <c>
        <v>656</v>
      </c>
      <c>
        <v>338</v>
      </c>
      <c>
        <v>87</v>
      </c>
      <c>
        <v>0</v>
      </c>
      <c>
        <v>1863.768889</v>
      </c>
      <c>
        <v>960.295556</v>
      </c>
      <c>
        <v>247.176667</v>
      </c>
    </row>
    <row>
      <c>
        <is>
          <t>1598059</t>
        </is>
      </c>
      <c>
        <v>1</v>
      </c>
      <c>
        <is>
          <t>MANİSA</t>
        </is>
      </c>
      <c>
        <v>TURGUTLU</v>
      </c>
      <c>
        <is>
          <t>ÇAMPINAR TARIMSAL SULAMA TR-8 45-83-M00364_45-83-M00364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29.11.2020 09:21:31</t>
        </is>
      </c>
      <c>
        <is>
          <t>29.11.2020 10:18:37</t>
        </is>
      </c>
      <c>
        <v>0.951666666</v>
      </c>
      <c>
        <v>0</v>
      </c>
      <c>
        <v>21</v>
      </c>
      <c>
        <v>0</v>
      </c>
      <c>
        <v>0</v>
      </c>
      <c>
        <v>0</v>
      </c>
      <c>
        <v>19.985</v>
      </c>
      <c>
        <v>0</v>
      </c>
      <c>
        <v>0</v>
      </c>
    </row>
    <row>
      <c>
        <is>
          <t>1580064</t>
        </is>
      </c>
      <c>
        <v>1</v>
      </c>
      <c>
        <is>
          <t>MANİSA</t>
        </is>
      </c>
      <c>
        <v>TURGUTLU</v>
      </c>
      <c>
        <is>
          <t>MADEN KÖK 45-83-M00128_CAMBAZLI KÖK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13.11.2020 10:22:21</t>
        </is>
      </c>
      <c>
        <is>
          <t>13.11.2020 10:35:31</t>
        </is>
      </c>
      <c>
        <v>0.219444444</v>
      </c>
      <c>
        <v>0</v>
      </c>
      <c>
        <v>84</v>
      </c>
      <c>
        <v>46</v>
      </c>
      <c>
        <v>17</v>
      </c>
      <c>
        <v>0</v>
      </c>
      <c>
        <v>18.433333</v>
      </c>
      <c>
        <v>10.094444</v>
      </c>
      <c>
        <v>3.730556</v>
      </c>
    </row>
    <row>
      <c>
        <is>
          <t>1578743</t>
        </is>
      </c>
      <c>
        <v>1</v>
      </c>
      <c>
        <is>
          <t>MANİSA</t>
        </is>
      </c>
      <c>
        <v>TURGUTLU</v>
      </c>
      <c>
        <is>
          <t>TR-1/45 45-83-M00045_955176484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10.11.2020 18:58:47</t>
        </is>
      </c>
      <c>
        <is>
          <t>10.11.2020 20:58:40</t>
        </is>
      </c>
      <c>
        <v>1.998055555</v>
      </c>
      <c>
        <v>0</v>
      </c>
      <c>
        <v>1</v>
      </c>
      <c>
        <v>0</v>
      </c>
      <c>
        <v>0</v>
      </c>
      <c>
        <v>0</v>
      </c>
      <c>
        <v>1.998056</v>
      </c>
      <c>
        <v>0</v>
      </c>
      <c>
        <v>0</v>
      </c>
    </row>
    <row>
      <c>
        <is>
          <t>1584587</t>
        </is>
      </c>
      <c>
        <v>1</v>
      </c>
      <c>
        <is>
          <t>MANİSA</t>
        </is>
      </c>
      <c>
        <v>KIRKAĞAÇ</v>
      </c>
      <c>
        <is>
          <t>GÜVENDİK TR-1 45-76-L00086_Ayırıcı H01</t>
        </is>
      </c>
      <c>
        <v>OG Ayırıcı Arızası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21.11.2020 20:45:32</t>
        </is>
      </c>
      <c>
        <is>
          <t>21.11.2020 21:51:14</t>
        </is>
      </c>
      <c>
        <v>1.095</v>
      </c>
      <c>
        <v>0</v>
      </c>
      <c>
        <v>0</v>
      </c>
      <c>
        <v>1</v>
      </c>
      <c>
        <v>0</v>
      </c>
      <c>
        <v>0</v>
      </c>
      <c>
        <v>0</v>
      </c>
      <c>
        <v>1.095</v>
      </c>
      <c>
        <v>0</v>
      </c>
    </row>
    <row>
      <c>
        <is>
          <t>1594718</t>
        </is>
      </c>
      <c>
        <v>1</v>
      </c>
      <c>
        <is>
          <t>MANİSA</t>
        </is>
      </c>
      <c>
        <v>TURGUTLU</v>
      </c>
      <c>
        <is>
          <t>MADEN KÖK 45-83-M00128_MADEN -M04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22.11.2020 10:31:08</t>
        </is>
      </c>
      <c>
        <is>
          <t>22.11.2020 11:09:00</t>
        </is>
      </c>
      <c>
        <v>0.631111111</v>
      </c>
      <c>
        <v>0</v>
      </c>
      <c>
        <v>0</v>
      </c>
      <c>
        <v>16</v>
      </c>
      <c>
        <v>0</v>
      </c>
      <c>
        <v>0</v>
      </c>
      <c>
        <v>0</v>
      </c>
      <c>
        <v>10.097778</v>
      </c>
      <c>
        <v>0</v>
      </c>
    </row>
    <row>
      <c>
        <is>
          <t>1583765</t>
        </is>
      </c>
      <c>
        <v>1</v>
      </c>
      <c>
        <is>
          <t>MANİSA</t>
        </is>
      </c>
      <c>
        <v>TURGUTLU</v>
      </c>
      <c>
        <is>
          <t>MADEN KÖK 45-83-M00128_CAMBAZLI KÖK M05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20.11.2020 11:12:24</t>
        </is>
      </c>
      <c>
        <is>
          <t>20.11.2020 13:27:54</t>
        </is>
      </c>
      <c>
        <v>2.258333333</v>
      </c>
      <c>
        <v>0</v>
      </c>
      <c>
        <v>84</v>
      </c>
      <c>
        <v>46</v>
      </c>
      <c>
        <v>17</v>
      </c>
      <c>
        <v>0</v>
      </c>
      <c>
        <v>189.7</v>
      </c>
      <c>
        <v>103.883333</v>
      </c>
      <c>
        <v>38.391667</v>
      </c>
    </row>
    <row>
      <c>
        <is>
          <t>1582864</t>
        </is>
      </c>
      <c>
        <v>1</v>
      </c>
      <c>
        <is>
          <t>MANİSA</t>
        </is>
      </c>
      <c>
        <v>TURGUTLU</v>
      </c>
      <c>
        <is>
          <t>MADEN KÖK 45-83-M00128_MADEN M04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19.11.2020 08:16:57</t>
        </is>
      </c>
      <c>
        <is>
          <t>19.11.2020 10:35:58</t>
        </is>
      </c>
      <c>
        <v>2.316944444</v>
      </c>
      <c>
        <v>0</v>
      </c>
      <c>
        <v>0</v>
      </c>
      <c>
        <v>16</v>
      </c>
      <c>
        <v>0</v>
      </c>
      <c>
        <v>0</v>
      </c>
      <c>
        <v>0</v>
      </c>
      <c>
        <v>37.071111</v>
      </c>
      <c>
        <v>0</v>
      </c>
    </row>
    <row>
      <c>
        <is>
          <t>1581112</t>
        </is>
      </c>
      <c>
        <v>1</v>
      </c>
      <c>
        <is>
          <t>MANİSA</t>
        </is>
      </c>
      <c>
        <v>TURGUTLU</v>
      </c>
      <c>
        <is>
          <t>IRLAMAZ KÖK 45-83-L00153_ÇEPİNDERE TR-1-L02 L02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15.11.2020 15:45:37</t>
        </is>
      </c>
      <c>
        <is>
          <t>15.11.2020 17:41:00</t>
        </is>
      </c>
      <c>
        <v>1.923055555</v>
      </c>
      <c>
        <v>13</v>
      </c>
      <c>
        <v>411</v>
      </c>
      <c>
        <v>8</v>
      </c>
      <c>
        <v>0</v>
      </c>
      <c>
        <v>24.999722</v>
      </c>
      <c>
        <v>790.375833</v>
      </c>
      <c>
        <v>15.384444</v>
      </c>
      <c>
        <v>0</v>
      </c>
    </row>
    <row>
      <c>
        <is>
          <t>1573494</t>
        </is>
      </c>
      <c>
        <v>1</v>
      </c>
      <c>
        <is>
          <t>MANİSA</t>
        </is>
      </c>
      <c>
        <v>TURGUTLU</v>
      </c>
      <c>
        <is>
          <t>IRLAMAZ KÖK 45-83-L00153_IRLAMAZ-L03 L03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01.11.2020 08:11:07</t>
        </is>
      </c>
      <c>
        <is>
          <t>01.11.2020 08:52:14</t>
        </is>
      </c>
      <c>
        <v>0.685277777</v>
      </c>
      <c>
        <v>29</v>
      </c>
      <c>
        <v>804</v>
      </c>
      <c>
        <v>7</v>
      </c>
      <c>
        <v>18</v>
      </c>
      <c>
        <v>19.873056</v>
      </c>
      <c>
        <v>550.963333</v>
      </c>
      <c>
        <v>4.796944</v>
      </c>
      <c>
        <v>12.335</v>
      </c>
    </row>
    <row>
      <c>
        <is>
          <t>1576141</t>
        </is>
      </c>
      <c>
        <v>1</v>
      </c>
      <c>
        <is>
          <t>MANİSA</t>
        </is>
      </c>
      <c>
        <v>TURGUTLU</v>
      </c>
      <c>
        <is>
          <t>IRLAMAZ KÖK 45-83-L00153_IRLAMAZ L03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06.11.2020 07:54:03</t>
        </is>
      </c>
      <c>
        <is>
          <t>06.11.2020 09:20:47</t>
        </is>
      </c>
      <c>
        <v>1.445555555</v>
      </c>
      <c>
        <v>29</v>
      </c>
      <c>
        <v>804</v>
      </c>
      <c>
        <v>7</v>
      </c>
      <c>
        <v>18</v>
      </c>
      <c>
        <v>41.921111</v>
      </c>
      <c>
        <v>1162.226666</v>
      </c>
      <c>
        <v>10.118889</v>
      </c>
      <c>
        <v>26.02</v>
      </c>
    </row>
    <row>
      <c>
        <is>
          <t>1576171</t>
        </is>
      </c>
      <c>
        <v>1</v>
      </c>
      <c>
        <is>
          <t>MANİSA</t>
        </is>
      </c>
      <c>
        <v>TURGUTLU</v>
      </c>
      <c>
        <is>
          <t>IRLAMAZ KÖK 45-83-L00153_ÇEPİNDERE TR-1 L02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06.11.2020 08:42:44</t>
        </is>
      </c>
      <c>
        <is>
          <t>06.11.2020 09:12:19</t>
        </is>
      </c>
      <c>
        <v>0.493055555</v>
      </c>
      <c>
        <v>13</v>
      </c>
      <c>
        <v>411</v>
      </c>
      <c>
        <v>8</v>
      </c>
      <c>
        <v>0</v>
      </c>
      <c>
        <v>6.409722</v>
      </c>
      <c>
        <v>202.645833</v>
      </c>
      <c>
        <v>3.944444</v>
      </c>
      <c>
        <v>0</v>
      </c>
    </row>
    <row>
      <c>
        <is>
          <t>1584477</t>
        </is>
      </c>
      <c>
        <v>1</v>
      </c>
      <c>
        <is>
          <t>MANİSA</t>
        </is>
      </c>
      <c>
        <v>TURGUTLU</v>
      </c>
      <c>
        <is>
          <t>IRLAMAZ KÖK 45-83-L00153_IRLAMAZ-L03 L03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21.11.2020 16:14:54</t>
        </is>
      </c>
      <c>
        <is>
          <t>21.11.2020 17:14:00</t>
        </is>
      </c>
      <c>
        <v>0.985</v>
      </c>
      <c>
        <v>29</v>
      </c>
      <c>
        <v>804</v>
      </c>
      <c>
        <v>7</v>
      </c>
      <c>
        <v>18</v>
      </c>
      <c>
        <v>28.565</v>
      </c>
      <c>
        <v>791.94</v>
      </c>
      <c>
        <v>6.895</v>
      </c>
      <c>
        <v>17.73</v>
      </c>
    </row>
    <row>
      <c>
        <is>
          <t>1598678</t>
        </is>
      </c>
      <c>
        <v>1</v>
      </c>
      <c>
        <is>
          <t>MANİSA</t>
        </is>
      </c>
      <c>
        <v>TURGUTLU</v>
      </c>
      <c>
        <is>
          <t>IRLAMAZ KÖK 45-83-L00153_IRLAMAZ-L03 L03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30.11.2020 14:02:44</t>
        </is>
      </c>
      <c>
        <is>
          <t>30.11.2020 14:47:00</t>
        </is>
      </c>
      <c>
        <v>0.737777777</v>
      </c>
      <c>
        <v>29</v>
      </c>
      <c>
        <v>808</v>
      </c>
      <c>
        <v>7</v>
      </c>
      <c>
        <v>18</v>
      </c>
      <c>
        <v>21.395556</v>
      </c>
      <c>
        <v>596.124444</v>
      </c>
      <c>
        <v>5.164444</v>
      </c>
      <c>
        <v>13.28</v>
      </c>
    </row>
    <row>
      <c>
        <is>
          <t>1596288</t>
        </is>
      </c>
      <c>
        <v>1</v>
      </c>
      <c>
        <is>
          <t>İZMİR</t>
        </is>
      </c>
      <c>
        <v>MENDERES</v>
      </c>
      <c>
        <is>
          <t>TEKELİ TR-2 35-22-M00232_965872437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25.11.2020 12:26:01</t>
        </is>
      </c>
      <c>
        <is>
          <t>25.11.2020 13:49:17</t>
        </is>
      </c>
      <c>
        <v>1.387777777</v>
      </c>
      <c>
        <v>0</v>
      </c>
      <c>
        <v>1</v>
      </c>
      <c>
        <v>0</v>
      </c>
      <c>
        <v>0</v>
      </c>
      <c>
        <v>0</v>
      </c>
      <c>
        <v>1.387778</v>
      </c>
      <c>
        <v>0</v>
      </c>
      <c>
        <v>0</v>
      </c>
    </row>
    <row>
      <c>
        <is>
          <t>1598826</t>
        </is>
      </c>
      <c>
        <v>1</v>
      </c>
      <c>
        <is>
          <t>MANİSA</t>
        </is>
      </c>
      <c>
        <v>TURGUTLU</v>
      </c>
      <c>
        <is>
          <t>TR-2/108 45-83-L00108_915885916</t>
        </is>
      </c>
      <c>
        <v>AG Hatta Yabancı Cisim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30.11.2020 18:48:54</t>
        </is>
      </c>
      <c>
        <is>
          <t>30.11.2020 19:30:12</t>
        </is>
      </c>
      <c>
        <v>0.688333333</v>
      </c>
      <c>
        <v>0</v>
      </c>
      <c>
        <v>1</v>
      </c>
      <c>
        <v>0</v>
      </c>
      <c>
        <v>0</v>
      </c>
      <c>
        <v>0</v>
      </c>
      <c>
        <v>0.688333</v>
      </c>
      <c>
        <v>0</v>
      </c>
      <c>
        <v>0</v>
      </c>
    </row>
    <row>
      <c>
        <is>
          <t>1597548</t>
        </is>
      </c>
      <c>
        <v>1</v>
      </c>
      <c>
        <is>
          <t>MANİSA</t>
        </is>
      </c>
      <c>
        <v>TURGUTLU</v>
      </c>
      <c>
        <is>
          <t>TR-2/21 45-83-L00021_45-83-L00021</t>
        </is>
      </c>
      <c>
        <v>AG Klemens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27.11.2020 22:34:51</t>
        </is>
      </c>
      <c>
        <is>
          <t>27.11.2020 23:19:44</t>
        </is>
      </c>
      <c>
        <v>0.748055555</v>
      </c>
      <c>
        <v>1</v>
      </c>
      <c>
        <v>528</v>
      </c>
      <c>
        <v>0</v>
      </c>
      <c>
        <v>0</v>
      </c>
      <c>
        <v>0.748056</v>
      </c>
      <c>
        <v>394.973333</v>
      </c>
      <c>
        <v>0</v>
      </c>
      <c>
        <v>0</v>
      </c>
    </row>
    <row>
      <c>
        <is>
          <t>1595423</t>
        </is>
      </c>
      <c>
        <v>1</v>
      </c>
      <c>
        <is>
          <t>İZMİR</t>
        </is>
      </c>
      <c>
        <v>BERGAMA</v>
      </c>
      <c>
        <is>
          <t>ÖRENLİ TR-1 35-16-M00075_953325299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23.11.2020 18:55:44</t>
        </is>
      </c>
      <c>
        <is>
          <t>23.11.2020 22:41:49</t>
        </is>
      </c>
      <c>
        <v>3.768055555</v>
      </c>
      <c>
        <v>0</v>
      </c>
      <c>
        <v>0</v>
      </c>
      <c>
        <v>0</v>
      </c>
      <c>
        <v>1</v>
      </c>
      <c>
        <v>0</v>
      </c>
      <c>
        <v>0</v>
      </c>
      <c>
        <v>0</v>
      </c>
      <c>
        <v>3.768056</v>
      </c>
    </row>
    <row>
      <c>
        <is>
          <t>1577251</t>
        </is>
      </c>
      <c>
        <v>1</v>
      </c>
      <c>
        <is>
          <t>MANİSA</t>
        </is>
      </c>
      <c>
        <v>TURGUTLU</v>
      </c>
      <c>
        <is>
          <t>TR-2/19 45-83-L00019_955153924</t>
        </is>
      </c>
      <c>
        <v>Üçüncü Şahısların Vermiş Olduğu Hasarlar</v>
      </c>
      <c>
        <is>
          <t>Dağıtım-AG</t>
        </is>
      </c>
      <c>
        <v>Uzun</v>
      </c>
      <c>
        <v>Şebeke işletmecisi</v>
      </c>
      <c>
        <v>Bildirimsiz</v>
      </c>
      <c>
        <is>
          <t>07.11.2020 16:35:25</t>
        </is>
      </c>
      <c>
        <is>
          <t>07.11.2020 17:51:56</t>
        </is>
      </c>
      <c>
        <v>1.275277777</v>
      </c>
      <c>
        <v>0</v>
      </c>
      <c>
        <v>1</v>
      </c>
      <c>
        <v>0</v>
      </c>
      <c>
        <v>0</v>
      </c>
      <c>
        <v>0</v>
      </c>
      <c>
        <v>1.275278</v>
      </c>
      <c>
        <v>0</v>
      </c>
      <c>
        <v>0</v>
      </c>
    </row>
    <row>
      <c>
        <is>
          <t>1578595</t>
        </is>
      </c>
      <c>
        <v>1</v>
      </c>
      <c>
        <is>
          <t>MANİSA</t>
        </is>
      </c>
      <c>
        <v>TURGUTLU</v>
      </c>
      <c>
        <is>
          <t>TR-2/19 45-83-L00019_955154113</t>
        </is>
      </c>
      <c>
        <v>AG Branşman Yeraltı Kablo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10.11.2020 14:35:48</t>
        </is>
      </c>
      <c>
        <is>
          <t>10.11.2020 17:23:30</t>
        </is>
      </c>
      <c>
        <v>2.795</v>
      </c>
      <c>
        <v>0</v>
      </c>
      <c>
        <v>1</v>
      </c>
      <c>
        <v>0</v>
      </c>
      <c>
        <v>0</v>
      </c>
      <c>
        <v>0</v>
      </c>
      <c>
        <v>2.795</v>
      </c>
      <c>
        <v>0</v>
      </c>
      <c>
        <v>0</v>
      </c>
    </row>
    <row>
      <c>
        <is>
          <t>1579052</t>
        </is>
      </c>
      <c>
        <v>1</v>
      </c>
      <c>
        <is>
          <t>MANİSA</t>
        </is>
      </c>
      <c>
        <v>TURGUTLU</v>
      </c>
      <c>
        <is>
          <t>TR-2/107 (İBRAHİMCİ KÖK) 45-83-L00107_955147294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11.11.2020 11:40:57</t>
        </is>
      </c>
      <c>
        <is>
          <t>11.11.2020 12:44:25</t>
        </is>
      </c>
      <c>
        <v>1.057777777</v>
      </c>
      <c>
        <v>0</v>
      </c>
      <c>
        <v>2</v>
      </c>
      <c>
        <v>0</v>
      </c>
      <c>
        <v>0</v>
      </c>
      <c>
        <v>0</v>
      </c>
      <c>
        <v>2.115556</v>
      </c>
      <c>
        <v>0</v>
      </c>
      <c>
        <v>0</v>
      </c>
    </row>
    <row>
      <c>
        <is>
          <t>1596038</t>
        </is>
      </c>
      <c>
        <v>1</v>
      </c>
      <c>
        <is>
          <t>MANİSA</t>
        </is>
      </c>
      <c>
        <v>TURGUTLU</v>
      </c>
      <c>
        <is>
          <t>ABALIOĞLU DM 45-83-M00136_BAĞYURDU-DOĞALGAZ-OZAN BLOK-M09 M09</t>
        </is>
      </c>
      <c>
        <v>OG İletken Kopması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25.11.2020 07:36:40</t>
        </is>
      </c>
      <c>
        <is>
          <t>25.11.2020 09:34:30</t>
        </is>
      </c>
      <c>
        <v>1.963888888</v>
      </c>
      <c>
        <v>17</v>
      </c>
      <c>
        <v>1</v>
      </c>
      <c>
        <v>1</v>
      </c>
      <c>
        <v>0</v>
      </c>
      <c>
        <v>33.386111</v>
      </c>
      <c>
        <v>1.963889</v>
      </c>
      <c>
        <v>1.963889</v>
      </c>
      <c>
        <v>0</v>
      </c>
    </row>
    <row>
      <c>
        <is>
          <t>1583688</t>
        </is>
      </c>
      <c>
        <v>1</v>
      </c>
      <c>
        <is>
          <t>MANİSA</t>
        </is>
      </c>
      <c>
        <v>TURGUTLU</v>
      </c>
      <c>
        <is>
          <t>ÇEPNİDERE TR-2 45-83-L00224_48050158</t>
        </is>
      </c>
      <c>
        <v>AG Direk Değişimi</v>
      </c>
      <c>
        <is>
          <t>Dağıtım-AG</t>
        </is>
      </c>
      <c>
        <v>Uzun</v>
      </c>
      <c>
        <v>Şebeke işletmecisi</v>
      </c>
      <c>
        <v>Bildirimsiz</v>
      </c>
      <c>
        <is>
          <t>20.11.2020 09:50:00</t>
        </is>
      </c>
      <c>
        <is>
          <t>20.11.2020 12:25:09</t>
        </is>
      </c>
      <c>
        <v>2.585833333</v>
      </c>
      <c>
        <v>0</v>
      </c>
      <c>
        <v>1</v>
      </c>
      <c>
        <v>0</v>
      </c>
      <c>
        <v>0</v>
      </c>
      <c>
        <v>0</v>
      </c>
      <c>
        <v>2.585833</v>
      </c>
      <c>
        <v>0</v>
      </c>
      <c>
        <v>0</v>
      </c>
    </row>
    <row>
      <c>
        <is>
          <t>1595913</t>
        </is>
      </c>
      <c>
        <v>1</v>
      </c>
      <c>
        <is>
          <t>MANİSA</t>
        </is>
      </c>
      <c>
        <v>TURGUTLU</v>
      </c>
      <c>
        <is>
          <t>ABALIOĞLU DM 45-83-M00136_ABALIOĞLU YEM M010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24.11.2020 17:36:26</t>
        </is>
      </c>
      <c>
        <is>
          <t>24.11.2020 18:23:38</t>
        </is>
      </c>
      <c>
        <v>0.786666666</v>
      </c>
      <c>
        <v>1</v>
      </c>
      <c>
        <v>0</v>
      </c>
      <c>
        <v>0</v>
      </c>
      <c>
        <v>0</v>
      </c>
      <c>
        <v>0.786667</v>
      </c>
      <c>
        <v>0</v>
      </c>
      <c>
        <v>0</v>
      </c>
      <c>
        <v>0</v>
      </c>
    </row>
    <row>
      <c>
        <is>
          <t>1578027</t>
        </is>
      </c>
      <c>
        <v>1</v>
      </c>
      <c>
        <is>
          <t>İZMİR</t>
        </is>
      </c>
      <c>
        <v>MENDERES</v>
      </c>
      <c>
        <is>
          <t>TEKELİ DM 35-22-M00088_ESKİ AHMETBEYLİ M06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09.11.2020 12:30:29</t>
        </is>
      </c>
      <c>
        <is>
          <t>09.11.2020 13:02:25</t>
        </is>
      </c>
      <c>
        <v>0.532222222</v>
      </c>
      <c>
        <v>0</v>
      </c>
      <c>
        <v>22</v>
      </c>
      <c>
        <v>84</v>
      </c>
      <c>
        <v>2</v>
      </c>
      <c>
        <v>0</v>
      </c>
      <c>
        <v>11.708889</v>
      </c>
      <c>
        <v>44.706667</v>
      </c>
      <c>
        <v>1.064444</v>
      </c>
    </row>
    <row>
      <c>
        <is>
          <t>1580482</t>
        </is>
      </c>
      <c>
        <v>1</v>
      </c>
      <c>
        <is>
          <t>İZMİR</t>
        </is>
      </c>
      <c>
        <v>MENDERES</v>
      </c>
      <c>
        <is>
          <t>İTOB DM 35-22-M00089_TEKELİ SULAMA-M08 M08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14.11.2020 03:40:59</t>
        </is>
      </c>
      <c>
        <is>
          <t>14.11.2020 04:59:03</t>
        </is>
      </c>
      <c>
        <v>1.301111111</v>
      </c>
      <c>
        <v>0</v>
      </c>
      <c>
        <v>16</v>
      </c>
      <c>
        <v>20</v>
      </c>
      <c>
        <v>2</v>
      </c>
      <c>
        <v>0</v>
      </c>
      <c>
        <v>20.817778</v>
      </c>
      <c>
        <v>26.022222</v>
      </c>
      <c>
        <v>2.602222</v>
      </c>
    </row>
    <row>
      <c>
        <is>
          <t>1575854</t>
        </is>
      </c>
      <c>
        <v>1</v>
      </c>
      <c>
        <is>
          <t>İZMİR</t>
        </is>
      </c>
      <c>
        <v>MENDERES</v>
      </c>
      <c>
        <is>
          <t>AĞAÇ İŞLERİ TR-9 35-22-M00109_9691698 TR9/A1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05.11.2020 15:02:22</t>
        </is>
      </c>
      <c>
        <is>
          <t>05.11.2020 17:22:58</t>
        </is>
      </c>
      <c>
        <v>2.343333333</v>
      </c>
      <c>
        <v>0</v>
      </c>
      <c>
        <v>7</v>
      </c>
      <c>
        <v>0</v>
      </c>
      <c>
        <v>0</v>
      </c>
      <c>
        <v>0</v>
      </c>
      <c>
        <v>16.403333</v>
      </c>
      <c>
        <v>0</v>
      </c>
      <c>
        <v>0</v>
      </c>
    </row>
    <row>
      <c>
        <is>
          <t>1580562</t>
        </is>
      </c>
      <c>
        <v>1</v>
      </c>
      <c>
        <is>
          <t>İZMİR</t>
        </is>
      </c>
      <c>
        <v>MENDERES</v>
      </c>
      <c>
        <is>
          <t>TEKELİ TR-9 35-22-M00690_B</t>
        </is>
      </c>
      <c>
        <v>Müteahhit Çalışması</v>
      </c>
      <c>
        <is>
          <t>Dağıtım-AG</t>
        </is>
      </c>
      <c>
        <v>Uzun</v>
      </c>
      <c>
        <v>Şebeke işletmecisi</v>
      </c>
      <c>
        <v>Bildirimli</v>
      </c>
      <c>
        <is>
          <t>14.11.2020 09:44:00</t>
        </is>
      </c>
      <c>
        <is>
          <t>14.11.2020 14:16:30</t>
        </is>
      </c>
      <c>
        <v>4.541666666</v>
      </c>
      <c>
        <v>0</v>
      </c>
      <c>
        <v>34</v>
      </c>
      <c>
        <v>0</v>
      </c>
      <c>
        <v>0</v>
      </c>
      <c>
        <v>0</v>
      </c>
      <c>
        <v>154.416667</v>
      </c>
      <c>
        <v>0</v>
      </c>
      <c>
        <v>0</v>
      </c>
    </row>
    <row>
      <c>
        <is>
          <t>1579942</t>
        </is>
      </c>
      <c>
        <v>1</v>
      </c>
      <c>
        <is>
          <t>MANİSA</t>
        </is>
      </c>
      <c>
        <v>KIRKAĞAÇ</v>
      </c>
      <c>
        <is>
          <t>KIRKAĞAÇ TR-10 45-76-M00010_KIRKAĞAÇ TR-25/TR-22/TR-15/TR-17-M02 M02</t>
        </is>
      </c>
      <c>
        <v>OG Fider Açması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13.11.2020 08:12:07</t>
        </is>
      </c>
      <c>
        <is>
          <t>13.11.2020 08:19:54</t>
        </is>
      </c>
      <c>
        <v>0.129722222</v>
      </c>
      <c>
        <v>9</v>
      </c>
      <c>
        <v>454</v>
      </c>
      <c>
        <v>2</v>
      </c>
      <c>
        <v>2</v>
      </c>
      <c>
        <v>1.1675</v>
      </c>
      <c>
        <v>58.893889</v>
      </c>
      <c>
        <v>0.259444</v>
      </c>
      <c>
        <v>0.259444</v>
      </c>
    </row>
    <row>
      <c>
        <is>
          <t>1598043</t>
        </is>
      </c>
      <c>
        <v>1</v>
      </c>
      <c>
        <is>
          <t>MANİSA</t>
        </is>
      </c>
      <c>
        <v>TURGUTLU</v>
      </c>
      <c>
        <is>
          <t>TR-2/97 45-83-L00097_45-83-L00097</t>
        </is>
      </c>
      <c>
        <v>AG Termik Açması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29.11.2020 08:57:13</t>
        </is>
      </c>
      <c>
        <is>
          <t>29.11.2020 11:08:11</t>
        </is>
      </c>
      <c>
        <v>2.182777777</v>
      </c>
      <c>
        <v>1</v>
      </c>
      <c>
        <v>874</v>
      </c>
      <c>
        <v>0</v>
      </c>
      <c>
        <v>0</v>
      </c>
      <c>
        <v>2.182778</v>
      </c>
      <c>
        <v>1907.747777</v>
      </c>
      <c>
        <v>0</v>
      </c>
      <c>
        <v>0</v>
      </c>
    </row>
    <row>
      <c>
        <is>
          <t>1597996</t>
        </is>
      </c>
      <c>
        <v>1</v>
      </c>
      <c>
        <is>
          <t>MANİSA</t>
        </is>
      </c>
      <c>
        <v>TURGUTLU</v>
      </c>
      <c>
        <is>
          <t>TR-2/104 45-83-L00104_Ayırıcı H01</t>
        </is>
      </c>
      <c>
        <v>OG Sigorta Atması</v>
      </c>
      <c>
        <is>
          <t>Dağıtım-OG</t>
        </is>
      </c>
      <c>
        <v>Uzun</v>
      </c>
      <c>
        <v>Şebeke işletmecisi</v>
      </c>
      <c>
        <v>Bildirimsiz</v>
      </c>
      <c>
        <is>
          <t>28.11.2020 23:47:13</t>
        </is>
      </c>
      <c>
        <is>
          <t>29.11.2020 01:04:17</t>
        </is>
      </c>
      <c>
        <v>1.284444444</v>
      </c>
      <c>
        <v>2</v>
      </c>
      <c>
        <v>956</v>
      </c>
      <c>
        <v>0</v>
      </c>
      <c>
        <v>0</v>
      </c>
      <c>
        <v>2.568889</v>
      </c>
      <c>
        <v>1227.928888</v>
      </c>
      <c>
        <v>0</v>
      </c>
      <c>
        <v>0</v>
      </c>
    </row>
    <row>
      <c>
        <is>
          <t>1598757</t>
        </is>
      </c>
      <c>
        <v>1</v>
      </c>
      <c>
        <is>
          <t>MANİSA</t>
        </is>
      </c>
      <c>
        <v>TURGUTLU</v>
      </c>
      <c>
        <is>
          <t>TR-2/16 45-83-L00016_A A01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30.11.2020 16:15:27</t>
        </is>
      </c>
      <c>
        <is>
          <t>30.11.2020 17:21:47</t>
        </is>
      </c>
      <c>
        <v>1.105555555</v>
      </c>
      <c>
        <v>0</v>
      </c>
      <c>
        <v>21</v>
      </c>
      <c>
        <v>0</v>
      </c>
      <c>
        <v>0</v>
      </c>
      <c>
        <v>0</v>
      </c>
      <c>
        <v>23.216667</v>
      </c>
      <c>
        <v>0</v>
      </c>
      <c>
        <v>0</v>
      </c>
    </row>
    <row>
      <c>
        <is>
          <t>1598329</t>
        </is>
      </c>
      <c>
        <v>1</v>
      </c>
      <c>
        <is>
          <t>MANİSA</t>
        </is>
      </c>
      <c>
        <v>TURGUTLU</v>
      </c>
      <c>
        <is>
          <t>TR-2/16 45-83-L00016_72373364</t>
        </is>
      </c>
      <c>
        <v>AG Pano Kol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29.11.2020 19:45:05</t>
        </is>
      </c>
      <c>
        <is>
          <t>29.11.2020 20:39:26</t>
        </is>
      </c>
      <c>
        <v>0.905833333</v>
      </c>
      <c>
        <v>0</v>
      </c>
      <c>
        <v>60</v>
      </c>
      <c>
        <v>0</v>
      </c>
      <c>
        <v>0</v>
      </c>
      <c>
        <v>0</v>
      </c>
      <c>
        <v>54.35</v>
      </c>
      <c>
        <v>0</v>
      </c>
      <c>
        <v>0</v>
      </c>
    </row>
    <row>
      <c>
        <is>
          <t>1580771</t>
        </is>
      </c>
      <c>
        <v>1</v>
      </c>
      <c>
        <is>
          <t>MANİSA</t>
        </is>
      </c>
      <c>
        <v>TURGUTLU</v>
      </c>
      <c>
        <is>
          <t>TR-2/92 45-83-L00092_955154720</t>
        </is>
      </c>
      <c>
        <v>AG Havai Branşman Arızası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14.11.2020 16:32:57</t>
        </is>
      </c>
      <c>
        <is>
          <t>14.11.2020 17:13:51</t>
        </is>
      </c>
      <c>
        <v>0.681666666</v>
      </c>
      <c>
        <v>0</v>
      </c>
      <c>
        <v>3</v>
      </c>
      <c>
        <v>0</v>
      </c>
      <c>
        <v>0</v>
      </c>
      <c>
        <v>0</v>
      </c>
      <c>
        <v>2.045</v>
      </c>
      <c>
        <v>0</v>
      </c>
      <c>
        <v>0</v>
      </c>
    </row>
    <row>
      <c>
        <is>
          <t>1581227</t>
        </is>
      </c>
      <c>
        <v>1</v>
      </c>
      <c>
        <is>
          <t>MANİSA</t>
        </is>
      </c>
      <c>
        <v>TURGUTLU</v>
      </c>
      <c>
        <is>
          <t>TR-2/97 45-83-L00097_955140613</t>
        </is>
      </c>
      <c>
        <v>AG Box / Sdk Abone Çıkış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15.11.2020 20:23:32</t>
        </is>
      </c>
      <c>
        <is>
          <t>15.11.2020 22:17:06</t>
        </is>
      </c>
      <c>
        <v>1.892777777</v>
      </c>
      <c>
        <v>0</v>
      </c>
      <c>
        <v>9</v>
      </c>
      <c>
        <v>0</v>
      </c>
      <c>
        <v>0</v>
      </c>
      <c>
        <v>0</v>
      </c>
      <c>
        <v>17.035</v>
      </c>
      <c>
        <v>0</v>
      </c>
      <c>
        <v>0</v>
      </c>
    </row>
    <row>
      <c>
        <is>
          <t>1575713</t>
        </is>
      </c>
      <c>
        <v>1</v>
      </c>
      <c>
        <is>
          <t>MANİSA</t>
        </is>
      </c>
      <c>
        <v>TURGUTLU</v>
      </c>
      <c>
        <is>
          <t>TR-2/97 45-83-L00097_B B01</t>
        </is>
      </c>
      <c>
        <v>AG Box / Sdk Giriş Sigorta Atığı</v>
      </c>
      <c>
        <is>
          <t>Dağıtım-AG</t>
        </is>
      </c>
      <c>
        <v>Uzun</v>
      </c>
      <c>
        <v>Şebeke işletmecisi</v>
      </c>
      <c>
        <v>Bildirimsiz</v>
      </c>
      <c>
        <is>
          <t>05.11.2020 11:24:18</t>
        </is>
      </c>
      <c>
        <is>
          <t>05.11.2020 12:04:45</t>
        </is>
      </c>
      <c>
        <v>0.674166666</v>
      </c>
      <c>
        <v>0</v>
      </c>
      <c>
        <v>93</v>
      </c>
      <c>
        <v>0</v>
      </c>
      <c>
        <v>0</v>
      </c>
      <c>
        <v>0</v>
      </c>
      <c>
        <v>62.6975</v>
      </c>
      <c>
        <v>0</v>
      </c>
      <c>
        <v>0</v>
      </c>
    </row>
  </sheetData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FCF1A9-51BC-42DD-A9E0-0580A15F92B6}">
  <dimension ref="A1:I69"/>
  <sheetViews>
    <sheetView zoomScale="70" zoomScaleNormal="70" workbookViewId="0">
      <selection activeCell="J32" sqref="J32"/>
    </sheetView>
  </sheetViews>
  <sheetFormatPr defaultRowHeight="14.25" x14ac:dyDescent="0.45"/>
  <cols>
    <col min="1" max="1" width="36.59765625" bestFit="1" customWidth="1"/>
    <col min="2" max="2" width="27" customWidth="1"/>
    <col min="3" max="9" width="18" customWidth="1"/>
  </cols>
  <sheetData>
    <row r="1" spans="1:9" x14ac:dyDescent="0.4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4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4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4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4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4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4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4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4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4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45">
      <c r="A11" s="7" t="s">
        <v>77</v>
      </c>
      <c r="B11" s="78" t="s">
        <v>85</v>
      </c>
      <c r="C11" s="78"/>
      <c r="D11" s="10"/>
      <c r="E11" s="10"/>
      <c r="F11" s="10"/>
      <c r="G11" s="6"/>
      <c r="H11" s="6"/>
      <c r="I11" s="6"/>
    </row>
    <row r="12" spans="1:9" ht="14.65" thickBot="1" x14ac:dyDescent="0.5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5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4.65" thickBot="1" x14ac:dyDescent="0.5">
      <c r="A14" s="19" t="s">
        <v>56</v>
      </c>
      <c r="B14" s="20" t="s">
        <v>57</v>
      </c>
      <c r="C14" s="55" t="s">
        <v>58</v>
      </c>
      <c r="D14" s="55" t="s">
        <v>59</v>
      </c>
      <c r="E14" s="55" t="s">
        <v>36</v>
      </c>
      <c r="F14" s="55" t="s">
        <v>58</v>
      </c>
      <c r="G14" s="55" t="s">
        <v>59</v>
      </c>
      <c r="H14" s="55" t="s">
        <v>36</v>
      </c>
      <c r="I14" s="71"/>
    </row>
    <row r="15" spans="1:9" ht="14.65" thickBot="1" x14ac:dyDescent="0.5">
      <c r="A15" s="19" t="s">
        <v>76</v>
      </c>
      <c r="B15" s="54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4.65" thickBot="1" x14ac:dyDescent="0.5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4.65" thickBot="1" x14ac:dyDescent="0.5">
      <c r="A17" s="19" t="s">
        <v>72</v>
      </c>
      <c r="B17" s="54" t="s">
        <v>22</v>
      </c>
      <c r="C17" s="23">
        <f t="shared" si="0"/>
        <v>0</v>
      </c>
      <c r="D17" s="23">
        <f t="shared" si="1"/>
        <v>0</v>
      </c>
      <c r="E17" s="23">
        <f t="shared" si="2"/>
        <v>0</v>
      </c>
      <c r="F17" s="23">
        <f t="shared" si="3"/>
        <v>0</v>
      </c>
      <c r="G17" s="23">
        <f t="shared" si="4"/>
        <v>0</v>
      </c>
      <c r="H17" s="23">
        <f t="shared" si="5"/>
        <v>0</v>
      </c>
      <c r="I17" s="23">
        <f t="shared" si="6"/>
        <v>0</v>
      </c>
    </row>
    <row r="18" spans="1:9" ht="14.65" thickBot="1" x14ac:dyDescent="0.5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4.65" thickBot="1" x14ac:dyDescent="0.5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4.65" thickBot="1" x14ac:dyDescent="0.5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4.65" thickBot="1" x14ac:dyDescent="0.5">
      <c r="A21" s="19" t="s">
        <v>71</v>
      </c>
      <c r="B21" s="54" t="s">
        <v>22</v>
      </c>
      <c r="C21" s="23">
        <f t="shared" si="0"/>
        <v>0</v>
      </c>
      <c r="D21" s="23">
        <f t="shared" si="1"/>
        <v>0</v>
      </c>
      <c r="E21" s="23">
        <f t="shared" si="2"/>
        <v>0</v>
      </c>
      <c r="F21" s="23">
        <f t="shared" si="3"/>
        <v>0</v>
      </c>
      <c r="G21" s="23">
        <f t="shared" si="4"/>
        <v>0</v>
      </c>
      <c r="H21" s="23">
        <f t="shared" si="5"/>
        <v>0</v>
      </c>
      <c r="I21" s="23">
        <f t="shared" si="6"/>
        <v>0</v>
      </c>
    </row>
    <row r="22" spans="1:9" ht="14.65" thickBot="1" x14ac:dyDescent="0.5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4.65" thickBot="1" x14ac:dyDescent="0.5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4.65" thickBot="1" x14ac:dyDescent="0.5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4.65" thickBot="1" x14ac:dyDescent="0.5">
      <c r="A25" s="60" t="s">
        <v>60</v>
      </c>
      <c r="B25" s="61"/>
      <c r="C25" s="23">
        <f t="shared" ref="C25:I25" si="7">SUM(C15:C24)</f>
        <v>0</v>
      </c>
      <c r="D25" s="23">
        <f t="shared" si="7"/>
        <v>0</v>
      </c>
      <c r="E25" s="23">
        <f t="shared" si="7"/>
        <v>0</v>
      </c>
      <c r="F25" s="23">
        <f t="shared" si="7"/>
        <v>0</v>
      </c>
      <c r="G25" s="23">
        <f t="shared" si="7"/>
        <v>0</v>
      </c>
      <c r="H25" s="23">
        <f t="shared" si="7"/>
        <v>0</v>
      </c>
      <c r="I25" s="23">
        <f t="shared" si="7"/>
        <v>0</v>
      </c>
    </row>
    <row r="26" spans="1:9" ht="14.65" thickBot="1" x14ac:dyDescent="0.5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4.65" thickBot="1" x14ac:dyDescent="0.5">
      <c r="A27" s="19" t="s">
        <v>56</v>
      </c>
      <c r="B27" s="20" t="s">
        <v>57</v>
      </c>
      <c r="C27" s="55" t="s">
        <v>58</v>
      </c>
      <c r="D27" s="55" t="s">
        <v>59</v>
      </c>
      <c r="E27" s="27" t="s">
        <v>36</v>
      </c>
      <c r="F27" s="55" t="s">
        <v>23</v>
      </c>
      <c r="G27" s="55" t="s">
        <v>21</v>
      </c>
      <c r="H27" s="27" t="s">
        <v>36</v>
      </c>
      <c r="I27" s="68"/>
    </row>
    <row r="28" spans="1:9" ht="14.65" thickBot="1" x14ac:dyDescent="0.5">
      <c r="A28" s="19" t="s">
        <v>76</v>
      </c>
      <c r="B28" s="54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4.65" thickBot="1" x14ac:dyDescent="0.5">
      <c r="A29" s="19" t="s">
        <v>72</v>
      </c>
      <c r="B29" s="54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3">
        <f>(SUMIFS(OGİD2,KAYNAK,A29,SEBEP,B29,SÜRE,"Uzun",BİLDİRİM,"Bildirimli",İL,$B$10,İLÇE,$B$11)/VLOOKUP($B$11,ABONE,6,FALSE))*60</f>
        <v>0</v>
      </c>
      <c r="G29" s="23">
        <f>(SUMIFS(AGİD2,KAYNAK,A29,SEBEP,B29,SÜRE,"Uzun",BİLDİRİM,"Bildirimli",İL,$B$10,İLÇE,$B$11)/VLOOKUP($B$11,ABONE,7,FALSE))*60</f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4.65" thickBot="1" x14ac:dyDescent="0.5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4.65" thickBot="1" x14ac:dyDescent="0.5">
      <c r="A31" s="19" t="s">
        <v>71</v>
      </c>
      <c r="B31" s="54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4.65" thickBot="1" x14ac:dyDescent="0.5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4.65" thickBot="1" x14ac:dyDescent="0.5">
      <c r="A33" s="60" t="s">
        <v>60</v>
      </c>
      <c r="B33" s="61"/>
      <c r="C33" s="23">
        <f>SUM(C28:C32)</f>
        <v>0</v>
      </c>
      <c r="D33" s="23">
        <f t="shared" ref="D33:I33" si="8">SUM(D28:D32)</f>
        <v>0</v>
      </c>
      <c r="E33" s="23">
        <f t="shared" si="8"/>
        <v>0</v>
      </c>
      <c r="F33" s="23">
        <f t="shared" si="8"/>
        <v>0</v>
      </c>
      <c r="G33" s="23">
        <f t="shared" si="8"/>
        <v>0</v>
      </c>
      <c r="H33" s="23">
        <f t="shared" si="8"/>
        <v>0</v>
      </c>
      <c r="I33" s="23">
        <f t="shared" si="8"/>
        <v>0</v>
      </c>
    </row>
    <row r="34" spans="1:9" ht="14.65" thickBot="1" x14ac:dyDescent="0.5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4.65" thickBot="1" x14ac:dyDescent="0.5">
      <c r="A35" s="19" t="s">
        <v>56</v>
      </c>
      <c r="B35" s="20" t="s">
        <v>57</v>
      </c>
      <c r="C35" s="55" t="s">
        <v>58</v>
      </c>
      <c r="D35" s="55" t="s">
        <v>59</v>
      </c>
      <c r="E35" s="27" t="s">
        <v>36</v>
      </c>
      <c r="F35" s="55" t="s">
        <v>23</v>
      </c>
      <c r="G35" s="55" t="s">
        <v>21</v>
      </c>
      <c r="H35" s="27" t="s">
        <v>36</v>
      </c>
      <c r="I35" s="68"/>
    </row>
    <row r="36" spans="1:9" ht="14.65" thickBot="1" x14ac:dyDescent="0.5">
      <c r="A36" s="19" t="s">
        <v>76</v>
      </c>
      <c r="B36" s="54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4.65" thickBot="1" x14ac:dyDescent="0.5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4.65" thickBot="1" x14ac:dyDescent="0.5">
      <c r="A38" s="19" t="s">
        <v>72</v>
      </c>
      <c r="B38" s="54" t="s">
        <v>22</v>
      </c>
      <c r="C38" s="23">
        <f t="shared" si="9"/>
        <v>0</v>
      </c>
      <c r="D38" s="23">
        <f t="shared" si="10"/>
        <v>0</v>
      </c>
      <c r="E38" s="23">
        <f t="shared" si="11"/>
        <v>0</v>
      </c>
      <c r="F38" s="23">
        <f t="shared" si="12"/>
        <v>0</v>
      </c>
      <c r="G38" s="23">
        <f t="shared" si="13"/>
        <v>0</v>
      </c>
      <c r="H38" s="23">
        <f t="shared" si="14"/>
        <v>0</v>
      </c>
      <c r="I38" s="23">
        <f t="shared" si="15"/>
        <v>0</v>
      </c>
    </row>
    <row r="39" spans="1:9" ht="14.65" thickBot="1" x14ac:dyDescent="0.5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4.65" thickBot="1" x14ac:dyDescent="0.5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4.65" thickBot="1" x14ac:dyDescent="0.5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4.65" thickBot="1" x14ac:dyDescent="0.5">
      <c r="A42" s="19" t="s">
        <v>71</v>
      </c>
      <c r="B42" s="54" t="s">
        <v>22</v>
      </c>
      <c r="C42" s="23">
        <f t="shared" si="9"/>
        <v>0</v>
      </c>
      <c r="D42" s="23">
        <f t="shared" si="10"/>
        <v>0</v>
      </c>
      <c r="E42" s="23">
        <f t="shared" si="11"/>
        <v>0</v>
      </c>
      <c r="F42" s="23">
        <f t="shared" si="12"/>
        <v>0</v>
      </c>
      <c r="G42" s="23">
        <f t="shared" si="13"/>
        <v>0</v>
      </c>
      <c r="H42" s="23">
        <f t="shared" si="14"/>
        <v>0</v>
      </c>
      <c r="I42" s="23">
        <f t="shared" si="15"/>
        <v>0</v>
      </c>
    </row>
    <row r="43" spans="1:9" ht="14.65" thickBot="1" x14ac:dyDescent="0.5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4.65" thickBot="1" x14ac:dyDescent="0.5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4.65" thickBot="1" x14ac:dyDescent="0.5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4.65" thickBot="1" x14ac:dyDescent="0.5">
      <c r="A46" s="60" t="s">
        <v>60</v>
      </c>
      <c r="B46" s="61"/>
      <c r="C46" s="23">
        <f>SUM(C36:C45)</f>
        <v>0</v>
      </c>
      <c r="D46" s="23">
        <f t="shared" ref="D46:I46" si="16">SUM(D36:D45)</f>
        <v>0</v>
      </c>
      <c r="E46" s="23">
        <f t="shared" si="16"/>
        <v>0</v>
      </c>
      <c r="F46" s="23">
        <f t="shared" si="16"/>
        <v>0</v>
      </c>
      <c r="G46" s="23">
        <f t="shared" si="16"/>
        <v>0</v>
      </c>
      <c r="H46" s="23">
        <f t="shared" si="16"/>
        <v>0</v>
      </c>
      <c r="I46" s="23">
        <f t="shared" si="16"/>
        <v>0</v>
      </c>
    </row>
    <row r="47" spans="1:9" ht="14.65" thickBot="1" x14ac:dyDescent="0.5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4.65" thickBot="1" x14ac:dyDescent="0.5">
      <c r="A48" s="19" t="s">
        <v>56</v>
      </c>
      <c r="B48" s="20" t="s">
        <v>57</v>
      </c>
      <c r="C48" s="55" t="s">
        <v>58</v>
      </c>
      <c r="D48" s="55" t="s">
        <v>59</v>
      </c>
      <c r="E48" s="27" t="s">
        <v>36</v>
      </c>
      <c r="F48" s="55" t="s">
        <v>23</v>
      </c>
      <c r="G48" s="55" t="s">
        <v>21</v>
      </c>
      <c r="H48" s="27" t="s">
        <v>36</v>
      </c>
      <c r="I48" s="68"/>
    </row>
    <row r="49" spans="1:9" ht="14.65" thickBot="1" x14ac:dyDescent="0.5">
      <c r="A49" s="19" t="s">
        <v>76</v>
      </c>
      <c r="B49" s="54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4.65" thickBot="1" x14ac:dyDescent="0.5">
      <c r="A50" s="19" t="s">
        <v>72</v>
      </c>
      <c r="B50" s="54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3">
        <f>(SUMIFS(OGİD1,KAYNAK,A50,SEBEP,B50,SÜRE,"Uzun",BİLDİRİM,"Bildirimli",İL,$B$10,İLÇE,$B$11)/VLOOKUP($B$11,ABONE,6,FALSE))</f>
        <v>0</v>
      </c>
      <c r="G50" s="23">
        <f>(SUMIFS(AGİD1,KAYNAK,A50,SEBEP,B50,SÜRE,"Uzun",BİLDİRİM,"Bildirimli",İL,$B$10,İLÇE,$B$11)/VLOOKUP($B$11,ABONE,7,FALSE))</f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4.65" thickBot="1" x14ac:dyDescent="0.5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4.65" thickBot="1" x14ac:dyDescent="0.5">
      <c r="A52" s="19" t="s">
        <v>71</v>
      </c>
      <c r="B52" s="54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4.65" thickBot="1" x14ac:dyDescent="0.5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4.65" thickBot="1" x14ac:dyDescent="0.5">
      <c r="A54" s="60" t="s">
        <v>60</v>
      </c>
      <c r="B54" s="61"/>
      <c r="C54" s="23">
        <f>SUM(C49:C53)</f>
        <v>0</v>
      </c>
      <c r="D54" s="23">
        <f t="shared" ref="D54:I54" si="17">SUM(D49:D53)</f>
        <v>0</v>
      </c>
      <c r="E54" s="23">
        <f t="shared" si="17"/>
        <v>0</v>
      </c>
      <c r="F54" s="23">
        <f t="shared" si="17"/>
        <v>0</v>
      </c>
      <c r="G54" s="23">
        <f t="shared" si="17"/>
        <v>0</v>
      </c>
      <c r="H54" s="23">
        <f t="shared" si="17"/>
        <v>0</v>
      </c>
      <c r="I54" s="23">
        <f t="shared" si="17"/>
        <v>0</v>
      </c>
    </row>
    <row r="55" spans="1:9" ht="14.65" thickBot="1" x14ac:dyDescent="0.5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45">
      <c r="A56" s="58" t="s">
        <v>56</v>
      </c>
      <c r="B56" s="59"/>
      <c r="C56" s="55" t="s">
        <v>58</v>
      </c>
      <c r="D56" s="55" t="s">
        <v>59</v>
      </c>
      <c r="E56" s="27" t="s">
        <v>36</v>
      </c>
      <c r="F56" s="55" t="s">
        <v>23</v>
      </c>
      <c r="G56" s="55" t="s">
        <v>21</v>
      </c>
      <c r="H56" s="27" t="s">
        <v>36</v>
      </c>
      <c r="I56" s="68"/>
    </row>
    <row r="57" spans="1:9" x14ac:dyDescent="0.4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4.65" thickBot="1" x14ac:dyDescent="0.5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4.65" thickBot="1" x14ac:dyDescent="0.5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4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4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4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45">
      <c r="A63" s="28"/>
      <c r="B63" s="33" t="s">
        <v>65</v>
      </c>
      <c r="C63" s="34">
        <f>VLOOKUP($B$11,ABONE,3,FALSE)</f>
        <v>271</v>
      </c>
      <c r="D63" s="34">
        <f>VLOOKUP($B$11,ABONE,4,FALSE)</f>
        <v>63496</v>
      </c>
      <c r="E63" s="34">
        <f>VLOOKUP($B$11,ABONE,5,FALSE)</f>
        <v>63767</v>
      </c>
      <c r="F63" s="34">
        <f>VLOOKUP($B$11,ABONE,6,FALSE)</f>
        <v>16</v>
      </c>
      <c r="G63" s="34">
        <f>VLOOKUP($B$11,ABONE,7,FALSE)</f>
        <v>478</v>
      </c>
      <c r="H63" s="34">
        <f>VLOOKUP($B$11,ABONE,8,FALSE)</f>
        <v>494</v>
      </c>
      <c r="I63" s="34">
        <f>VLOOKUP($B$11,ABONE,9,FALSE)</f>
        <v>64261</v>
      </c>
    </row>
    <row r="64" spans="1:9" x14ac:dyDescent="0.4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4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4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4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4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4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A57:B57"/>
    <mergeCell ref="A46:B46"/>
    <mergeCell ref="A47:B47"/>
    <mergeCell ref="C47:E47"/>
    <mergeCell ref="F47:H47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B11:C11"/>
    <mergeCell ref="A13:B13"/>
    <mergeCell ref="C13:E13"/>
    <mergeCell ref="F13:H13"/>
    <mergeCell ref="I13:I14"/>
    <mergeCell ref="A25:B25"/>
    <mergeCell ref="F6:I6"/>
    <mergeCell ref="B7:C7"/>
    <mergeCell ref="F7:I7"/>
    <mergeCell ref="B8:C8"/>
    <mergeCell ref="B9:C9"/>
    <mergeCell ref="B10:C10"/>
    <mergeCell ref="A1:C1"/>
    <mergeCell ref="B2:C2"/>
    <mergeCell ref="B3:C3"/>
    <mergeCell ref="B4:C4"/>
    <mergeCell ref="B5:C5"/>
    <mergeCell ref="B6:C6"/>
  </mergeCells>
  <dataValidations count="3">
    <dataValidation type="textLength" allowBlank="1" showInputMessage="1" showErrorMessage="1" sqref="B6" xr:uid="{71A48027-654D-40B4-83E0-1ADF68FEBDFB}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 xr:uid="{BD9CFC58-1221-4192-A2D3-A59F69F42070}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 xr:uid="{CF479382-1017-4CC3-B254-EF24E9E99B84}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6095E2-1437-4D42-BC21-8C75AE65434E}">
  <dimension ref="A1:I69"/>
  <sheetViews>
    <sheetView zoomScale="70" zoomScaleNormal="70" workbookViewId="0">
      <selection activeCell="C21" sqref="C21"/>
    </sheetView>
  </sheetViews>
  <sheetFormatPr defaultRowHeight="14.25" x14ac:dyDescent="0.45"/>
  <cols>
    <col min="1" max="1" width="36.59765625" bestFit="1" customWidth="1"/>
    <col min="2" max="2" width="27" customWidth="1"/>
    <col min="3" max="9" width="18" customWidth="1"/>
  </cols>
  <sheetData>
    <row r="1" spans="1:9" x14ac:dyDescent="0.4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4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4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4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4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4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4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4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4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4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45">
      <c r="A11" s="7" t="s">
        <v>77</v>
      </c>
      <c r="B11" s="78" t="s">
        <v>86</v>
      </c>
      <c r="C11" s="78"/>
      <c r="D11" s="10"/>
      <c r="E11" s="10"/>
      <c r="F11" s="10"/>
      <c r="G11" s="6"/>
      <c r="H11" s="6"/>
      <c r="I11" s="6"/>
    </row>
    <row r="12" spans="1:9" ht="14.65" thickBot="1" x14ac:dyDescent="0.5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5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4.65" thickBot="1" x14ac:dyDescent="0.5">
      <c r="A14" s="19" t="s">
        <v>56</v>
      </c>
      <c r="B14" s="20" t="s">
        <v>57</v>
      </c>
      <c r="C14" s="55" t="s">
        <v>58</v>
      </c>
      <c r="D14" s="55" t="s">
        <v>59</v>
      </c>
      <c r="E14" s="55" t="s">
        <v>36</v>
      </c>
      <c r="F14" s="55" t="s">
        <v>58</v>
      </c>
      <c r="G14" s="55" t="s">
        <v>59</v>
      </c>
      <c r="H14" s="55" t="s">
        <v>36</v>
      </c>
      <c r="I14" s="71"/>
    </row>
    <row r="15" spans="1:9" ht="14.65" thickBot="1" x14ac:dyDescent="0.5">
      <c r="A15" s="19" t="s">
        <v>76</v>
      </c>
      <c r="B15" s="54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4.65" thickBot="1" x14ac:dyDescent="0.5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4.65" thickBot="1" x14ac:dyDescent="0.5">
      <c r="A17" s="19" t="s">
        <v>72</v>
      </c>
      <c r="B17" s="54" t="s">
        <v>22</v>
      </c>
      <c r="C17" s="23">
        <f t="shared" si="0"/>
        <v>0</v>
      </c>
      <c r="D17" s="23">
        <f t="shared" si="1"/>
        <v>0</v>
      </c>
      <c r="E17" s="23">
        <f t="shared" si="2"/>
        <v>0</v>
      </c>
      <c r="F17" s="23">
        <f t="shared" si="3"/>
        <v>0</v>
      </c>
      <c r="G17" s="23">
        <f t="shared" si="4"/>
        <v>0</v>
      </c>
      <c r="H17" s="23">
        <f t="shared" si="5"/>
        <v>0</v>
      </c>
      <c r="I17" s="23">
        <f t="shared" si="6"/>
        <v>0</v>
      </c>
    </row>
    <row r="18" spans="1:9" ht="14.65" thickBot="1" x14ac:dyDescent="0.5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4.65" thickBot="1" x14ac:dyDescent="0.5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4.65" thickBot="1" x14ac:dyDescent="0.5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4.65" thickBot="1" x14ac:dyDescent="0.5">
      <c r="A21" s="19" t="s">
        <v>71</v>
      </c>
      <c r="B21" s="54" t="s">
        <v>22</v>
      </c>
      <c r="C21" s="23">
        <f t="shared" si="0"/>
        <v>0</v>
      </c>
      <c r="D21" s="23">
        <f t="shared" si="1"/>
        <v>0</v>
      </c>
      <c r="E21" s="23">
        <f t="shared" si="2"/>
        <v>0</v>
      </c>
      <c r="F21" s="23">
        <f t="shared" si="3"/>
        <v>0</v>
      </c>
      <c r="G21" s="23">
        <f t="shared" si="4"/>
        <v>0</v>
      </c>
      <c r="H21" s="23">
        <f t="shared" si="5"/>
        <v>0</v>
      </c>
      <c r="I21" s="23">
        <f t="shared" si="6"/>
        <v>0</v>
      </c>
    </row>
    <row r="22" spans="1:9" ht="14.65" thickBot="1" x14ac:dyDescent="0.5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4.65" thickBot="1" x14ac:dyDescent="0.5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4.65" thickBot="1" x14ac:dyDescent="0.5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4.65" thickBot="1" x14ac:dyDescent="0.5">
      <c r="A25" s="60" t="s">
        <v>60</v>
      </c>
      <c r="B25" s="61"/>
      <c r="C25" s="23">
        <f t="shared" ref="C25:I25" si="7">SUM(C15:C24)</f>
        <v>0</v>
      </c>
      <c r="D25" s="23">
        <f t="shared" si="7"/>
        <v>0</v>
      </c>
      <c r="E25" s="23">
        <f t="shared" si="7"/>
        <v>0</v>
      </c>
      <c r="F25" s="23">
        <f t="shared" si="7"/>
        <v>0</v>
      </c>
      <c r="G25" s="23">
        <f t="shared" si="7"/>
        <v>0</v>
      </c>
      <c r="H25" s="23">
        <f t="shared" si="7"/>
        <v>0</v>
      </c>
      <c r="I25" s="23">
        <f t="shared" si="7"/>
        <v>0</v>
      </c>
    </row>
    <row r="26" spans="1:9" ht="14.65" thickBot="1" x14ac:dyDescent="0.5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4.65" thickBot="1" x14ac:dyDescent="0.5">
      <c r="A27" s="19" t="s">
        <v>56</v>
      </c>
      <c r="B27" s="20" t="s">
        <v>57</v>
      </c>
      <c r="C27" s="55" t="s">
        <v>58</v>
      </c>
      <c r="D27" s="55" t="s">
        <v>59</v>
      </c>
      <c r="E27" s="27" t="s">
        <v>36</v>
      </c>
      <c r="F27" s="55" t="s">
        <v>23</v>
      </c>
      <c r="G27" s="55" t="s">
        <v>21</v>
      </c>
      <c r="H27" s="27" t="s">
        <v>36</v>
      </c>
      <c r="I27" s="68"/>
    </row>
    <row r="28" spans="1:9" ht="14.65" thickBot="1" x14ac:dyDescent="0.5">
      <c r="A28" s="19" t="s">
        <v>76</v>
      </c>
      <c r="B28" s="54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4.65" thickBot="1" x14ac:dyDescent="0.5">
      <c r="A29" s="19" t="s">
        <v>72</v>
      </c>
      <c r="B29" s="54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3">
        <f>(SUMIFS(OGİD2,KAYNAK,A29,SEBEP,B29,SÜRE,"Uzun",BİLDİRİM,"Bildirimli",İL,$B$10,İLÇE,$B$11)/VLOOKUP($B$11,ABONE,6,FALSE))*60</f>
        <v>0</v>
      </c>
      <c r="G29" s="23">
        <f>(SUMIFS(AGİD2,KAYNAK,A29,SEBEP,B29,SÜRE,"Uzun",BİLDİRİM,"Bildirimli",İL,$B$10,İLÇE,$B$11)/VLOOKUP($B$11,ABONE,7,FALSE))*60</f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4.65" thickBot="1" x14ac:dyDescent="0.5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4.65" thickBot="1" x14ac:dyDescent="0.5">
      <c r="A31" s="19" t="s">
        <v>71</v>
      </c>
      <c r="B31" s="54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4.65" thickBot="1" x14ac:dyDescent="0.5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4.65" thickBot="1" x14ac:dyDescent="0.5">
      <c r="A33" s="60" t="s">
        <v>60</v>
      </c>
      <c r="B33" s="61"/>
      <c r="C33" s="23">
        <f>SUM(C28:C32)</f>
        <v>0</v>
      </c>
      <c r="D33" s="23">
        <f t="shared" ref="D33:I33" si="8">SUM(D28:D32)</f>
        <v>0</v>
      </c>
      <c r="E33" s="23">
        <f t="shared" si="8"/>
        <v>0</v>
      </c>
      <c r="F33" s="23">
        <f t="shared" si="8"/>
        <v>0</v>
      </c>
      <c r="G33" s="23">
        <f t="shared" si="8"/>
        <v>0</v>
      </c>
      <c r="H33" s="23">
        <f t="shared" si="8"/>
        <v>0</v>
      </c>
      <c r="I33" s="23">
        <f t="shared" si="8"/>
        <v>0</v>
      </c>
    </row>
    <row r="34" spans="1:9" ht="14.65" thickBot="1" x14ac:dyDescent="0.5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4.65" thickBot="1" x14ac:dyDescent="0.5">
      <c r="A35" s="19" t="s">
        <v>56</v>
      </c>
      <c r="B35" s="20" t="s">
        <v>57</v>
      </c>
      <c r="C35" s="55" t="s">
        <v>58</v>
      </c>
      <c r="D35" s="55" t="s">
        <v>59</v>
      </c>
      <c r="E35" s="27" t="s">
        <v>36</v>
      </c>
      <c r="F35" s="55" t="s">
        <v>23</v>
      </c>
      <c r="G35" s="55" t="s">
        <v>21</v>
      </c>
      <c r="H35" s="27" t="s">
        <v>36</v>
      </c>
      <c r="I35" s="68"/>
    </row>
    <row r="36" spans="1:9" ht="14.65" thickBot="1" x14ac:dyDescent="0.5">
      <c r="A36" s="19" t="s">
        <v>76</v>
      </c>
      <c r="B36" s="54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4.65" thickBot="1" x14ac:dyDescent="0.5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4.65" thickBot="1" x14ac:dyDescent="0.5">
      <c r="A38" s="19" t="s">
        <v>72</v>
      </c>
      <c r="B38" s="54" t="s">
        <v>22</v>
      </c>
      <c r="C38" s="23">
        <f t="shared" si="9"/>
        <v>0</v>
      </c>
      <c r="D38" s="23">
        <f t="shared" si="10"/>
        <v>0</v>
      </c>
      <c r="E38" s="23">
        <f t="shared" si="11"/>
        <v>0</v>
      </c>
      <c r="F38" s="23">
        <f t="shared" si="12"/>
        <v>0</v>
      </c>
      <c r="G38" s="23">
        <f t="shared" si="13"/>
        <v>0</v>
      </c>
      <c r="H38" s="23">
        <f t="shared" si="14"/>
        <v>0</v>
      </c>
      <c r="I38" s="23">
        <f t="shared" si="15"/>
        <v>0</v>
      </c>
    </row>
    <row r="39" spans="1:9" ht="14.65" thickBot="1" x14ac:dyDescent="0.5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4.65" thickBot="1" x14ac:dyDescent="0.5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4.65" thickBot="1" x14ac:dyDescent="0.5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4.65" thickBot="1" x14ac:dyDescent="0.5">
      <c r="A42" s="19" t="s">
        <v>71</v>
      </c>
      <c r="B42" s="54" t="s">
        <v>22</v>
      </c>
      <c r="C42" s="23">
        <f t="shared" si="9"/>
        <v>0</v>
      </c>
      <c r="D42" s="23">
        <f t="shared" si="10"/>
        <v>0</v>
      </c>
      <c r="E42" s="23">
        <f t="shared" si="11"/>
        <v>0</v>
      </c>
      <c r="F42" s="23">
        <f t="shared" si="12"/>
        <v>0</v>
      </c>
      <c r="G42" s="23">
        <f t="shared" si="13"/>
        <v>0</v>
      </c>
      <c r="H42" s="23">
        <f t="shared" si="14"/>
        <v>0</v>
      </c>
      <c r="I42" s="23">
        <f t="shared" si="15"/>
        <v>0</v>
      </c>
    </row>
    <row r="43" spans="1:9" ht="14.65" thickBot="1" x14ac:dyDescent="0.5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4.65" thickBot="1" x14ac:dyDescent="0.5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4.65" thickBot="1" x14ac:dyDescent="0.5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4.65" thickBot="1" x14ac:dyDescent="0.5">
      <c r="A46" s="60" t="s">
        <v>60</v>
      </c>
      <c r="B46" s="61"/>
      <c r="C46" s="23">
        <f>SUM(C36:C45)</f>
        <v>0</v>
      </c>
      <c r="D46" s="23">
        <f t="shared" ref="D46:I46" si="16">SUM(D36:D45)</f>
        <v>0</v>
      </c>
      <c r="E46" s="23">
        <f t="shared" si="16"/>
        <v>0</v>
      </c>
      <c r="F46" s="23">
        <f t="shared" si="16"/>
        <v>0</v>
      </c>
      <c r="G46" s="23">
        <f t="shared" si="16"/>
        <v>0</v>
      </c>
      <c r="H46" s="23">
        <f t="shared" si="16"/>
        <v>0</v>
      </c>
      <c r="I46" s="23">
        <f t="shared" si="16"/>
        <v>0</v>
      </c>
    </row>
    <row r="47" spans="1:9" ht="14.65" thickBot="1" x14ac:dyDescent="0.5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4.65" thickBot="1" x14ac:dyDescent="0.5">
      <c r="A48" s="19" t="s">
        <v>56</v>
      </c>
      <c r="B48" s="20" t="s">
        <v>57</v>
      </c>
      <c r="C48" s="55" t="s">
        <v>58</v>
      </c>
      <c r="D48" s="55" t="s">
        <v>59</v>
      </c>
      <c r="E48" s="27" t="s">
        <v>36</v>
      </c>
      <c r="F48" s="55" t="s">
        <v>23</v>
      </c>
      <c r="G48" s="55" t="s">
        <v>21</v>
      </c>
      <c r="H48" s="27" t="s">
        <v>36</v>
      </c>
      <c r="I48" s="68"/>
    </row>
    <row r="49" spans="1:9" ht="14.65" thickBot="1" x14ac:dyDescent="0.5">
      <c r="A49" s="19" t="s">
        <v>76</v>
      </c>
      <c r="B49" s="54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4.65" thickBot="1" x14ac:dyDescent="0.5">
      <c r="A50" s="19" t="s">
        <v>72</v>
      </c>
      <c r="B50" s="54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3">
        <f>(SUMIFS(OGİD1,KAYNAK,A50,SEBEP,B50,SÜRE,"Uzun",BİLDİRİM,"Bildirimli",İL,$B$10,İLÇE,$B$11)/VLOOKUP($B$11,ABONE,6,FALSE))</f>
        <v>0</v>
      </c>
      <c r="G50" s="23">
        <f>(SUMIFS(AGİD1,KAYNAK,A50,SEBEP,B50,SÜRE,"Uzun",BİLDİRİM,"Bildirimli",İL,$B$10,İLÇE,$B$11)/VLOOKUP($B$11,ABONE,7,FALSE))</f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4.65" thickBot="1" x14ac:dyDescent="0.5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4.65" thickBot="1" x14ac:dyDescent="0.5">
      <c r="A52" s="19" t="s">
        <v>71</v>
      </c>
      <c r="B52" s="54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4.65" thickBot="1" x14ac:dyDescent="0.5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4.65" thickBot="1" x14ac:dyDescent="0.5">
      <c r="A54" s="60" t="s">
        <v>60</v>
      </c>
      <c r="B54" s="61"/>
      <c r="C54" s="23">
        <f>SUM(C49:C53)</f>
        <v>0</v>
      </c>
      <c r="D54" s="23">
        <f t="shared" ref="D54:I54" si="17">SUM(D49:D53)</f>
        <v>0</v>
      </c>
      <c r="E54" s="23">
        <f t="shared" si="17"/>
        <v>0</v>
      </c>
      <c r="F54" s="23">
        <f t="shared" si="17"/>
        <v>0</v>
      </c>
      <c r="G54" s="23">
        <f t="shared" si="17"/>
        <v>0</v>
      </c>
      <c r="H54" s="23">
        <f t="shared" si="17"/>
        <v>0</v>
      </c>
      <c r="I54" s="23">
        <f t="shared" si="17"/>
        <v>0</v>
      </c>
    </row>
    <row r="55" spans="1:9" ht="14.65" thickBot="1" x14ac:dyDescent="0.5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45">
      <c r="A56" s="58" t="s">
        <v>56</v>
      </c>
      <c r="B56" s="59"/>
      <c r="C56" s="55" t="s">
        <v>58</v>
      </c>
      <c r="D56" s="55" t="s">
        <v>59</v>
      </c>
      <c r="E56" s="27" t="s">
        <v>36</v>
      </c>
      <c r="F56" s="55" t="s">
        <v>23</v>
      </c>
      <c r="G56" s="55" t="s">
        <v>21</v>
      </c>
      <c r="H56" s="27" t="s">
        <v>36</v>
      </c>
      <c r="I56" s="68"/>
    </row>
    <row r="57" spans="1:9" x14ac:dyDescent="0.4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4.65" thickBot="1" x14ac:dyDescent="0.5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4.65" thickBot="1" x14ac:dyDescent="0.5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4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4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4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45">
      <c r="A63" s="28"/>
      <c r="B63" s="33" t="s">
        <v>65</v>
      </c>
      <c r="C63" s="34">
        <f>VLOOKUP($B$11,ABONE,3,FALSE)</f>
        <v>139</v>
      </c>
      <c r="D63" s="34">
        <f>VLOOKUP($B$11,ABONE,4,FALSE)</f>
        <v>98872</v>
      </c>
      <c r="E63" s="34">
        <f>VLOOKUP($B$11,ABONE,5,FALSE)</f>
        <v>99011</v>
      </c>
      <c r="F63" s="34">
        <f>VLOOKUP($B$11,ABONE,6,FALSE)</f>
        <v>27</v>
      </c>
      <c r="G63" s="34">
        <f>VLOOKUP($B$11,ABONE,7,FALSE)</f>
        <v>800</v>
      </c>
      <c r="H63" s="34">
        <f>VLOOKUP($B$11,ABONE,8,FALSE)</f>
        <v>827</v>
      </c>
      <c r="I63" s="34">
        <f>VLOOKUP($B$11,ABONE,9,FALSE)</f>
        <v>99838</v>
      </c>
    </row>
    <row r="64" spans="1:9" x14ac:dyDescent="0.4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4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4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4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4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4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A57:B57"/>
    <mergeCell ref="A46:B46"/>
    <mergeCell ref="A47:B47"/>
    <mergeCell ref="C47:E47"/>
    <mergeCell ref="F47:H47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B11:C11"/>
    <mergeCell ref="A13:B13"/>
    <mergeCell ref="C13:E13"/>
    <mergeCell ref="F13:H13"/>
    <mergeCell ref="I13:I14"/>
    <mergeCell ref="A25:B25"/>
    <mergeCell ref="F6:I6"/>
    <mergeCell ref="B7:C7"/>
    <mergeCell ref="F7:I7"/>
    <mergeCell ref="B8:C8"/>
    <mergeCell ref="B9:C9"/>
    <mergeCell ref="B10:C10"/>
    <mergeCell ref="A1:C1"/>
    <mergeCell ref="B2:C2"/>
    <mergeCell ref="B3:C3"/>
    <mergeCell ref="B4:C4"/>
    <mergeCell ref="B5:C5"/>
    <mergeCell ref="B6:C6"/>
  </mergeCells>
  <dataValidations count="3">
    <dataValidation type="decimal" allowBlank="1" showErrorMessage="1" errorTitle="İstenen Aralıkta Değil!" error="İstenen Aralık: Minimum=-9223372036854775808 Maksimum=9223372036854775807" sqref="C28:I33 C49:I54 C36:I46 C15:I25 D66:I69 C67:C69 C57:I60" xr:uid="{1F5CD442-2859-4EBC-A9D2-E14DBEC5ECFC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 xr:uid="{0EDC6012-0A8E-421F-94EA-F3790C3A56A6}">
      <formula1>0</formula1>
      <formula2>2147483647</formula2>
    </dataValidation>
    <dataValidation type="textLength" allowBlank="1" showInputMessage="1" showErrorMessage="1" sqref="B6" xr:uid="{C36513D5-0EEB-4271-B006-9C3F98598272}">
      <formula1>10</formula1>
      <formula2>10</formula2>
    </dataValidation>
  </dataValidation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I69"/>
  <sheetViews>
    <sheetView zoomScale="70" zoomScaleNormal="70" workbookViewId="0">
      <selection activeCell="H20" sqref="H20"/>
    </sheetView>
  </sheetViews>
  <sheetFormatPr defaultRowHeight="14.25" x14ac:dyDescent="0.45"/>
  <cols>
    <col min="1" max="1" width="36.59765625" bestFit="1" customWidth="1"/>
    <col min="2" max="2" width="27" customWidth="1"/>
    <col min="3" max="9" width="18" customWidth="1"/>
  </cols>
  <sheetData>
    <row r="1" spans="1:9" x14ac:dyDescent="0.4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4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4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4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4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4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4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4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4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4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45">
      <c r="A11" s="7" t="s">
        <v>77</v>
      </c>
      <c r="B11" s="78" t="s">
        <v>87</v>
      </c>
      <c r="C11" s="78"/>
      <c r="D11" s="10"/>
      <c r="E11" s="10"/>
      <c r="F11" s="10"/>
      <c r="G11" s="6"/>
      <c r="H11" s="6"/>
      <c r="I11" s="6"/>
    </row>
    <row r="12" spans="1:9" ht="14.65" thickBot="1" x14ac:dyDescent="0.5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5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4.65" thickBot="1" x14ac:dyDescent="0.5">
      <c r="A14" s="19" t="s">
        <v>56</v>
      </c>
      <c r="B14" s="20" t="s">
        <v>57</v>
      </c>
      <c r="C14" s="26" t="s">
        <v>58</v>
      </c>
      <c r="D14" s="26" t="s">
        <v>59</v>
      </c>
      <c r="E14" s="26" t="s">
        <v>36</v>
      </c>
      <c r="F14" s="26" t="s">
        <v>58</v>
      </c>
      <c r="G14" s="26" t="s">
        <v>59</v>
      </c>
      <c r="H14" s="26" t="s">
        <v>36</v>
      </c>
      <c r="I14" s="71"/>
    </row>
    <row r="15" spans="1:9" ht="14.65" thickBot="1" x14ac:dyDescent="0.5">
      <c r="A15" s="19" t="s">
        <v>76</v>
      </c>
      <c r="B15" s="25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4.65" thickBot="1" x14ac:dyDescent="0.5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4.65" thickBot="1" x14ac:dyDescent="0.5">
      <c r="A17" s="19" t="s">
        <v>72</v>
      </c>
      <c r="B17" s="25" t="s">
        <v>22</v>
      </c>
      <c r="C17" s="23">
        <f t="shared" si="0"/>
        <v>0</v>
      </c>
      <c r="D17" s="23">
        <f t="shared" si="1"/>
        <v>0</v>
      </c>
      <c r="E17" s="23">
        <f t="shared" si="2"/>
        <v>0</v>
      </c>
      <c r="F17" s="23">
        <f t="shared" si="3"/>
        <v>0</v>
      </c>
      <c r="G17" s="23">
        <f t="shared" si="4"/>
        <v>0</v>
      </c>
      <c r="H17" s="23">
        <f t="shared" si="5"/>
        <v>0</v>
      </c>
      <c r="I17" s="23">
        <f t="shared" si="6"/>
        <v>0</v>
      </c>
    </row>
    <row r="18" spans="1:9" ht="14.65" thickBot="1" x14ac:dyDescent="0.5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4.65" thickBot="1" x14ac:dyDescent="0.5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4.65" thickBot="1" x14ac:dyDescent="0.5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4.65" thickBot="1" x14ac:dyDescent="0.5">
      <c r="A21" s="19" t="s">
        <v>71</v>
      </c>
      <c r="B21" s="25" t="s">
        <v>22</v>
      </c>
      <c r="C21" s="23">
        <f t="shared" si="0"/>
        <v>0</v>
      </c>
      <c r="D21" s="23">
        <f t="shared" si="1"/>
        <v>0</v>
      </c>
      <c r="E21" s="23">
        <f t="shared" si="2"/>
        <v>0</v>
      </c>
      <c r="F21" s="23">
        <f t="shared" si="3"/>
        <v>0</v>
      </c>
      <c r="G21" s="23">
        <f t="shared" si="4"/>
        <v>0</v>
      </c>
      <c r="H21" s="23">
        <f t="shared" si="5"/>
        <v>0</v>
      </c>
      <c r="I21" s="23">
        <f t="shared" si="6"/>
        <v>0</v>
      </c>
    </row>
    <row r="22" spans="1:9" ht="14.65" thickBot="1" x14ac:dyDescent="0.5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4.65" thickBot="1" x14ac:dyDescent="0.5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4.65" thickBot="1" x14ac:dyDescent="0.5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4.65" thickBot="1" x14ac:dyDescent="0.5">
      <c r="A25" s="60" t="s">
        <v>60</v>
      </c>
      <c r="B25" s="61"/>
      <c r="C25" s="23">
        <f t="shared" ref="C25:I25" si="7">SUM(C15:C24)</f>
        <v>0</v>
      </c>
      <c r="D25" s="23">
        <f t="shared" si="7"/>
        <v>0</v>
      </c>
      <c r="E25" s="23">
        <f t="shared" si="7"/>
        <v>0</v>
      </c>
      <c r="F25" s="23">
        <f t="shared" si="7"/>
        <v>0</v>
      </c>
      <c r="G25" s="23">
        <f t="shared" si="7"/>
        <v>0</v>
      </c>
      <c r="H25" s="23">
        <f t="shared" si="7"/>
        <v>0</v>
      </c>
      <c r="I25" s="23">
        <f t="shared" si="7"/>
        <v>0</v>
      </c>
    </row>
    <row r="26" spans="1:9" ht="14.65" thickBot="1" x14ac:dyDescent="0.5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4.65" thickBot="1" x14ac:dyDescent="0.5">
      <c r="A27" s="19" t="s">
        <v>56</v>
      </c>
      <c r="B27" s="20" t="s">
        <v>57</v>
      </c>
      <c r="C27" s="26" t="s">
        <v>58</v>
      </c>
      <c r="D27" s="26" t="s">
        <v>59</v>
      </c>
      <c r="E27" s="27" t="s">
        <v>36</v>
      </c>
      <c r="F27" s="26" t="s">
        <v>23</v>
      </c>
      <c r="G27" s="26" t="s">
        <v>21</v>
      </c>
      <c r="H27" s="27" t="s">
        <v>36</v>
      </c>
      <c r="I27" s="68"/>
    </row>
    <row r="28" spans="1:9" ht="14.65" thickBot="1" x14ac:dyDescent="0.5">
      <c r="A28" s="19" t="s">
        <v>76</v>
      </c>
      <c r="B28" s="25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4.65" thickBot="1" x14ac:dyDescent="0.5">
      <c r="A29" s="19" t="s">
        <v>72</v>
      </c>
      <c r="B29" s="25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3">
        <f>(SUMIFS(OGİD2,KAYNAK,A29,SEBEP,B29,SÜRE,"Uzun",BİLDİRİM,"Bildirimli",İL,$B$10,İLÇE,$B$11)/VLOOKUP($B$11,ABONE,6,FALSE))*60</f>
        <v>0</v>
      </c>
      <c r="G29" s="23">
        <f>(SUMIFS(AGİD2,KAYNAK,A29,SEBEP,B29,SÜRE,"Uzun",BİLDİRİM,"Bildirimli",İL,$B$10,İLÇE,$B$11)/VLOOKUP($B$11,ABONE,7,FALSE))*60</f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4.65" thickBot="1" x14ac:dyDescent="0.5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4.65" thickBot="1" x14ac:dyDescent="0.5">
      <c r="A31" s="19" t="s">
        <v>71</v>
      </c>
      <c r="B31" s="25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4.65" thickBot="1" x14ac:dyDescent="0.5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4.65" thickBot="1" x14ac:dyDescent="0.5">
      <c r="A33" s="60" t="s">
        <v>60</v>
      </c>
      <c r="B33" s="61"/>
      <c r="C33" s="23">
        <f>SUM(C28:C32)</f>
        <v>0</v>
      </c>
      <c r="D33" s="23">
        <f t="shared" ref="D33:I33" si="8">SUM(D28:D32)</f>
        <v>0</v>
      </c>
      <c r="E33" s="23">
        <f t="shared" si="8"/>
        <v>0</v>
      </c>
      <c r="F33" s="23">
        <f t="shared" si="8"/>
        <v>0</v>
      </c>
      <c r="G33" s="23">
        <f t="shared" si="8"/>
        <v>0</v>
      </c>
      <c r="H33" s="23">
        <f t="shared" si="8"/>
        <v>0</v>
      </c>
      <c r="I33" s="23">
        <f t="shared" si="8"/>
        <v>0</v>
      </c>
    </row>
    <row r="34" spans="1:9" ht="14.65" thickBot="1" x14ac:dyDescent="0.5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4.65" thickBot="1" x14ac:dyDescent="0.5">
      <c r="A35" s="19" t="s">
        <v>56</v>
      </c>
      <c r="B35" s="20" t="s">
        <v>57</v>
      </c>
      <c r="C35" s="26" t="s">
        <v>58</v>
      </c>
      <c r="D35" s="26" t="s">
        <v>59</v>
      </c>
      <c r="E35" s="27" t="s">
        <v>36</v>
      </c>
      <c r="F35" s="26" t="s">
        <v>23</v>
      </c>
      <c r="G35" s="26" t="s">
        <v>21</v>
      </c>
      <c r="H35" s="27" t="s">
        <v>36</v>
      </c>
      <c r="I35" s="68"/>
    </row>
    <row r="36" spans="1:9" ht="14.65" thickBot="1" x14ac:dyDescent="0.5">
      <c r="A36" s="19" t="s">
        <v>76</v>
      </c>
      <c r="B36" s="25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4.65" thickBot="1" x14ac:dyDescent="0.5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4.65" thickBot="1" x14ac:dyDescent="0.5">
      <c r="A38" s="19" t="s">
        <v>72</v>
      </c>
      <c r="B38" s="25" t="s">
        <v>22</v>
      </c>
      <c r="C38" s="23">
        <f t="shared" si="9"/>
        <v>0</v>
      </c>
      <c r="D38" s="23">
        <f t="shared" si="10"/>
        <v>0</v>
      </c>
      <c r="E38" s="23">
        <f t="shared" si="11"/>
        <v>0</v>
      </c>
      <c r="F38" s="23">
        <f t="shared" si="12"/>
        <v>0</v>
      </c>
      <c r="G38" s="23">
        <f t="shared" si="13"/>
        <v>0</v>
      </c>
      <c r="H38" s="23">
        <f t="shared" si="14"/>
        <v>0</v>
      </c>
      <c r="I38" s="23">
        <f t="shared" si="15"/>
        <v>0</v>
      </c>
    </row>
    <row r="39" spans="1:9" ht="14.65" thickBot="1" x14ac:dyDescent="0.5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4.65" thickBot="1" x14ac:dyDescent="0.5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4.65" thickBot="1" x14ac:dyDescent="0.5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4.65" thickBot="1" x14ac:dyDescent="0.5">
      <c r="A42" s="19" t="s">
        <v>71</v>
      </c>
      <c r="B42" s="25" t="s">
        <v>22</v>
      </c>
      <c r="C42" s="23">
        <f t="shared" si="9"/>
        <v>0</v>
      </c>
      <c r="D42" s="23">
        <f t="shared" si="10"/>
        <v>0</v>
      </c>
      <c r="E42" s="23">
        <f t="shared" si="11"/>
        <v>0</v>
      </c>
      <c r="F42" s="23">
        <f t="shared" si="12"/>
        <v>0</v>
      </c>
      <c r="G42" s="23">
        <f t="shared" si="13"/>
        <v>0</v>
      </c>
      <c r="H42" s="23">
        <f t="shared" si="14"/>
        <v>0</v>
      </c>
      <c r="I42" s="23">
        <f t="shared" si="15"/>
        <v>0</v>
      </c>
    </row>
    <row r="43" spans="1:9" ht="14.65" thickBot="1" x14ac:dyDescent="0.5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4.65" thickBot="1" x14ac:dyDescent="0.5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4.65" thickBot="1" x14ac:dyDescent="0.5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4.65" thickBot="1" x14ac:dyDescent="0.5">
      <c r="A46" s="60" t="s">
        <v>60</v>
      </c>
      <c r="B46" s="61"/>
      <c r="C46" s="23">
        <f>SUM(C36:C45)</f>
        <v>0</v>
      </c>
      <c r="D46" s="23">
        <f t="shared" ref="D46:I46" si="16">SUM(D36:D45)</f>
        <v>0</v>
      </c>
      <c r="E46" s="23">
        <f t="shared" si="16"/>
        <v>0</v>
      </c>
      <c r="F46" s="23">
        <f t="shared" si="16"/>
        <v>0</v>
      </c>
      <c r="G46" s="23">
        <f t="shared" si="16"/>
        <v>0</v>
      </c>
      <c r="H46" s="23">
        <f t="shared" si="16"/>
        <v>0</v>
      </c>
      <c r="I46" s="23">
        <f t="shared" si="16"/>
        <v>0</v>
      </c>
    </row>
    <row r="47" spans="1:9" ht="14.65" thickBot="1" x14ac:dyDescent="0.5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4.65" thickBot="1" x14ac:dyDescent="0.5">
      <c r="A48" s="19" t="s">
        <v>56</v>
      </c>
      <c r="B48" s="20" t="s">
        <v>57</v>
      </c>
      <c r="C48" s="26" t="s">
        <v>58</v>
      </c>
      <c r="D48" s="26" t="s">
        <v>59</v>
      </c>
      <c r="E48" s="27" t="s">
        <v>36</v>
      </c>
      <c r="F48" s="26" t="s">
        <v>23</v>
      </c>
      <c r="G48" s="26" t="s">
        <v>21</v>
      </c>
      <c r="H48" s="27" t="s">
        <v>36</v>
      </c>
      <c r="I48" s="68"/>
    </row>
    <row r="49" spans="1:9" ht="14.65" thickBot="1" x14ac:dyDescent="0.5">
      <c r="A49" s="19" t="s">
        <v>76</v>
      </c>
      <c r="B49" s="25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4.65" thickBot="1" x14ac:dyDescent="0.5">
      <c r="A50" s="19" t="s">
        <v>72</v>
      </c>
      <c r="B50" s="25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3">
        <f>(SUMIFS(OGİD1,KAYNAK,A50,SEBEP,B50,SÜRE,"Uzun",BİLDİRİM,"Bildirimli",İL,$B$10,İLÇE,$B$11)/VLOOKUP($B$11,ABONE,6,FALSE))</f>
        <v>0</v>
      </c>
      <c r="G50" s="23">
        <f>(SUMIFS(AGİD1,KAYNAK,A50,SEBEP,B50,SÜRE,"Uzun",BİLDİRİM,"Bildirimli",İL,$B$10,İLÇE,$B$11)/VLOOKUP($B$11,ABONE,7,FALSE))</f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4.65" thickBot="1" x14ac:dyDescent="0.5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4.65" thickBot="1" x14ac:dyDescent="0.5">
      <c r="A52" s="19" t="s">
        <v>71</v>
      </c>
      <c r="B52" s="25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4.65" thickBot="1" x14ac:dyDescent="0.5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4.65" thickBot="1" x14ac:dyDescent="0.5">
      <c r="A54" s="60" t="s">
        <v>60</v>
      </c>
      <c r="B54" s="61"/>
      <c r="C54" s="23">
        <f>SUM(C49:C53)</f>
        <v>0</v>
      </c>
      <c r="D54" s="23">
        <f t="shared" ref="D54:I54" si="17">SUM(D49:D53)</f>
        <v>0</v>
      </c>
      <c r="E54" s="23">
        <f t="shared" si="17"/>
        <v>0</v>
      </c>
      <c r="F54" s="23">
        <f t="shared" si="17"/>
        <v>0</v>
      </c>
      <c r="G54" s="23">
        <f t="shared" si="17"/>
        <v>0</v>
      </c>
      <c r="H54" s="23">
        <f t="shared" si="17"/>
        <v>0</v>
      </c>
      <c r="I54" s="23">
        <f t="shared" si="17"/>
        <v>0</v>
      </c>
    </row>
    <row r="55" spans="1:9" ht="14.65" thickBot="1" x14ac:dyDescent="0.5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45">
      <c r="A56" s="58" t="s">
        <v>56</v>
      </c>
      <c r="B56" s="59"/>
      <c r="C56" s="26" t="s">
        <v>58</v>
      </c>
      <c r="D56" s="26" t="s">
        <v>59</v>
      </c>
      <c r="E56" s="27" t="s">
        <v>36</v>
      </c>
      <c r="F56" s="26" t="s">
        <v>23</v>
      </c>
      <c r="G56" s="26" t="s">
        <v>21</v>
      </c>
      <c r="H56" s="27" t="s">
        <v>36</v>
      </c>
      <c r="I56" s="68"/>
    </row>
    <row r="57" spans="1:9" x14ac:dyDescent="0.4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4.65" thickBot="1" x14ac:dyDescent="0.5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4.65" thickBot="1" x14ac:dyDescent="0.5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4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4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4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45">
      <c r="A63" s="28"/>
      <c r="B63" s="33" t="s">
        <v>65</v>
      </c>
      <c r="C63" s="34">
        <f>VLOOKUP($B$11,ABONE,3,FALSE)</f>
        <v>41</v>
      </c>
      <c r="D63" s="34">
        <f>VLOOKUP($B$11,ABONE,4,FALSE)</f>
        <v>18455</v>
      </c>
      <c r="E63" s="34">
        <f>VLOOKUP($B$11,ABONE,5,FALSE)</f>
        <v>18496</v>
      </c>
      <c r="F63" s="34">
        <f>VLOOKUP($B$11,ABONE,6,FALSE)</f>
        <v>67</v>
      </c>
      <c r="G63" s="34">
        <f>VLOOKUP($B$11,ABONE,7,FALSE)</f>
        <v>1417</v>
      </c>
      <c r="H63" s="34">
        <f>VLOOKUP($B$11,ABONE,8,FALSE)</f>
        <v>1484</v>
      </c>
      <c r="I63" s="34">
        <f>VLOOKUP($B$11,ABONE,9,FALSE)</f>
        <v>19980</v>
      </c>
    </row>
    <row r="64" spans="1:9" x14ac:dyDescent="0.4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4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4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4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4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4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 xr:uid="{00000000-0002-0000-0B00-000000000000}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 xr:uid="{00000000-0002-0000-0B00-000001000000}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 xr:uid="{00000000-0002-0000-0B00-000002000000}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A8D850-8A1C-4643-AAEE-30427A114CE0}">
  <dimension ref="A1:I69"/>
  <sheetViews>
    <sheetView zoomScale="70" zoomScaleNormal="70" workbookViewId="0">
      <selection activeCell="C18" sqref="C18"/>
    </sheetView>
  </sheetViews>
  <sheetFormatPr defaultRowHeight="14.25" x14ac:dyDescent="0.45"/>
  <cols>
    <col min="1" max="1" width="36.59765625" bestFit="1" customWidth="1"/>
    <col min="2" max="2" width="27" customWidth="1"/>
    <col min="3" max="9" width="18" customWidth="1"/>
  </cols>
  <sheetData>
    <row r="1" spans="1:9" x14ac:dyDescent="0.4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4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4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4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4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4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4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4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4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4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45">
      <c r="A11" s="7" t="s">
        <v>77</v>
      </c>
      <c r="B11" s="78" t="s">
        <v>88</v>
      </c>
      <c r="C11" s="78"/>
      <c r="D11" s="10"/>
      <c r="E11" s="10"/>
      <c r="F11" s="10"/>
      <c r="G11" s="6"/>
      <c r="H11" s="6"/>
      <c r="I11" s="6"/>
    </row>
    <row r="12" spans="1:9" ht="14.65" thickBot="1" x14ac:dyDescent="0.5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5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4.65" thickBot="1" x14ac:dyDescent="0.5">
      <c r="A14" s="19" t="s">
        <v>56</v>
      </c>
      <c r="B14" s="20" t="s">
        <v>57</v>
      </c>
      <c r="C14" s="55" t="s">
        <v>58</v>
      </c>
      <c r="D14" s="55" t="s">
        <v>59</v>
      </c>
      <c r="E14" s="55" t="s">
        <v>36</v>
      </c>
      <c r="F14" s="55" t="s">
        <v>58</v>
      </c>
      <c r="G14" s="55" t="s">
        <v>59</v>
      </c>
      <c r="H14" s="55" t="s">
        <v>36</v>
      </c>
      <c r="I14" s="71"/>
    </row>
    <row r="15" spans="1:9" ht="14.65" thickBot="1" x14ac:dyDescent="0.5">
      <c r="A15" s="19" t="s">
        <v>76</v>
      </c>
      <c r="B15" s="54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4.65" thickBot="1" x14ac:dyDescent="0.5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4.65" thickBot="1" x14ac:dyDescent="0.5">
      <c r="A17" s="19" t="s">
        <v>72</v>
      </c>
      <c r="B17" s="54" t="s">
        <v>22</v>
      </c>
      <c r="C17" s="23">
        <f t="shared" si="0"/>
        <v>0</v>
      </c>
      <c r="D17" s="23">
        <f t="shared" si="1"/>
        <v>0</v>
      </c>
      <c r="E17" s="23">
        <f t="shared" si="2"/>
        <v>0</v>
      </c>
      <c r="F17" s="23">
        <f t="shared" si="3"/>
        <v>0</v>
      </c>
      <c r="G17" s="23">
        <f t="shared" si="4"/>
        <v>0</v>
      </c>
      <c r="H17" s="23">
        <f t="shared" si="5"/>
        <v>0</v>
      </c>
      <c r="I17" s="23">
        <f t="shared" si="6"/>
        <v>0</v>
      </c>
    </row>
    <row r="18" spans="1:9" ht="14.65" thickBot="1" x14ac:dyDescent="0.5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4.65" thickBot="1" x14ac:dyDescent="0.5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4.65" thickBot="1" x14ac:dyDescent="0.5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4.65" thickBot="1" x14ac:dyDescent="0.5">
      <c r="A21" s="19" t="s">
        <v>71</v>
      </c>
      <c r="B21" s="54" t="s">
        <v>22</v>
      </c>
      <c r="C21" s="23">
        <f t="shared" si="0"/>
        <v>0</v>
      </c>
      <c r="D21" s="23">
        <f t="shared" si="1"/>
        <v>0</v>
      </c>
      <c r="E21" s="23">
        <f t="shared" si="2"/>
        <v>0</v>
      </c>
      <c r="F21" s="23">
        <f t="shared" si="3"/>
        <v>0</v>
      </c>
      <c r="G21" s="23">
        <f t="shared" si="4"/>
        <v>0</v>
      </c>
      <c r="H21" s="23">
        <f t="shared" si="5"/>
        <v>0</v>
      </c>
      <c r="I21" s="23">
        <f t="shared" si="6"/>
        <v>0</v>
      </c>
    </row>
    <row r="22" spans="1:9" ht="14.65" thickBot="1" x14ac:dyDescent="0.5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4.65" thickBot="1" x14ac:dyDescent="0.5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4.65" thickBot="1" x14ac:dyDescent="0.5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4.65" thickBot="1" x14ac:dyDescent="0.5">
      <c r="A25" s="60" t="s">
        <v>60</v>
      </c>
      <c r="B25" s="61"/>
      <c r="C25" s="23">
        <f t="shared" ref="C25:I25" si="7">SUM(C15:C24)</f>
        <v>0</v>
      </c>
      <c r="D25" s="23">
        <f t="shared" si="7"/>
        <v>0</v>
      </c>
      <c r="E25" s="23">
        <f t="shared" si="7"/>
        <v>0</v>
      </c>
      <c r="F25" s="23">
        <f t="shared" si="7"/>
        <v>0</v>
      </c>
      <c r="G25" s="23">
        <f t="shared" si="7"/>
        <v>0</v>
      </c>
      <c r="H25" s="23">
        <f t="shared" si="7"/>
        <v>0</v>
      </c>
      <c r="I25" s="23">
        <f t="shared" si="7"/>
        <v>0</v>
      </c>
    </row>
    <row r="26" spans="1:9" ht="14.65" thickBot="1" x14ac:dyDescent="0.5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4.65" thickBot="1" x14ac:dyDescent="0.5">
      <c r="A27" s="19" t="s">
        <v>56</v>
      </c>
      <c r="B27" s="20" t="s">
        <v>57</v>
      </c>
      <c r="C27" s="55" t="s">
        <v>58</v>
      </c>
      <c r="D27" s="55" t="s">
        <v>59</v>
      </c>
      <c r="E27" s="27" t="s">
        <v>36</v>
      </c>
      <c r="F27" s="55" t="s">
        <v>23</v>
      </c>
      <c r="G27" s="55" t="s">
        <v>21</v>
      </c>
      <c r="H27" s="27" t="s">
        <v>36</v>
      </c>
      <c r="I27" s="68"/>
    </row>
    <row r="28" spans="1:9" ht="14.65" thickBot="1" x14ac:dyDescent="0.5">
      <c r="A28" s="19" t="s">
        <v>76</v>
      </c>
      <c r="B28" s="54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4.65" thickBot="1" x14ac:dyDescent="0.5">
      <c r="A29" s="19" t="s">
        <v>72</v>
      </c>
      <c r="B29" s="54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3">
        <f>(SUMIFS(OGİD2,KAYNAK,A29,SEBEP,B29,SÜRE,"Uzun",BİLDİRİM,"Bildirimli",İL,$B$10,İLÇE,$B$11)/VLOOKUP($B$11,ABONE,6,FALSE))*60</f>
        <v>0</v>
      </c>
      <c r="G29" s="23">
        <f>(SUMIFS(AGİD2,KAYNAK,A29,SEBEP,B29,SÜRE,"Uzun",BİLDİRİM,"Bildirimli",İL,$B$10,İLÇE,$B$11)/VLOOKUP($B$11,ABONE,7,FALSE))*60</f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4.65" thickBot="1" x14ac:dyDescent="0.5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4.65" thickBot="1" x14ac:dyDescent="0.5">
      <c r="A31" s="19" t="s">
        <v>71</v>
      </c>
      <c r="B31" s="54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4.65" thickBot="1" x14ac:dyDescent="0.5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4.65" thickBot="1" x14ac:dyDescent="0.5">
      <c r="A33" s="60" t="s">
        <v>60</v>
      </c>
      <c r="B33" s="61"/>
      <c r="C33" s="23">
        <f>SUM(C28:C32)</f>
        <v>0</v>
      </c>
      <c r="D33" s="23">
        <f t="shared" ref="D33:I33" si="8">SUM(D28:D32)</f>
        <v>0</v>
      </c>
      <c r="E33" s="23">
        <f t="shared" si="8"/>
        <v>0</v>
      </c>
      <c r="F33" s="23">
        <f t="shared" si="8"/>
        <v>0</v>
      </c>
      <c r="G33" s="23">
        <f t="shared" si="8"/>
        <v>0</v>
      </c>
      <c r="H33" s="23">
        <f t="shared" si="8"/>
        <v>0</v>
      </c>
      <c r="I33" s="23">
        <f t="shared" si="8"/>
        <v>0</v>
      </c>
    </row>
    <row r="34" spans="1:9" ht="14.65" thickBot="1" x14ac:dyDescent="0.5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4.65" thickBot="1" x14ac:dyDescent="0.5">
      <c r="A35" s="19" t="s">
        <v>56</v>
      </c>
      <c r="B35" s="20" t="s">
        <v>57</v>
      </c>
      <c r="C35" s="55" t="s">
        <v>58</v>
      </c>
      <c r="D35" s="55" t="s">
        <v>59</v>
      </c>
      <c r="E35" s="27" t="s">
        <v>36</v>
      </c>
      <c r="F35" s="55" t="s">
        <v>23</v>
      </c>
      <c r="G35" s="55" t="s">
        <v>21</v>
      </c>
      <c r="H35" s="27" t="s">
        <v>36</v>
      </c>
      <c r="I35" s="68"/>
    </row>
    <row r="36" spans="1:9" ht="14.65" thickBot="1" x14ac:dyDescent="0.5">
      <c r="A36" s="19" t="s">
        <v>76</v>
      </c>
      <c r="B36" s="54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4.65" thickBot="1" x14ac:dyDescent="0.5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4.65" thickBot="1" x14ac:dyDescent="0.5">
      <c r="A38" s="19" t="s">
        <v>72</v>
      </c>
      <c r="B38" s="54" t="s">
        <v>22</v>
      </c>
      <c r="C38" s="23">
        <f t="shared" si="9"/>
        <v>0</v>
      </c>
      <c r="D38" s="23">
        <f t="shared" si="10"/>
        <v>0</v>
      </c>
      <c r="E38" s="23">
        <f t="shared" si="11"/>
        <v>0</v>
      </c>
      <c r="F38" s="23">
        <f t="shared" si="12"/>
        <v>0</v>
      </c>
      <c r="G38" s="23">
        <f t="shared" si="13"/>
        <v>0</v>
      </c>
      <c r="H38" s="23">
        <f t="shared" si="14"/>
        <v>0</v>
      </c>
      <c r="I38" s="23">
        <f t="shared" si="15"/>
        <v>0</v>
      </c>
    </row>
    <row r="39" spans="1:9" ht="14.65" thickBot="1" x14ac:dyDescent="0.5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4.65" thickBot="1" x14ac:dyDescent="0.5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4.65" thickBot="1" x14ac:dyDescent="0.5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4.65" thickBot="1" x14ac:dyDescent="0.5">
      <c r="A42" s="19" t="s">
        <v>71</v>
      </c>
      <c r="B42" s="54" t="s">
        <v>22</v>
      </c>
      <c r="C42" s="23">
        <f t="shared" si="9"/>
        <v>0</v>
      </c>
      <c r="D42" s="23">
        <f t="shared" si="10"/>
        <v>0</v>
      </c>
      <c r="E42" s="23">
        <f t="shared" si="11"/>
        <v>0</v>
      </c>
      <c r="F42" s="23">
        <f t="shared" si="12"/>
        <v>0</v>
      </c>
      <c r="G42" s="23">
        <f t="shared" si="13"/>
        <v>0</v>
      </c>
      <c r="H42" s="23">
        <f t="shared" si="14"/>
        <v>0</v>
      </c>
      <c r="I42" s="23">
        <f t="shared" si="15"/>
        <v>0</v>
      </c>
    </row>
    <row r="43" spans="1:9" ht="14.65" thickBot="1" x14ac:dyDescent="0.5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4.65" thickBot="1" x14ac:dyDescent="0.5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4.65" thickBot="1" x14ac:dyDescent="0.5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4.65" thickBot="1" x14ac:dyDescent="0.5">
      <c r="A46" s="60" t="s">
        <v>60</v>
      </c>
      <c r="B46" s="61"/>
      <c r="C46" s="23">
        <f>SUM(C36:C45)</f>
        <v>0</v>
      </c>
      <c r="D46" s="23">
        <f t="shared" ref="D46:I46" si="16">SUM(D36:D45)</f>
        <v>0</v>
      </c>
      <c r="E46" s="23">
        <f t="shared" si="16"/>
        <v>0</v>
      </c>
      <c r="F46" s="23">
        <f t="shared" si="16"/>
        <v>0</v>
      </c>
      <c r="G46" s="23">
        <f t="shared" si="16"/>
        <v>0</v>
      </c>
      <c r="H46" s="23">
        <f t="shared" si="16"/>
        <v>0</v>
      </c>
      <c r="I46" s="23">
        <f t="shared" si="16"/>
        <v>0</v>
      </c>
    </row>
    <row r="47" spans="1:9" ht="14.65" thickBot="1" x14ac:dyDescent="0.5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4.65" thickBot="1" x14ac:dyDescent="0.5">
      <c r="A48" s="19" t="s">
        <v>56</v>
      </c>
      <c r="B48" s="20" t="s">
        <v>57</v>
      </c>
      <c r="C48" s="55" t="s">
        <v>58</v>
      </c>
      <c r="D48" s="55" t="s">
        <v>59</v>
      </c>
      <c r="E48" s="27" t="s">
        <v>36</v>
      </c>
      <c r="F48" s="55" t="s">
        <v>23</v>
      </c>
      <c r="G48" s="55" t="s">
        <v>21</v>
      </c>
      <c r="H48" s="27" t="s">
        <v>36</v>
      </c>
      <c r="I48" s="68"/>
    </row>
    <row r="49" spans="1:9" ht="14.65" thickBot="1" x14ac:dyDescent="0.5">
      <c r="A49" s="19" t="s">
        <v>76</v>
      </c>
      <c r="B49" s="54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4.65" thickBot="1" x14ac:dyDescent="0.5">
      <c r="A50" s="19" t="s">
        <v>72</v>
      </c>
      <c r="B50" s="54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3">
        <f>(SUMIFS(OGİD1,KAYNAK,A50,SEBEP,B50,SÜRE,"Uzun",BİLDİRİM,"Bildirimli",İL,$B$10,İLÇE,$B$11)/VLOOKUP($B$11,ABONE,6,FALSE))</f>
        <v>0</v>
      </c>
      <c r="G50" s="23">
        <f>(SUMIFS(AGİD1,KAYNAK,A50,SEBEP,B50,SÜRE,"Uzun",BİLDİRİM,"Bildirimli",İL,$B$10,İLÇE,$B$11)/VLOOKUP($B$11,ABONE,7,FALSE))</f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4.65" thickBot="1" x14ac:dyDescent="0.5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4.65" thickBot="1" x14ac:dyDescent="0.5">
      <c r="A52" s="19" t="s">
        <v>71</v>
      </c>
      <c r="B52" s="54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4.65" thickBot="1" x14ac:dyDescent="0.5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4.65" thickBot="1" x14ac:dyDescent="0.5">
      <c r="A54" s="60" t="s">
        <v>60</v>
      </c>
      <c r="B54" s="61"/>
      <c r="C54" s="23">
        <f>SUM(C49:C53)</f>
        <v>0</v>
      </c>
      <c r="D54" s="23">
        <f t="shared" ref="D54:I54" si="17">SUM(D49:D53)</f>
        <v>0</v>
      </c>
      <c r="E54" s="23">
        <f t="shared" si="17"/>
        <v>0</v>
      </c>
      <c r="F54" s="23">
        <f t="shared" si="17"/>
        <v>0</v>
      </c>
      <c r="G54" s="23">
        <f t="shared" si="17"/>
        <v>0</v>
      </c>
      <c r="H54" s="23">
        <f t="shared" si="17"/>
        <v>0</v>
      </c>
      <c r="I54" s="23">
        <f t="shared" si="17"/>
        <v>0</v>
      </c>
    </row>
    <row r="55" spans="1:9" ht="14.65" thickBot="1" x14ac:dyDescent="0.5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45">
      <c r="A56" s="58" t="s">
        <v>56</v>
      </c>
      <c r="B56" s="59"/>
      <c r="C56" s="55" t="s">
        <v>58</v>
      </c>
      <c r="D56" s="55" t="s">
        <v>59</v>
      </c>
      <c r="E56" s="27" t="s">
        <v>36</v>
      </c>
      <c r="F56" s="55" t="s">
        <v>23</v>
      </c>
      <c r="G56" s="55" t="s">
        <v>21</v>
      </c>
      <c r="H56" s="27" t="s">
        <v>36</v>
      </c>
      <c r="I56" s="68"/>
    </row>
    <row r="57" spans="1:9" x14ac:dyDescent="0.4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4.65" thickBot="1" x14ac:dyDescent="0.5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4.65" thickBot="1" x14ac:dyDescent="0.5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4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4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4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45">
      <c r="A63" s="28"/>
      <c r="B63" s="33" t="s">
        <v>65</v>
      </c>
      <c r="C63" s="34">
        <f>VLOOKUP($B$11,ABONE,3,FALSE)</f>
        <v>177</v>
      </c>
      <c r="D63" s="34">
        <f>VLOOKUP($B$11,ABONE,4,FALSE)</f>
        <v>246493</v>
      </c>
      <c r="E63" s="34">
        <f>VLOOKUP($B$11,ABONE,5,FALSE)</f>
        <v>246670</v>
      </c>
      <c r="F63" s="34">
        <f>VLOOKUP($B$11,ABONE,6,FALSE)</f>
        <v>9</v>
      </c>
      <c r="G63" s="34">
        <f>VLOOKUP($B$11,ABONE,7,FALSE)</f>
        <v>451</v>
      </c>
      <c r="H63" s="34">
        <f>VLOOKUP($B$11,ABONE,8,FALSE)</f>
        <v>460</v>
      </c>
      <c r="I63" s="34">
        <f>VLOOKUP($B$11,ABONE,9,FALSE)</f>
        <v>247130</v>
      </c>
    </row>
    <row r="64" spans="1:9" x14ac:dyDescent="0.4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4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4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4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4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4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A57:B57"/>
    <mergeCell ref="A46:B46"/>
    <mergeCell ref="A47:B47"/>
    <mergeCell ref="C47:E47"/>
    <mergeCell ref="F47:H47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B11:C11"/>
    <mergeCell ref="A13:B13"/>
    <mergeCell ref="C13:E13"/>
    <mergeCell ref="F13:H13"/>
    <mergeCell ref="I13:I14"/>
    <mergeCell ref="A25:B25"/>
    <mergeCell ref="F6:I6"/>
    <mergeCell ref="B7:C7"/>
    <mergeCell ref="F7:I7"/>
    <mergeCell ref="B8:C8"/>
    <mergeCell ref="B9:C9"/>
    <mergeCell ref="B10:C10"/>
    <mergeCell ref="A1:C1"/>
    <mergeCell ref="B2:C2"/>
    <mergeCell ref="B3:C3"/>
    <mergeCell ref="B4:C4"/>
    <mergeCell ref="B5:C5"/>
    <mergeCell ref="B6:C6"/>
  </mergeCells>
  <dataValidations count="3">
    <dataValidation type="decimal" allowBlank="1" showErrorMessage="1" errorTitle="İstenen Aralıkta Değil!" error="İstenen Aralık: Minimum=-9223372036854775808 Maksimum=9223372036854775807" sqref="C28:I33 C49:I54 C36:I46 C15:I25 D66:I69 C67:C69 C57:I60" xr:uid="{105BCEB3-222A-46F5-80AB-E129BCBC029D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 xr:uid="{2B2C365B-0CB3-47F1-8CAA-7F6EDC8B4F31}">
      <formula1>0</formula1>
      <formula2>2147483647</formula2>
    </dataValidation>
    <dataValidation type="textLength" allowBlank="1" showInputMessage="1" showErrorMessage="1" sqref="B6" xr:uid="{533A5089-FB23-4082-8BC9-016DD71696CD}">
      <formula1>10</formula1>
      <formula2>10</formula2>
    </dataValidation>
  </dataValidation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I69"/>
  <sheetViews>
    <sheetView zoomScale="70" zoomScaleNormal="70" workbookViewId="0">
      <selection activeCell="L13" sqref="L13"/>
    </sheetView>
  </sheetViews>
  <sheetFormatPr defaultRowHeight="14.25" x14ac:dyDescent="0.45"/>
  <cols>
    <col min="1" max="1" width="36.59765625" bestFit="1" customWidth="1"/>
    <col min="2" max="2" width="27" customWidth="1"/>
    <col min="3" max="9" width="18" customWidth="1"/>
  </cols>
  <sheetData>
    <row r="1" spans="1:9" x14ac:dyDescent="0.4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4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4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4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4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4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4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4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4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4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45">
      <c r="A11" s="7" t="s">
        <v>77</v>
      </c>
      <c r="B11" s="78" t="s">
        <v>89</v>
      </c>
      <c r="C11" s="78"/>
      <c r="D11" s="10"/>
      <c r="E11" s="10"/>
      <c r="F11" s="10"/>
      <c r="G11" s="6"/>
      <c r="H11" s="6"/>
      <c r="I11" s="6"/>
    </row>
    <row r="12" spans="1:9" ht="14.65" thickBot="1" x14ac:dyDescent="0.5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5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4.65" thickBot="1" x14ac:dyDescent="0.5">
      <c r="A14" s="19" t="s">
        <v>56</v>
      </c>
      <c r="B14" s="20" t="s">
        <v>57</v>
      </c>
      <c r="C14" s="26" t="s">
        <v>58</v>
      </c>
      <c r="D14" s="26" t="s">
        <v>59</v>
      </c>
      <c r="E14" s="26" t="s">
        <v>36</v>
      </c>
      <c r="F14" s="26" t="s">
        <v>58</v>
      </c>
      <c r="G14" s="26" t="s">
        <v>59</v>
      </c>
      <c r="H14" s="26" t="s">
        <v>36</v>
      </c>
      <c r="I14" s="71"/>
    </row>
    <row r="15" spans="1:9" ht="14.65" thickBot="1" x14ac:dyDescent="0.5">
      <c r="A15" s="19" t="s">
        <v>76</v>
      </c>
      <c r="B15" s="25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4.65" thickBot="1" x14ac:dyDescent="0.5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4.65" thickBot="1" x14ac:dyDescent="0.5">
      <c r="A17" s="19" t="s">
        <v>72</v>
      </c>
      <c r="B17" s="25" t="s">
        <v>22</v>
      </c>
      <c r="C17" s="23">
        <f t="shared" si="0"/>
        <v>0</v>
      </c>
      <c r="D17" s="23">
        <f t="shared" si="1"/>
        <v>0</v>
      </c>
      <c r="E17" s="23">
        <f t="shared" si="2"/>
        <v>0</v>
      </c>
      <c r="F17" s="23">
        <f t="shared" si="3"/>
        <v>0</v>
      </c>
      <c r="G17" s="23">
        <f t="shared" si="4"/>
        <v>0</v>
      </c>
      <c r="H17" s="23">
        <f t="shared" si="5"/>
        <v>0</v>
      </c>
      <c r="I17" s="23">
        <f t="shared" si="6"/>
        <v>0</v>
      </c>
    </row>
    <row r="18" spans="1:9" ht="14.65" thickBot="1" x14ac:dyDescent="0.5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4.65" thickBot="1" x14ac:dyDescent="0.5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4.65" thickBot="1" x14ac:dyDescent="0.5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4.65" thickBot="1" x14ac:dyDescent="0.5">
      <c r="A21" s="19" t="s">
        <v>71</v>
      </c>
      <c r="B21" s="25" t="s">
        <v>22</v>
      </c>
      <c r="C21" s="23">
        <f t="shared" si="0"/>
        <v>0</v>
      </c>
      <c r="D21" s="23">
        <f t="shared" si="1"/>
        <v>0</v>
      </c>
      <c r="E21" s="23">
        <f t="shared" si="2"/>
        <v>0</v>
      </c>
      <c r="F21" s="23">
        <f t="shared" si="3"/>
        <v>0</v>
      </c>
      <c r="G21" s="23">
        <f t="shared" si="4"/>
        <v>0</v>
      </c>
      <c r="H21" s="23">
        <f t="shared" si="5"/>
        <v>0</v>
      </c>
      <c r="I21" s="23">
        <f t="shared" si="6"/>
        <v>0</v>
      </c>
    </row>
    <row r="22" spans="1:9" ht="14.65" thickBot="1" x14ac:dyDescent="0.5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4.65" thickBot="1" x14ac:dyDescent="0.5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4.65" thickBot="1" x14ac:dyDescent="0.5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4.65" thickBot="1" x14ac:dyDescent="0.5">
      <c r="A25" s="60" t="s">
        <v>60</v>
      </c>
      <c r="B25" s="61"/>
      <c r="C25" s="23">
        <f t="shared" ref="C25:I25" si="7">SUM(C15:C24)</f>
        <v>0</v>
      </c>
      <c r="D25" s="23">
        <f t="shared" si="7"/>
        <v>0</v>
      </c>
      <c r="E25" s="23">
        <f t="shared" si="7"/>
        <v>0</v>
      </c>
      <c r="F25" s="23">
        <f t="shared" si="7"/>
        <v>0</v>
      </c>
      <c r="G25" s="23">
        <f t="shared" si="7"/>
        <v>0</v>
      </c>
      <c r="H25" s="23">
        <f t="shared" si="7"/>
        <v>0</v>
      </c>
      <c r="I25" s="23">
        <f t="shared" si="7"/>
        <v>0</v>
      </c>
    </row>
    <row r="26" spans="1:9" ht="14.65" thickBot="1" x14ac:dyDescent="0.5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4.65" thickBot="1" x14ac:dyDescent="0.5">
      <c r="A27" s="19" t="s">
        <v>56</v>
      </c>
      <c r="B27" s="20" t="s">
        <v>57</v>
      </c>
      <c r="C27" s="26" t="s">
        <v>58</v>
      </c>
      <c r="D27" s="26" t="s">
        <v>59</v>
      </c>
      <c r="E27" s="27" t="s">
        <v>36</v>
      </c>
      <c r="F27" s="26" t="s">
        <v>23</v>
      </c>
      <c r="G27" s="26" t="s">
        <v>21</v>
      </c>
      <c r="H27" s="27" t="s">
        <v>36</v>
      </c>
      <c r="I27" s="68"/>
    </row>
    <row r="28" spans="1:9" ht="14.65" thickBot="1" x14ac:dyDescent="0.5">
      <c r="A28" s="19" t="s">
        <v>76</v>
      </c>
      <c r="B28" s="25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4.65" thickBot="1" x14ac:dyDescent="0.5">
      <c r="A29" s="19" t="s">
        <v>72</v>
      </c>
      <c r="B29" s="25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3">
        <f>(SUMIFS(OGİD2,KAYNAK,A29,SEBEP,B29,SÜRE,"Uzun",BİLDİRİM,"Bildirimli",İL,$B$10,İLÇE,$B$11)/VLOOKUP($B$11,ABONE,6,FALSE))*60</f>
        <v>0</v>
      </c>
      <c r="G29" s="23">
        <f>(SUMIFS(AGİD2,KAYNAK,A29,SEBEP,B29,SÜRE,"Uzun",BİLDİRİM,"Bildirimli",İL,$B$10,İLÇE,$B$11)/VLOOKUP($B$11,ABONE,7,FALSE))*60</f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4.65" thickBot="1" x14ac:dyDescent="0.5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4.65" thickBot="1" x14ac:dyDescent="0.5">
      <c r="A31" s="19" t="s">
        <v>71</v>
      </c>
      <c r="B31" s="25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4.65" thickBot="1" x14ac:dyDescent="0.5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4.65" thickBot="1" x14ac:dyDescent="0.5">
      <c r="A33" s="60" t="s">
        <v>60</v>
      </c>
      <c r="B33" s="61"/>
      <c r="C33" s="23">
        <f>SUM(C28:C32)</f>
        <v>0</v>
      </c>
      <c r="D33" s="23">
        <f t="shared" ref="D33:I33" si="8">SUM(D28:D32)</f>
        <v>0</v>
      </c>
      <c r="E33" s="23">
        <f t="shared" si="8"/>
        <v>0</v>
      </c>
      <c r="F33" s="23">
        <f t="shared" si="8"/>
        <v>0</v>
      </c>
      <c r="G33" s="23">
        <f t="shared" si="8"/>
        <v>0</v>
      </c>
      <c r="H33" s="23">
        <f t="shared" si="8"/>
        <v>0</v>
      </c>
      <c r="I33" s="23">
        <f t="shared" si="8"/>
        <v>0</v>
      </c>
    </row>
    <row r="34" spans="1:9" ht="14.65" thickBot="1" x14ac:dyDescent="0.5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4.65" thickBot="1" x14ac:dyDescent="0.5">
      <c r="A35" s="19" t="s">
        <v>56</v>
      </c>
      <c r="B35" s="20" t="s">
        <v>57</v>
      </c>
      <c r="C35" s="26" t="s">
        <v>58</v>
      </c>
      <c r="D35" s="26" t="s">
        <v>59</v>
      </c>
      <c r="E35" s="27" t="s">
        <v>36</v>
      </c>
      <c r="F35" s="26" t="s">
        <v>23</v>
      </c>
      <c r="G35" s="26" t="s">
        <v>21</v>
      </c>
      <c r="H35" s="27" t="s">
        <v>36</v>
      </c>
      <c r="I35" s="68"/>
    </row>
    <row r="36" spans="1:9" ht="14.65" thickBot="1" x14ac:dyDescent="0.5">
      <c r="A36" s="19" t="s">
        <v>76</v>
      </c>
      <c r="B36" s="25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4.65" thickBot="1" x14ac:dyDescent="0.5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4.65" thickBot="1" x14ac:dyDescent="0.5">
      <c r="A38" s="19" t="s">
        <v>72</v>
      </c>
      <c r="B38" s="25" t="s">
        <v>22</v>
      </c>
      <c r="C38" s="23">
        <f t="shared" si="9"/>
        <v>0</v>
      </c>
      <c r="D38" s="23">
        <f t="shared" si="10"/>
        <v>0</v>
      </c>
      <c r="E38" s="23">
        <f t="shared" si="11"/>
        <v>0</v>
      </c>
      <c r="F38" s="23">
        <f t="shared" si="12"/>
        <v>0</v>
      </c>
      <c r="G38" s="23">
        <f t="shared" si="13"/>
        <v>0</v>
      </c>
      <c r="H38" s="23">
        <f t="shared" si="14"/>
        <v>0</v>
      </c>
      <c r="I38" s="23">
        <f t="shared" si="15"/>
        <v>0</v>
      </c>
    </row>
    <row r="39" spans="1:9" ht="14.65" thickBot="1" x14ac:dyDescent="0.5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4.65" thickBot="1" x14ac:dyDescent="0.5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4.65" thickBot="1" x14ac:dyDescent="0.5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4.65" thickBot="1" x14ac:dyDescent="0.5">
      <c r="A42" s="19" t="s">
        <v>71</v>
      </c>
      <c r="B42" s="25" t="s">
        <v>22</v>
      </c>
      <c r="C42" s="23">
        <f t="shared" si="9"/>
        <v>0</v>
      </c>
      <c r="D42" s="23">
        <f t="shared" si="10"/>
        <v>0</v>
      </c>
      <c r="E42" s="23">
        <f t="shared" si="11"/>
        <v>0</v>
      </c>
      <c r="F42" s="23">
        <f t="shared" si="12"/>
        <v>0</v>
      </c>
      <c r="G42" s="23">
        <f t="shared" si="13"/>
        <v>0</v>
      </c>
      <c r="H42" s="23">
        <f t="shared" si="14"/>
        <v>0</v>
      </c>
      <c r="I42" s="23">
        <f t="shared" si="15"/>
        <v>0</v>
      </c>
    </row>
    <row r="43" spans="1:9" ht="14.65" thickBot="1" x14ac:dyDescent="0.5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4.65" thickBot="1" x14ac:dyDescent="0.5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4.65" thickBot="1" x14ac:dyDescent="0.5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4.65" thickBot="1" x14ac:dyDescent="0.5">
      <c r="A46" s="60" t="s">
        <v>60</v>
      </c>
      <c r="B46" s="61"/>
      <c r="C46" s="23">
        <f>SUM(C36:C45)</f>
        <v>0</v>
      </c>
      <c r="D46" s="23">
        <f t="shared" ref="D46:I46" si="16">SUM(D36:D45)</f>
        <v>0</v>
      </c>
      <c r="E46" s="23">
        <f t="shared" si="16"/>
        <v>0</v>
      </c>
      <c r="F46" s="23">
        <f t="shared" si="16"/>
        <v>0</v>
      </c>
      <c r="G46" s="23">
        <f t="shared" si="16"/>
        <v>0</v>
      </c>
      <c r="H46" s="23">
        <f t="shared" si="16"/>
        <v>0</v>
      </c>
      <c r="I46" s="23">
        <f t="shared" si="16"/>
        <v>0</v>
      </c>
    </row>
    <row r="47" spans="1:9" ht="14.65" thickBot="1" x14ac:dyDescent="0.5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4.65" thickBot="1" x14ac:dyDescent="0.5">
      <c r="A48" s="19" t="s">
        <v>56</v>
      </c>
      <c r="B48" s="20" t="s">
        <v>57</v>
      </c>
      <c r="C48" s="26" t="s">
        <v>58</v>
      </c>
      <c r="D48" s="26" t="s">
        <v>59</v>
      </c>
      <c r="E48" s="27" t="s">
        <v>36</v>
      </c>
      <c r="F48" s="26" t="s">
        <v>23</v>
      </c>
      <c r="G48" s="26" t="s">
        <v>21</v>
      </c>
      <c r="H48" s="27" t="s">
        <v>36</v>
      </c>
      <c r="I48" s="68"/>
    </row>
    <row r="49" spans="1:9" ht="14.65" thickBot="1" x14ac:dyDescent="0.5">
      <c r="A49" s="19" t="s">
        <v>76</v>
      </c>
      <c r="B49" s="25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4.65" thickBot="1" x14ac:dyDescent="0.5">
      <c r="A50" s="19" t="s">
        <v>72</v>
      </c>
      <c r="B50" s="25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3">
        <f>(SUMIFS(OGİD1,KAYNAK,A50,SEBEP,B50,SÜRE,"Uzun",BİLDİRİM,"Bildirimli",İL,$B$10,İLÇE,$B$11)/VLOOKUP($B$11,ABONE,6,FALSE))</f>
        <v>0</v>
      </c>
      <c r="G50" s="23">
        <f>(SUMIFS(AGİD1,KAYNAK,A50,SEBEP,B50,SÜRE,"Uzun",BİLDİRİM,"Bildirimli",İL,$B$10,İLÇE,$B$11)/VLOOKUP($B$11,ABONE,7,FALSE))</f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4.65" thickBot="1" x14ac:dyDescent="0.5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4.65" thickBot="1" x14ac:dyDescent="0.5">
      <c r="A52" s="19" t="s">
        <v>71</v>
      </c>
      <c r="B52" s="25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4.65" thickBot="1" x14ac:dyDescent="0.5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4.65" thickBot="1" x14ac:dyDescent="0.5">
      <c r="A54" s="60" t="s">
        <v>60</v>
      </c>
      <c r="B54" s="61"/>
      <c r="C54" s="23">
        <f>SUM(C49:C53)</f>
        <v>0</v>
      </c>
      <c r="D54" s="23">
        <f t="shared" ref="D54:I54" si="17">SUM(D49:D53)</f>
        <v>0</v>
      </c>
      <c r="E54" s="23">
        <f t="shared" si="17"/>
        <v>0</v>
      </c>
      <c r="F54" s="23">
        <f t="shared" si="17"/>
        <v>0</v>
      </c>
      <c r="G54" s="23">
        <f t="shared" si="17"/>
        <v>0</v>
      </c>
      <c r="H54" s="23">
        <f t="shared" si="17"/>
        <v>0</v>
      </c>
      <c r="I54" s="23">
        <f t="shared" si="17"/>
        <v>0</v>
      </c>
    </row>
    <row r="55" spans="1:9" ht="14.65" thickBot="1" x14ac:dyDescent="0.5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45">
      <c r="A56" s="58" t="s">
        <v>56</v>
      </c>
      <c r="B56" s="59"/>
      <c r="C56" s="26" t="s">
        <v>58</v>
      </c>
      <c r="D56" s="26" t="s">
        <v>59</v>
      </c>
      <c r="E56" s="27" t="s">
        <v>36</v>
      </c>
      <c r="F56" s="26" t="s">
        <v>23</v>
      </c>
      <c r="G56" s="26" t="s">
        <v>21</v>
      </c>
      <c r="H56" s="27" t="s">
        <v>36</v>
      </c>
      <c r="I56" s="68"/>
    </row>
    <row r="57" spans="1:9" x14ac:dyDescent="0.4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4.65" thickBot="1" x14ac:dyDescent="0.5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4.65" thickBot="1" x14ac:dyDescent="0.5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4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4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4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45">
      <c r="A63" s="28"/>
      <c r="B63" s="33" t="s">
        <v>65</v>
      </c>
      <c r="C63" s="34">
        <f>VLOOKUP($B$11,ABONE,3,FALSE)</f>
        <v>58</v>
      </c>
      <c r="D63" s="34">
        <f>VLOOKUP($B$11,ABONE,4,FALSE)</f>
        <v>20012</v>
      </c>
      <c r="E63" s="34">
        <f>VLOOKUP($B$11,ABONE,5,FALSE)</f>
        <v>20070</v>
      </c>
      <c r="F63" s="34">
        <f>VLOOKUP($B$11,ABONE,6,FALSE)</f>
        <v>463</v>
      </c>
      <c r="G63" s="34">
        <f>VLOOKUP($B$11,ABONE,7,FALSE)</f>
        <v>3996</v>
      </c>
      <c r="H63" s="34">
        <f>VLOOKUP($B$11,ABONE,8,FALSE)</f>
        <v>4459</v>
      </c>
      <c r="I63" s="34">
        <f>VLOOKUP($B$11,ABONE,9,FALSE)</f>
        <v>24529</v>
      </c>
    </row>
    <row r="64" spans="1:9" x14ac:dyDescent="0.4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4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4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4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4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4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 xr:uid="{00000000-0002-0000-0D00-000000000000}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 xr:uid="{00000000-0002-0000-0D00-000001000000}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 xr:uid="{00000000-0002-0000-0D00-000002000000}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I69"/>
  <sheetViews>
    <sheetView zoomScale="70" zoomScaleNormal="70" workbookViewId="0">
      <selection activeCell="L13" sqref="L13"/>
    </sheetView>
  </sheetViews>
  <sheetFormatPr defaultRowHeight="14.25" x14ac:dyDescent="0.45"/>
  <cols>
    <col min="1" max="1" width="36.59765625" bestFit="1" customWidth="1"/>
    <col min="2" max="2" width="27" customWidth="1"/>
    <col min="3" max="9" width="18" customWidth="1"/>
  </cols>
  <sheetData>
    <row r="1" spans="1:9" x14ac:dyDescent="0.4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4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4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4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4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4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4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4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4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4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45">
      <c r="A11" s="7" t="s">
        <v>77</v>
      </c>
      <c r="B11" s="78" t="s">
        <v>90</v>
      </c>
      <c r="C11" s="78"/>
      <c r="D11" s="10"/>
      <c r="E11" s="10"/>
      <c r="F11" s="10"/>
      <c r="G11" s="6"/>
      <c r="H11" s="6"/>
      <c r="I11" s="6"/>
    </row>
    <row r="12" spans="1:9" ht="14.65" thickBot="1" x14ac:dyDescent="0.5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5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4.65" thickBot="1" x14ac:dyDescent="0.5">
      <c r="A14" s="19" t="s">
        <v>56</v>
      </c>
      <c r="B14" s="20" t="s">
        <v>57</v>
      </c>
      <c r="C14" s="26" t="s">
        <v>58</v>
      </c>
      <c r="D14" s="26" t="s">
        <v>59</v>
      </c>
      <c r="E14" s="26" t="s">
        <v>36</v>
      </c>
      <c r="F14" s="26" t="s">
        <v>58</v>
      </c>
      <c r="G14" s="26" t="s">
        <v>59</v>
      </c>
      <c r="H14" s="26" t="s">
        <v>36</v>
      </c>
      <c r="I14" s="71"/>
    </row>
    <row r="15" spans="1:9" ht="14.65" thickBot="1" x14ac:dyDescent="0.5">
      <c r="A15" s="19" t="s">
        <v>76</v>
      </c>
      <c r="B15" s="25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4.65" thickBot="1" x14ac:dyDescent="0.5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4.65" thickBot="1" x14ac:dyDescent="0.5">
      <c r="A17" s="19" t="s">
        <v>72</v>
      </c>
      <c r="B17" s="25" t="s">
        <v>22</v>
      </c>
      <c r="C17" s="23">
        <f t="shared" si="0"/>
        <v>0</v>
      </c>
      <c r="D17" s="23">
        <f t="shared" si="1"/>
        <v>0</v>
      </c>
      <c r="E17" s="23">
        <f t="shared" si="2"/>
        <v>0</v>
      </c>
      <c r="F17" s="23">
        <f t="shared" si="3"/>
        <v>0</v>
      </c>
      <c r="G17" s="23">
        <f t="shared" si="4"/>
        <v>0</v>
      </c>
      <c r="H17" s="23">
        <f t="shared" si="5"/>
        <v>0</v>
      </c>
      <c r="I17" s="23">
        <f t="shared" si="6"/>
        <v>0</v>
      </c>
    </row>
    <row r="18" spans="1:9" ht="14.65" thickBot="1" x14ac:dyDescent="0.5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4.65" thickBot="1" x14ac:dyDescent="0.5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4.65" thickBot="1" x14ac:dyDescent="0.5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4.65" thickBot="1" x14ac:dyDescent="0.5">
      <c r="A21" s="19" t="s">
        <v>71</v>
      </c>
      <c r="B21" s="25" t="s">
        <v>22</v>
      </c>
      <c r="C21" s="23">
        <f t="shared" si="0"/>
        <v>0</v>
      </c>
      <c r="D21" s="23">
        <f t="shared" si="1"/>
        <v>0</v>
      </c>
      <c r="E21" s="23">
        <f t="shared" si="2"/>
        <v>0</v>
      </c>
      <c r="F21" s="23">
        <f t="shared" si="3"/>
        <v>0</v>
      </c>
      <c r="G21" s="23">
        <f t="shared" si="4"/>
        <v>0</v>
      </c>
      <c r="H21" s="23">
        <f t="shared" si="5"/>
        <v>0</v>
      </c>
      <c r="I21" s="23">
        <f t="shared" si="6"/>
        <v>0</v>
      </c>
    </row>
    <row r="22" spans="1:9" ht="14.65" thickBot="1" x14ac:dyDescent="0.5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4.65" thickBot="1" x14ac:dyDescent="0.5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4.65" thickBot="1" x14ac:dyDescent="0.5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4.65" thickBot="1" x14ac:dyDescent="0.5">
      <c r="A25" s="60" t="s">
        <v>60</v>
      </c>
      <c r="B25" s="61"/>
      <c r="C25" s="23">
        <f t="shared" ref="C25:I25" si="7">SUM(C15:C24)</f>
        <v>0</v>
      </c>
      <c r="D25" s="23">
        <f t="shared" si="7"/>
        <v>0</v>
      </c>
      <c r="E25" s="23">
        <f t="shared" si="7"/>
        <v>0</v>
      </c>
      <c r="F25" s="23">
        <f t="shared" si="7"/>
        <v>0</v>
      </c>
      <c r="G25" s="23">
        <f t="shared" si="7"/>
        <v>0</v>
      </c>
      <c r="H25" s="23">
        <f t="shared" si="7"/>
        <v>0</v>
      </c>
      <c r="I25" s="23">
        <f t="shared" si="7"/>
        <v>0</v>
      </c>
    </row>
    <row r="26" spans="1:9" ht="14.65" thickBot="1" x14ac:dyDescent="0.5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4.65" thickBot="1" x14ac:dyDescent="0.5">
      <c r="A27" s="19" t="s">
        <v>56</v>
      </c>
      <c r="B27" s="20" t="s">
        <v>57</v>
      </c>
      <c r="C27" s="26" t="s">
        <v>58</v>
      </c>
      <c r="D27" s="26" t="s">
        <v>59</v>
      </c>
      <c r="E27" s="27" t="s">
        <v>36</v>
      </c>
      <c r="F27" s="26" t="s">
        <v>23</v>
      </c>
      <c r="G27" s="26" t="s">
        <v>21</v>
      </c>
      <c r="H27" s="27" t="s">
        <v>36</v>
      </c>
      <c r="I27" s="68"/>
    </row>
    <row r="28" spans="1:9" ht="14.65" thickBot="1" x14ac:dyDescent="0.5">
      <c r="A28" s="19" t="s">
        <v>76</v>
      </c>
      <c r="B28" s="25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4.65" thickBot="1" x14ac:dyDescent="0.5">
      <c r="A29" s="19" t="s">
        <v>72</v>
      </c>
      <c r="B29" s="25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3">
        <f>(SUMIFS(OGİD2,KAYNAK,A29,SEBEP,B29,SÜRE,"Uzun",BİLDİRİM,"Bildirimli",İL,$B$10,İLÇE,$B$11)/VLOOKUP($B$11,ABONE,6,FALSE))*60</f>
        <v>0</v>
      </c>
      <c r="G29" s="23">
        <f>(SUMIFS(AGİD2,KAYNAK,A29,SEBEP,B29,SÜRE,"Uzun",BİLDİRİM,"Bildirimli",İL,$B$10,İLÇE,$B$11)/VLOOKUP($B$11,ABONE,7,FALSE))*60</f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4.65" thickBot="1" x14ac:dyDescent="0.5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4.65" thickBot="1" x14ac:dyDescent="0.5">
      <c r="A31" s="19" t="s">
        <v>71</v>
      </c>
      <c r="B31" s="25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4.65" thickBot="1" x14ac:dyDescent="0.5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4.65" thickBot="1" x14ac:dyDescent="0.5">
      <c r="A33" s="60" t="s">
        <v>60</v>
      </c>
      <c r="B33" s="61"/>
      <c r="C33" s="23">
        <f>SUM(C28:C32)</f>
        <v>0</v>
      </c>
      <c r="D33" s="23">
        <f t="shared" ref="D33:I33" si="8">SUM(D28:D32)</f>
        <v>0</v>
      </c>
      <c r="E33" s="23">
        <f t="shared" si="8"/>
        <v>0</v>
      </c>
      <c r="F33" s="23">
        <f t="shared" si="8"/>
        <v>0</v>
      </c>
      <c r="G33" s="23">
        <f t="shared" si="8"/>
        <v>0</v>
      </c>
      <c r="H33" s="23">
        <f t="shared" si="8"/>
        <v>0</v>
      </c>
      <c r="I33" s="23">
        <f t="shared" si="8"/>
        <v>0</v>
      </c>
    </row>
    <row r="34" spans="1:9" ht="14.65" thickBot="1" x14ac:dyDescent="0.5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4.65" thickBot="1" x14ac:dyDescent="0.5">
      <c r="A35" s="19" t="s">
        <v>56</v>
      </c>
      <c r="B35" s="20" t="s">
        <v>57</v>
      </c>
      <c r="C35" s="26" t="s">
        <v>58</v>
      </c>
      <c r="D35" s="26" t="s">
        <v>59</v>
      </c>
      <c r="E35" s="27" t="s">
        <v>36</v>
      </c>
      <c r="F35" s="26" t="s">
        <v>23</v>
      </c>
      <c r="G35" s="26" t="s">
        <v>21</v>
      </c>
      <c r="H35" s="27" t="s">
        <v>36</v>
      </c>
      <c r="I35" s="68"/>
    </row>
    <row r="36" spans="1:9" ht="14.65" thickBot="1" x14ac:dyDescent="0.5">
      <c r="A36" s="19" t="s">
        <v>76</v>
      </c>
      <c r="B36" s="25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4.65" thickBot="1" x14ac:dyDescent="0.5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4.65" thickBot="1" x14ac:dyDescent="0.5">
      <c r="A38" s="19" t="s">
        <v>72</v>
      </c>
      <c r="B38" s="25" t="s">
        <v>22</v>
      </c>
      <c r="C38" s="23">
        <f t="shared" si="9"/>
        <v>0</v>
      </c>
      <c r="D38" s="23">
        <f t="shared" si="10"/>
        <v>0</v>
      </c>
      <c r="E38" s="23">
        <f t="shared" si="11"/>
        <v>0</v>
      </c>
      <c r="F38" s="23">
        <f t="shared" si="12"/>
        <v>0</v>
      </c>
      <c r="G38" s="23">
        <f t="shared" si="13"/>
        <v>0</v>
      </c>
      <c r="H38" s="23">
        <f t="shared" si="14"/>
        <v>0</v>
      </c>
      <c r="I38" s="23">
        <f t="shared" si="15"/>
        <v>0</v>
      </c>
    </row>
    <row r="39" spans="1:9" ht="14.65" thickBot="1" x14ac:dyDescent="0.5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4.65" thickBot="1" x14ac:dyDescent="0.5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4.65" thickBot="1" x14ac:dyDescent="0.5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4.65" thickBot="1" x14ac:dyDescent="0.5">
      <c r="A42" s="19" t="s">
        <v>71</v>
      </c>
      <c r="B42" s="25" t="s">
        <v>22</v>
      </c>
      <c r="C42" s="23">
        <f t="shared" si="9"/>
        <v>0</v>
      </c>
      <c r="D42" s="23">
        <f t="shared" si="10"/>
        <v>0</v>
      </c>
      <c r="E42" s="23">
        <f t="shared" si="11"/>
        <v>0</v>
      </c>
      <c r="F42" s="23">
        <f t="shared" si="12"/>
        <v>0</v>
      </c>
      <c r="G42" s="23">
        <f t="shared" si="13"/>
        <v>0</v>
      </c>
      <c r="H42" s="23">
        <f t="shared" si="14"/>
        <v>0</v>
      </c>
      <c r="I42" s="23">
        <f t="shared" si="15"/>
        <v>0</v>
      </c>
    </row>
    <row r="43" spans="1:9" ht="14.65" thickBot="1" x14ac:dyDescent="0.5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4.65" thickBot="1" x14ac:dyDescent="0.5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4.65" thickBot="1" x14ac:dyDescent="0.5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4.65" thickBot="1" x14ac:dyDescent="0.5">
      <c r="A46" s="60" t="s">
        <v>60</v>
      </c>
      <c r="B46" s="61"/>
      <c r="C46" s="23">
        <f>SUM(C36:C45)</f>
        <v>0</v>
      </c>
      <c r="D46" s="23">
        <f t="shared" ref="D46:I46" si="16">SUM(D36:D45)</f>
        <v>0</v>
      </c>
      <c r="E46" s="23">
        <f t="shared" si="16"/>
        <v>0</v>
      </c>
      <c r="F46" s="23">
        <f t="shared" si="16"/>
        <v>0</v>
      </c>
      <c r="G46" s="23">
        <f t="shared" si="16"/>
        <v>0</v>
      </c>
      <c r="H46" s="23">
        <f t="shared" si="16"/>
        <v>0</v>
      </c>
      <c r="I46" s="23">
        <f t="shared" si="16"/>
        <v>0</v>
      </c>
    </row>
    <row r="47" spans="1:9" ht="14.65" thickBot="1" x14ac:dyDescent="0.5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4.65" thickBot="1" x14ac:dyDescent="0.5">
      <c r="A48" s="19" t="s">
        <v>56</v>
      </c>
      <c r="B48" s="20" t="s">
        <v>57</v>
      </c>
      <c r="C48" s="26" t="s">
        <v>58</v>
      </c>
      <c r="D48" s="26" t="s">
        <v>59</v>
      </c>
      <c r="E48" s="27" t="s">
        <v>36</v>
      </c>
      <c r="F48" s="26" t="s">
        <v>23</v>
      </c>
      <c r="G48" s="26" t="s">
        <v>21</v>
      </c>
      <c r="H48" s="27" t="s">
        <v>36</v>
      </c>
      <c r="I48" s="68"/>
    </row>
    <row r="49" spans="1:9" ht="14.65" thickBot="1" x14ac:dyDescent="0.5">
      <c r="A49" s="19" t="s">
        <v>76</v>
      </c>
      <c r="B49" s="25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4.65" thickBot="1" x14ac:dyDescent="0.5">
      <c r="A50" s="19" t="s">
        <v>72</v>
      </c>
      <c r="B50" s="25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3">
        <f>(SUMIFS(OGİD1,KAYNAK,A50,SEBEP,B50,SÜRE,"Uzun",BİLDİRİM,"Bildirimli",İL,$B$10,İLÇE,$B$11)/VLOOKUP($B$11,ABONE,6,FALSE))</f>
        <v>0</v>
      </c>
      <c r="G50" s="23">
        <f>(SUMIFS(AGİD1,KAYNAK,A50,SEBEP,B50,SÜRE,"Uzun",BİLDİRİM,"Bildirimli",İL,$B$10,İLÇE,$B$11)/VLOOKUP($B$11,ABONE,7,FALSE))</f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4.65" thickBot="1" x14ac:dyDescent="0.5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4.65" thickBot="1" x14ac:dyDescent="0.5">
      <c r="A52" s="19" t="s">
        <v>71</v>
      </c>
      <c r="B52" s="25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4.65" thickBot="1" x14ac:dyDescent="0.5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4.65" thickBot="1" x14ac:dyDescent="0.5">
      <c r="A54" s="60" t="s">
        <v>60</v>
      </c>
      <c r="B54" s="61"/>
      <c r="C54" s="23">
        <f>SUM(C49:C53)</f>
        <v>0</v>
      </c>
      <c r="D54" s="23">
        <f t="shared" ref="D54:I54" si="17">SUM(D49:D53)</f>
        <v>0</v>
      </c>
      <c r="E54" s="23">
        <f t="shared" si="17"/>
        <v>0</v>
      </c>
      <c r="F54" s="23">
        <f t="shared" si="17"/>
        <v>0</v>
      </c>
      <c r="G54" s="23">
        <f t="shared" si="17"/>
        <v>0</v>
      </c>
      <c r="H54" s="23">
        <f t="shared" si="17"/>
        <v>0</v>
      </c>
      <c r="I54" s="23">
        <f t="shared" si="17"/>
        <v>0</v>
      </c>
    </row>
    <row r="55" spans="1:9" ht="14.65" thickBot="1" x14ac:dyDescent="0.5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45">
      <c r="A56" s="58" t="s">
        <v>56</v>
      </c>
      <c r="B56" s="59"/>
      <c r="C56" s="26" t="s">
        <v>58</v>
      </c>
      <c r="D56" s="26" t="s">
        <v>59</v>
      </c>
      <c r="E56" s="27" t="s">
        <v>36</v>
      </c>
      <c r="F56" s="26" t="s">
        <v>23</v>
      </c>
      <c r="G56" s="26" t="s">
        <v>21</v>
      </c>
      <c r="H56" s="27" t="s">
        <v>36</v>
      </c>
      <c r="I56" s="68"/>
    </row>
    <row r="57" spans="1:9" x14ac:dyDescent="0.4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4.65" thickBot="1" x14ac:dyDescent="0.5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4.65" thickBot="1" x14ac:dyDescent="0.5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4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4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4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45">
      <c r="A63" s="28"/>
      <c r="B63" s="33" t="s">
        <v>65</v>
      </c>
      <c r="C63" s="34">
        <f>VLOOKUP($B$11,ABONE,3,FALSE)</f>
        <v>106</v>
      </c>
      <c r="D63" s="34">
        <f>VLOOKUP($B$11,ABONE,4,FALSE)</f>
        <v>24308</v>
      </c>
      <c r="E63" s="34">
        <f>VLOOKUP($B$11,ABONE,5,FALSE)</f>
        <v>24414</v>
      </c>
      <c r="F63" s="34">
        <f>VLOOKUP($B$11,ABONE,6,FALSE)</f>
        <v>140</v>
      </c>
      <c r="G63" s="34">
        <f>VLOOKUP($B$11,ABONE,7,FALSE)</f>
        <v>5416</v>
      </c>
      <c r="H63" s="34">
        <f>VLOOKUP($B$11,ABONE,8,FALSE)</f>
        <v>5556</v>
      </c>
      <c r="I63" s="34">
        <f>VLOOKUP($B$11,ABONE,9,FALSE)</f>
        <v>29970</v>
      </c>
    </row>
    <row r="64" spans="1:9" x14ac:dyDescent="0.4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4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4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4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4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4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 xr:uid="{00000000-0002-0000-0E00-000000000000}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 xr:uid="{00000000-0002-0000-0E00-000001000000}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 xr:uid="{00000000-0002-0000-0E00-000002000000}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I69"/>
  <sheetViews>
    <sheetView zoomScale="70" zoomScaleNormal="70" workbookViewId="0">
      <selection activeCell="L13" sqref="L13"/>
    </sheetView>
  </sheetViews>
  <sheetFormatPr defaultRowHeight="14.25" x14ac:dyDescent="0.45"/>
  <cols>
    <col min="1" max="1" width="36.59765625" bestFit="1" customWidth="1"/>
    <col min="2" max="2" width="27" customWidth="1"/>
    <col min="3" max="9" width="18" customWidth="1"/>
  </cols>
  <sheetData>
    <row r="1" spans="1:9" x14ac:dyDescent="0.4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4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4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4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4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4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4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4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4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4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45">
      <c r="A11" s="7" t="s">
        <v>77</v>
      </c>
      <c r="B11" s="78" t="s">
        <v>91</v>
      </c>
      <c r="C11" s="78"/>
      <c r="D11" s="10"/>
      <c r="E11" s="10"/>
      <c r="F11" s="10"/>
      <c r="G11" s="6"/>
      <c r="H11" s="6"/>
      <c r="I11" s="6"/>
    </row>
    <row r="12" spans="1:9" ht="14.65" thickBot="1" x14ac:dyDescent="0.5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5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4.65" thickBot="1" x14ac:dyDescent="0.5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4.65" thickBot="1" x14ac:dyDescent="0.5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4.65" thickBot="1" x14ac:dyDescent="0.5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4.65" thickBot="1" x14ac:dyDescent="0.5">
      <c r="A17" s="19" t="s">
        <v>72</v>
      </c>
      <c r="B17" s="37" t="s">
        <v>22</v>
      </c>
      <c r="C17" s="23">
        <f t="shared" si="0"/>
        <v>0</v>
      </c>
      <c r="D17" s="23">
        <f t="shared" si="1"/>
        <v>0</v>
      </c>
      <c r="E17" s="23">
        <f t="shared" si="2"/>
        <v>0</v>
      </c>
      <c r="F17" s="23">
        <f t="shared" si="3"/>
        <v>0</v>
      </c>
      <c r="G17" s="23">
        <f t="shared" si="4"/>
        <v>0</v>
      </c>
      <c r="H17" s="23">
        <f t="shared" si="5"/>
        <v>0</v>
      </c>
      <c r="I17" s="23">
        <f t="shared" si="6"/>
        <v>0</v>
      </c>
    </row>
    <row r="18" spans="1:9" ht="14.65" thickBot="1" x14ac:dyDescent="0.5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4.65" thickBot="1" x14ac:dyDescent="0.5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4.65" thickBot="1" x14ac:dyDescent="0.5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4.65" thickBot="1" x14ac:dyDescent="0.5">
      <c r="A21" s="19" t="s">
        <v>71</v>
      </c>
      <c r="B21" s="37" t="s">
        <v>22</v>
      </c>
      <c r="C21" s="23">
        <f t="shared" si="0"/>
        <v>0</v>
      </c>
      <c r="D21" s="23">
        <f t="shared" si="1"/>
        <v>0</v>
      </c>
      <c r="E21" s="23">
        <f t="shared" si="2"/>
        <v>0</v>
      </c>
      <c r="F21" s="23">
        <f t="shared" si="3"/>
        <v>0</v>
      </c>
      <c r="G21" s="23">
        <f t="shared" si="4"/>
        <v>0</v>
      </c>
      <c r="H21" s="23">
        <f t="shared" si="5"/>
        <v>0</v>
      </c>
      <c r="I21" s="23">
        <f t="shared" si="6"/>
        <v>0</v>
      </c>
    </row>
    <row r="22" spans="1:9" ht="14.65" thickBot="1" x14ac:dyDescent="0.5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4.65" thickBot="1" x14ac:dyDescent="0.5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4.65" thickBot="1" x14ac:dyDescent="0.5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4.65" thickBot="1" x14ac:dyDescent="0.5">
      <c r="A25" s="60" t="s">
        <v>60</v>
      </c>
      <c r="B25" s="61"/>
      <c r="C25" s="23">
        <f t="shared" ref="C25:I25" si="7">SUM(C15:C24)</f>
        <v>0</v>
      </c>
      <c r="D25" s="23">
        <f t="shared" si="7"/>
        <v>0</v>
      </c>
      <c r="E25" s="23">
        <f t="shared" si="7"/>
        <v>0</v>
      </c>
      <c r="F25" s="23">
        <f t="shared" si="7"/>
        <v>0</v>
      </c>
      <c r="G25" s="23">
        <f t="shared" si="7"/>
        <v>0</v>
      </c>
      <c r="H25" s="23">
        <f t="shared" si="7"/>
        <v>0</v>
      </c>
      <c r="I25" s="23">
        <f t="shared" si="7"/>
        <v>0</v>
      </c>
    </row>
    <row r="26" spans="1:9" ht="14.65" thickBot="1" x14ac:dyDescent="0.5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4.65" thickBot="1" x14ac:dyDescent="0.5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4.65" thickBot="1" x14ac:dyDescent="0.5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4.65" thickBot="1" x14ac:dyDescent="0.5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3">
        <f>(SUMIFS(OGİD2,KAYNAK,A29,SEBEP,B29,SÜRE,"Uzun",BİLDİRİM,"Bildirimli",İL,$B$10,İLÇE,$B$11)/VLOOKUP($B$11,ABONE,6,FALSE))*60</f>
        <v>0</v>
      </c>
      <c r="G29" s="23">
        <f>(SUMIFS(AGİD2,KAYNAK,A29,SEBEP,B29,SÜRE,"Uzun",BİLDİRİM,"Bildirimli",İL,$B$10,İLÇE,$B$11)/VLOOKUP($B$11,ABONE,7,FALSE))*60</f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4.65" thickBot="1" x14ac:dyDescent="0.5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4.65" thickBot="1" x14ac:dyDescent="0.5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4.65" thickBot="1" x14ac:dyDescent="0.5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4.65" thickBot="1" x14ac:dyDescent="0.5">
      <c r="A33" s="60" t="s">
        <v>60</v>
      </c>
      <c r="B33" s="61"/>
      <c r="C33" s="23">
        <f>SUM(C28:C32)</f>
        <v>0</v>
      </c>
      <c r="D33" s="23">
        <f t="shared" ref="D33:I33" si="8">SUM(D28:D32)</f>
        <v>0</v>
      </c>
      <c r="E33" s="23">
        <f t="shared" si="8"/>
        <v>0</v>
      </c>
      <c r="F33" s="23">
        <f t="shared" si="8"/>
        <v>0</v>
      </c>
      <c r="G33" s="23">
        <f t="shared" si="8"/>
        <v>0</v>
      </c>
      <c r="H33" s="23">
        <f t="shared" si="8"/>
        <v>0</v>
      </c>
      <c r="I33" s="23">
        <f t="shared" si="8"/>
        <v>0</v>
      </c>
    </row>
    <row r="34" spans="1:9" ht="14.65" thickBot="1" x14ac:dyDescent="0.5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4.65" thickBot="1" x14ac:dyDescent="0.5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4.65" thickBot="1" x14ac:dyDescent="0.5">
      <c r="A36" s="19" t="s">
        <v>76</v>
      </c>
      <c r="B36" s="37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4.65" thickBot="1" x14ac:dyDescent="0.5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4.65" thickBot="1" x14ac:dyDescent="0.5">
      <c r="A38" s="19" t="s">
        <v>72</v>
      </c>
      <c r="B38" s="37" t="s">
        <v>22</v>
      </c>
      <c r="C38" s="23">
        <f t="shared" si="9"/>
        <v>0</v>
      </c>
      <c r="D38" s="23">
        <f t="shared" si="10"/>
        <v>0</v>
      </c>
      <c r="E38" s="23">
        <f t="shared" si="11"/>
        <v>0</v>
      </c>
      <c r="F38" s="23">
        <f t="shared" si="12"/>
        <v>0</v>
      </c>
      <c r="G38" s="23">
        <f t="shared" si="13"/>
        <v>0</v>
      </c>
      <c r="H38" s="23">
        <f t="shared" si="14"/>
        <v>0</v>
      </c>
      <c r="I38" s="23">
        <f t="shared" si="15"/>
        <v>0</v>
      </c>
    </row>
    <row r="39" spans="1:9" ht="14.65" thickBot="1" x14ac:dyDescent="0.5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4.65" thickBot="1" x14ac:dyDescent="0.5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4.65" thickBot="1" x14ac:dyDescent="0.5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4.65" thickBot="1" x14ac:dyDescent="0.5">
      <c r="A42" s="19" t="s">
        <v>71</v>
      </c>
      <c r="B42" s="37" t="s">
        <v>22</v>
      </c>
      <c r="C42" s="23">
        <f t="shared" si="9"/>
        <v>0</v>
      </c>
      <c r="D42" s="23">
        <f t="shared" si="10"/>
        <v>0</v>
      </c>
      <c r="E42" s="23">
        <f t="shared" si="11"/>
        <v>0</v>
      </c>
      <c r="F42" s="23">
        <f t="shared" si="12"/>
        <v>0</v>
      </c>
      <c r="G42" s="23">
        <f t="shared" si="13"/>
        <v>0</v>
      </c>
      <c r="H42" s="23">
        <f t="shared" si="14"/>
        <v>0</v>
      </c>
      <c r="I42" s="23">
        <f t="shared" si="15"/>
        <v>0</v>
      </c>
    </row>
    <row r="43" spans="1:9" ht="14.65" thickBot="1" x14ac:dyDescent="0.5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4.65" thickBot="1" x14ac:dyDescent="0.5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4.65" thickBot="1" x14ac:dyDescent="0.5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4.65" thickBot="1" x14ac:dyDescent="0.5">
      <c r="A46" s="60" t="s">
        <v>60</v>
      </c>
      <c r="B46" s="61"/>
      <c r="C46" s="23">
        <f>SUM(C36:C45)</f>
        <v>0</v>
      </c>
      <c r="D46" s="23">
        <f t="shared" ref="D46:I46" si="16">SUM(D36:D45)</f>
        <v>0</v>
      </c>
      <c r="E46" s="23">
        <f t="shared" si="16"/>
        <v>0</v>
      </c>
      <c r="F46" s="23">
        <f t="shared" si="16"/>
        <v>0</v>
      </c>
      <c r="G46" s="23">
        <f t="shared" si="16"/>
        <v>0</v>
      </c>
      <c r="H46" s="23">
        <f t="shared" si="16"/>
        <v>0</v>
      </c>
      <c r="I46" s="23">
        <f t="shared" si="16"/>
        <v>0</v>
      </c>
    </row>
    <row r="47" spans="1:9" ht="14.65" thickBot="1" x14ac:dyDescent="0.5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4.65" thickBot="1" x14ac:dyDescent="0.5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4.65" thickBot="1" x14ac:dyDescent="0.5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4.65" thickBot="1" x14ac:dyDescent="0.5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3">
        <f>(SUMIFS(OGİD1,KAYNAK,A50,SEBEP,B50,SÜRE,"Uzun",BİLDİRİM,"Bildirimli",İL,$B$10,İLÇE,$B$11)/VLOOKUP($B$11,ABONE,6,FALSE))</f>
        <v>0</v>
      </c>
      <c r="G50" s="23">
        <f>(SUMIFS(AGİD1,KAYNAK,A50,SEBEP,B50,SÜRE,"Uzun",BİLDİRİM,"Bildirimli",İL,$B$10,İLÇE,$B$11)/VLOOKUP($B$11,ABONE,7,FALSE))</f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4.65" thickBot="1" x14ac:dyDescent="0.5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4.65" thickBot="1" x14ac:dyDescent="0.5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4.65" thickBot="1" x14ac:dyDescent="0.5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4.65" thickBot="1" x14ac:dyDescent="0.5">
      <c r="A54" s="60" t="s">
        <v>60</v>
      </c>
      <c r="B54" s="61"/>
      <c r="C54" s="23">
        <f>SUM(C49:C53)</f>
        <v>0</v>
      </c>
      <c r="D54" s="23">
        <f t="shared" ref="D54:I54" si="17">SUM(D49:D53)</f>
        <v>0</v>
      </c>
      <c r="E54" s="23">
        <f t="shared" si="17"/>
        <v>0</v>
      </c>
      <c r="F54" s="23">
        <f t="shared" si="17"/>
        <v>0</v>
      </c>
      <c r="G54" s="23">
        <f t="shared" si="17"/>
        <v>0</v>
      </c>
      <c r="H54" s="23">
        <f t="shared" si="17"/>
        <v>0</v>
      </c>
      <c r="I54" s="23">
        <f t="shared" si="17"/>
        <v>0</v>
      </c>
    </row>
    <row r="55" spans="1:9" ht="14.65" thickBot="1" x14ac:dyDescent="0.5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4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4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4.65" thickBot="1" x14ac:dyDescent="0.5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4.65" thickBot="1" x14ac:dyDescent="0.5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4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4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4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45">
      <c r="A63" s="28"/>
      <c r="B63" s="33" t="s">
        <v>65</v>
      </c>
      <c r="C63" s="34">
        <f>VLOOKUP($B$11,ABONE,3,FALSE)</f>
        <v>205</v>
      </c>
      <c r="D63" s="34">
        <f>VLOOKUP($B$11,ABONE,4,FALSE)</f>
        <v>61770</v>
      </c>
      <c r="E63" s="34">
        <f>VLOOKUP($B$11,ABONE,5,FALSE)</f>
        <v>61975</v>
      </c>
      <c r="F63" s="34">
        <f>VLOOKUP($B$11,ABONE,6,FALSE)</f>
        <v>1228</v>
      </c>
      <c r="G63" s="34">
        <f>VLOOKUP($B$11,ABONE,7,FALSE)</f>
        <v>27724</v>
      </c>
      <c r="H63" s="34">
        <f>VLOOKUP($B$11,ABONE,8,FALSE)</f>
        <v>28952</v>
      </c>
      <c r="I63" s="34">
        <f>VLOOKUP($B$11,ABONE,9,FALSE)</f>
        <v>90927</v>
      </c>
    </row>
    <row r="64" spans="1:9" x14ac:dyDescent="0.4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4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4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4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4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4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 xr:uid="{00000000-0002-0000-0F00-000000000000}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 xr:uid="{00000000-0002-0000-0F00-000001000000}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 xr:uid="{00000000-0002-0000-0F00-000002000000}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I69"/>
  <sheetViews>
    <sheetView zoomScale="70" zoomScaleNormal="70" workbookViewId="0">
      <selection activeCell="L13" sqref="L13"/>
    </sheetView>
  </sheetViews>
  <sheetFormatPr defaultRowHeight="14.25" x14ac:dyDescent="0.45"/>
  <cols>
    <col min="1" max="1" width="36.59765625" bestFit="1" customWidth="1"/>
    <col min="2" max="2" width="27" customWidth="1"/>
    <col min="3" max="9" width="18" customWidth="1"/>
  </cols>
  <sheetData>
    <row r="1" spans="1:9" x14ac:dyDescent="0.4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4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4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4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4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4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4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4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4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4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45">
      <c r="A11" s="7" t="s">
        <v>77</v>
      </c>
      <c r="B11" s="78" t="s">
        <v>92</v>
      </c>
      <c r="C11" s="78"/>
      <c r="D11" s="10"/>
      <c r="E11" s="10"/>
      <c r="F11" s="10"/>
      <c r="G11" s="6"/>
      <c r="H11" s="6"/>
      <c r="I11" s="6"/>
    </row>
    <row r="12" spans="1:9" ht="14.65" thickBot="1" x14ac:dyDescent="0.5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5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4.65" thickBot="1" x14ac:dyDescent="0.5">
      <c r="A14" s="19" t="s">
        <v>56</v>
      </c>
      <c r="B14" s="20" t="s">
        <v>57</v>
      </c>
      <c r="C14" s="26" t="s">
        <v>58</v>
      </c>
      <c r="D14" s="26" t="s">
        <v>59</v>
      </c>
      <c r="E14" s="26" t="s">
        <v>36</v>
      </c>
      <c r="F14" s="26" t="s">
        <v>58</v>
      </c>
      <c r="G14" s="26" t="s">
        <v>59</v>
      </c>
      <c r="H14" s="26" t="s">
        <v>36</v>
      </c>
      <c r="I14" s="71"/>
    </row>
    <row r="15" spans="1:9" ht="14.65" thickBot="1" x14ac:dyDescent="0.5">
      <c r="A15" s="19" t="s">
        <v>76</v>
      </c>
      <c r="B15" s="25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4.65" thickBot="1" x14ac:dyDescent="0.5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4.65" thickBot="1" x14ac:dyDescent="0.5">
      <c r="A17" s="19" t="s">
        <v>72</v>
      </c>
      <c r="B17" s="25" t="s">
        <v>22</v>
      </c>
      <c r="C17" s="23">
        <f t="shared" si="0"/>
        <v>0</v>
      </c>
      <c r="D17" s="23">
        <f t="shared" si="1"/>
        <v>0</v>
      </c>
      <c r="E17" s="23">
        <f t="shared" si="2"/>
        <v>0</v>
      </c>
      <c r="F17" s="23">
        <f t="shared" si="3"/>
        <v>0</v>
      </c>
      <c r="G17" s="23">
        <f t="shared" si="4"/>
        <v>0</v>
      </c>
      <c r="H17" s="23">
        <f t="shared" si="5"/>
        <v>0</v>
      </c>
      <c r="I17" s="23">
        <f t="shared" si="6"/>
        <v>0</v>
      </c>
    </row>
    <row r="18" spans="1:9" ht="14.65" thickBot="1" x14ac:dyDescent="0.5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4.65" thickBot="1" x14ac:dyDescent="0.5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4.65" thickBot="1" x14ac:dyDescent="0.5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4.65" thickBot="1" x14ac:dyDescent="0.5">
      <c r="A21" s="19" t="s">
        <v>71</v>
      </c>
      <c r="B21" s="25" t="s">
        <v>22</v>
      </c>
      <c r="C21" s="23">
        <f t="shared" si="0"/>
        <v>0</v>
      </c>
      <c r="D21" s="23">
        <f t="shared" si="1"/>
        <v>0</v>
      </c>
      <c r="E21" s="23">
        <f t="shared" si="2"/>
        <v>0</v>
      </c>
      <c r="F21" s="23">
        <f t="shared" si="3"/>
        <v>0</v>
      </c>
      <c r="G21" s="23">
        <f t="shared" si="4"/>
        <v>0</v>
      </c>
      <c r="H21" s="23">
        <f t="shared" si="5"/>
        <v>0</v>
      </c>
      <c r="I21" s="23">
        <f t="shared" si="6"/>
        <v>0</v>
      </c>
    </row>
    <row r="22" spans="1:9" ht="14.65" thickBot="1" x14ac:dyDescent="0.5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4.65" thickBot="1" x14ac:dyDescent="0.5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4.65" thickBot="1" x14ac:dyDescent="0.5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4.65" thickBot="1" x14ac:dyDescent="0.5">
      <c r="A25" s="60" t="s">
        <v>60</v>
      </c>
      <c r="B25" s="61"/>
      <c r="C25" s="23">
        <f t="shared" ref="C25:I25" si="7">SUM(C15:C24)</f>
        <v>0</v>
      </c>
      <c r="D25" s="23">
        <f t="shared" si="7"/>
        <v>0</v>
      </c>
      <c r="E25" s="23">
        <f t="shared" si="7"/>
        <v>0</v>
      </c>
      <c r="F25" s="23">
        <f t="shared" si="7"/>
        <v>0</v>
      </c>
      <c r="G25" s="23">
        <f t="shared" si="7"/>
        <v>0</v>
      </c>
      <c r="H25" s="23">
        <f t="shared" si="7"/>
        <v>0</v>
      </c>
      <c r="I25" s="23">
        <f t="shared" si="7"/>
        <v>0</v>
      </c>
    </row>
    <row r="26" spans="1:9" ht="14.65" thickBot="1" x14ac:dyDescent="0.5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4.65" thickBot="1" x14ac:dyDescent="0.5">
      <c r="A27" s="19" t="s">
        <v>56</v>
      </c>
      <c r="B27" s="20" t="s">
        <v>57</v>
      </c>
      <c r="C27" s="26" t="s">
        <v>58</v>
      </c>
      <c r="D27" s="26" t="s">
        <v>59</v>
      </c>
      <c r="E27" s="27" t="s">
        <v>36</v>
      </c>
      <c r="F27" s="26" t="s">
        <v>23</v>
      </c>
      <c r="G27" s="26" t="s">
        <v>21</v>
      </c>
      <c r="H27" s="27" t="s">
        <v>36</v>
      </c>
      <c r="I27" s="68"/>
    </row>
    <row r="28" spans="1:9" ht="14.65" thickBot="1" x14ac:dyDescent="0.5">
      <c r="A28" s="19" t="s">
        <v>76</v>
      </c>
      <c r="B28" s="25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4.65" thickBot="1" x14ac:dyDescent="0.5">
      <c r="A29" s="19" t="s">
        <v>72</v>
      </c>
      <c r="B29" s="25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3">
        <f>(SUMIFS(OGİD2,KAYNAK,A29,SEBEP,B29,SÜRE,"Uzun",BİLDİRİM,"Bildirimli",İL,$B$10,İLÇE,$B$11)/VLOOKUP($B$11,ABONE,6,FALSE))*60</f>
        <v>0</v>
      </c>
      <c r="G29" s="23">
        <f>(SUMIFS(AGİD2,KAYNAK,A29,SEBEP,B29,SÜRE,"Uzun",BİLDİRİM,"Bildirimli",İL,$B$10,İLÇE,$B$11)/VLOOKUP($B$11,ABONE,7,FALSE))*60</f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4.65" thickBot="1" x14ac:dyDescent="0.5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4.65" thickBot="1" x14ac:dyDescent="0.5">
      <c r="A31" s="19" t="s">
        <v>71</v>
      </c>
      <c r="B31" s="25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4.65" thickBot="1" x14ac:dyDescent="0.5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4.65" thickBot="1" x14ac:dyDescent="0.5">
      <c r="A33" s="60" t="s">
        <v>60</v>
      </c>
      <c r="B33" s="61"/>
      <c r="C33" s="23">
        <f>SUM(C28:C32)</f>
        <v>0</v>
      </c>
      <c r="D33" s="23">
        <f t="shared" ref="D33:I33" si="8">SUM(D28:D32)</f>
        <v>0</v>
      </c>
      <c r="E33" s="23">
        <f t="shared" si="8"/>
        <v>0</v>
      </c>
      <c r="F33" s="23">
        <f t="shared" si="8"/>
        <v>0</v>
      </c>
      <c r="G33" s="23">
        <f t="shared" si="8"/>
        <v>0</v>
      </c>
      <c r="H33" s="23">
        <f t="shared" si="8"/>
        <v>0</v>
      </c>
      <c r="I33" s="23">
        <f t="shared" si="8"/>
        <v>0</v>
      </c>
    </row>
    <row r="34" spans="1:9" ht="14.65" thickBot="1" x14ac:dyDescent="0.5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4.65" thickBot="1" x14ac:dyDescent="0.5">
      <c r="A35" s="19" t="s">
        <v>56</v>
      </c>
      <c r="B35" s="20" t="s">
        <v>57</v>
      </c>
      <c r="C35" s="26" t="s">
        <v>58</v>
      </c>
      <c r="D35" s="26" t="s">
        <v>59</v>
      </c>
      <c r="E35" s="27" t="s">
        <v>36</v>
      </c>
      <c r="F35" s="26" t="s">
        <v>23</v>
      </c>
      <c r="G35" s="26" t="s">
        <v>21</v>
      </c>
      <c r="H35" s="27" t="s">
        <v>36</v>
      </c>
      <c r="I35" s="68"/>
    </row>
    <row r="36" spans="1:9" ht="14.65" thickBot="1" x14ac:dyDescent="0.5">
      <c r="A36" s="19" t="s">
        <v>76</v>
      </c>
      <c r="B36" s="25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4.65" thickBot="1" x14ac:dyDescent="0.5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4.65" thickBot="1" x14ac:dyDescent="0.5">
      <c r="A38" s="19" t="s">
        <v>72</v>
      </c>
      <c r="B38" s="25" t="s">
        <v>22</v>
      </c>
      <c r="C38" s="23">
        <f t="shared" si="9"/>
        <v>0</v>
      </c>
      <c r="D38" s="23">
        <f t="shared" si="10"/>
        <v>0</v>
      </c>
      <c r="E38" s="23">
        <f t="shared" si="11"/>
        <v>0</v>
      </c>
      <c r="F38" s="23">
        <f t="shared" si="12"/>
        <v>0</v>
      </c>
      <c r="G38" s="23">
        <f t="shared" si="13"/>
        <v>0</v>
      </c>
      <c r="H38" s="23">
        <f t="shared" si="14"/>
        <v>0</v>
      </c>
      <c r="I38" s="23">
        <f t="shared" si="15"/>
        <v>0</v>
      </c>
    </row>
    <row r="39" spans="1:9" ht="14.65" thickBot="1" x14ac:dyDescent="0.5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4.65" thickBot="1" x14ac:dyDescent="0.5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4.65" thickBot="1" x14ac:dyDescent="0.5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4.65" thickBot="1" x14ac:dyDescent="0.5">
      <c r="A42" s="19" t="s">
        <v>71</v>
      </c>
      <c r="B42" s="25" t="s">
        <v>22</v>
      </c>
      <c r="C42" s="23">
        <f t="shared" si="9"/>
        <v>0</v>
      </c>
      <c r="D42" s="23">
        <f t="shared" si="10"/>
        <v>0</v>
      </c>
      <c r="E42" s="23">
        <f t="shared" si="11"/>
        <v>0</v>
      </c>
      <c r="F42" s="23">
        <f t="shared" si="12"/>
        <v>0</v>
      </c>
      <c r="G42" s="23">
        <f t="shared" si="13"/>
        <v>0</v>
      </c>
      <c r="H42" s="23">
        <f t="shared" si="14"/>
        <v>0</v>
      </c>
      <c r="I42" s="23">
        <f t="shared" si="15"/>
        <v>0</v>
      </c>
    </row>
    <row r="43" spans="1:9" ht="14.65" thickBot="1" x14ac:dyDescent="0.5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4.65" thickBot="1" x14ac:dyDescent="0.5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4.65" thickBot="1" x14ac:dyDescent="0.5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4.65" thickBot="1" x14ac:dyDescent="0.5">
      <c r="A46" s="60" t="s">
        <v>60</v>
      </c>
      <c r="B46" s="61"/>
      <c r="C46" s="23">
        <f>SUM(C36:C45)</f>
        <v>0</v>
      </c>
      <c r="D46" s="23">
        <f t="shared" ref="D46:I46" si="16">SUM(D36:D45)</f>
        <v>0</v>
      </c>
      <c r="E46" s="23">
        <f t="shared" si="16"/>
        <v>0</v>
      </c>
      <c r="F46" s="23">
        <f t="shared" si="16"/>
        <v>0</v>
      </c>
      <c r="G46" s="23">
        <f t="shared" si="16"/>
        <v>0</v>
      </c>
      <c r="H46" s="23">
        <f t="shared" si="16"/>
        <v>0</v>
      </c>
      <c r="I46" s="23">
        <f t="shared" si="16"/>
        <v>0</v>
      </c>
    </row>
    <row r="47" spans="1:9" ht="14.65" thickBot="1" x14ac:dyDescent="0.5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4.65" thickBot="1" x14ac:dyDescent="0.5">
      <c r="A48" s="19" t="s">
        <v>56</v>
      </c>
      <c r="B48" s="20" t="s">
        <v>57</v>
      </c>
      <c r="C48" s="26" t="s">
        <v>58</v>
      </c>
      <c r="D48" s="26" t="s">
        <v>59</v>
      </c>
      <c r="E48" s="27" t="s">
        <v>36</v>
      </c>
      <c r="F48" s="26" t="s">
        <v>23</v>
      </c>
      <c r="G48" s="26" t="s">
        <v>21</v>
      </c>
      <c r="H48" s="27" t="s">
        <v>36</v>
      </c>
      <c r="I48" s="68"/>
    </row>
    <row r="49" spans="1:9" ht="14.65" thickBot="1" x14ac:dyDescent="0.5">
      <c r="A49" s="19" t="s">
        <v>76</v>
      </c>
      <c r="B49" s="25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4.65" thickBot="1" x14ac:dyDescent="0.5">
      <c r="A50" s="19" t="s">
        <v>72</v>
      </c>
      <c r="B50" s="25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3">
        <f>(SUMIFS(OGİD1,KAYNAK,A50,SEBEP,B50,SÜRE,"Uzun",BİLDİRİM,"Bildirimli",İL,$B$10,İLÇE,$B$11)/VLOOKUP($B$11,ABONE,6,FALSE))</f>
        <v>0</v>
      </c>
      <c r="G50" s="23">
        <f>(SUMIFS(AGİD1,KAYNAK,A50,SEBEP,B50,SÜRE,"Uzun",BİLDİRİM,"Bildirimli",İL,$B$10,İLÇE,$B$11)/VLOOKUP($B$11,ABONE,7,FALSE))</f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4.65" thickBot="1" x14ac:dyDescent="0.5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4.65" thickBot="1" x14ac:dyDescent="0.5">
      <c r="A52" s="19" t="s">
        <v>71</v>
      </c>
      <c r="B52" s="25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4.65" thickBot="1" x14ac:dyDescent="0.5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4.65" thickBot="1" x14ac:dyDescent="0.5">
      <c r="A54" s="60" t="s">
        <v>60</v>
      </c>
      <c r="B54" s="61"/>
      <c r="C54" s="23">
        <f>SUM(C49:C53)</f>
        <v>0</v>
      </c>
      <c r="D54" s="23">
        <f t="shared" ref="D54:I54" si="17">SUM(D49:D53)</f>
        <v>0</v>
      </c>
      <c r="E54" s="23">
        <f t="shared" si="17"/>
        <v>0</v>
      </c>
      <c r="F54" s="23">
        <f t="shared" si="17"/>
        <v>0</v>
      </c>
      <c r="G54" s="23">
        <f t="shared" si="17"/>
        <v>0</v>
      </c>
      <c r="H54" s="23">
        <f t="shared" si="17"/>
        <v>0</v>
      </c>
      <c r="I54" s="23">
        <f t="shared" si="17"/>
        <v>0</v>
      </c>
    </row>
    <row r="55" spans="1:9" ht="14.65" thickBot="1" x14ac:dyDescent="0.5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45">
      <c r="A56" s="58" t="s">
        <v>56</v>
      </c>
      <c r="B56" s="59"/>
      <c r="C56" s="26" t="s">
        <v>58</v>
      </c>
      <c r="D56" s="26" t="s">
        <v>59</v>
      </c>
      <c r="E56" s="27" t="s">
        <v>36</v>
      </c>
      <c r="F56" s="26" t="s">
        <v>23</v>
      </c>
      <c r="G56" s="26" t="s">
        <v>21</v>
      </c>
      <c r="H56" s="27" t="s">
        <v>36</v>
      </c>
      <c r="I56" s="68"/>
    </row>
    <row r="57" spans="1:9" x14ac:dyDescent="0.4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4.65" thickBot="1" x14ac:dyDescent="0.5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4.65" thickBot="1" x14ac:dyDescent="0.5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4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4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4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45">
      <c r="A63" s="28"/>
      <c r="B63" s="33" t="s">
        <v>65</v>
      </c>
      <c r="C63" s="34">
        <f>VLOOKUP($B$11,ABONE,3,FALSE)</f>
        <v>119</v>
      </c>
      <c r="D63" s="34">
        <f>VLOOKUP($B$11,ABONE,4,FALSE)</f>
        <v>46706</v>
      </c>
      <c r="E63" s="34">
        <f>VLOOKUP($B$11,ABONE,5,FALSE)</f>
        <v>46825</v>
      </c>
      <c r="F63" s="34">
        <f>VLOOKUP($B$11,ABONE,6,FALSE)</f>
        <v>964</v>
      </c>
      <c r="G63" s="34">
        <f>VLOOKUP($B$11,ABONE,7,FALSE)</f>
        <v>19929</v>
      </c>
      <c r="H63" s="34">
        <f>VLOOKUP($B$11,ABONE,8,FALSE)</f>
        <v>20893</v>
      </c>
      <c r="I63" s="34">
        <f>VLOOKUP($B$11,ABONE,9,FALSE)</f>
        <v>67718</v>
      </c>
    </row>
    <row r="64" spans="1:9" x14ac:dyDescent="0.4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4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4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4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4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4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 xr:uid="{00000000-0002-0000-1000-000000000000}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 xr:uid="{00000000-0002-0000-1000-000001000000}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 xr:uid="{00000000-0002-0000-1000-000002000000}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I69"/>
  <sheetViews>
    <sheetView zoomScale="70" zoomScaleNormal="70" workbookViewId="0">
      <selection activeCell="L13" sqref="L13"/>
    </sheetView>
  </sheetViews>
  <sheetFormatPr defaultRowHeight="14.25" x14ac:dyDescent="0.45"/>
  <cols>
    <col min="1" max="1" width="36.59765625" bestFit="1" customWidth="1"/>
    <col min="2" max="2" width="27" customWidth="1"/>
    <col min="3" max="9" width="18" customWidth="1"/>
  </cols>
  <sheetData>
    <row r="1" spans="1:9" x14ac:dyDescent="0.4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4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4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4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4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4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4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4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4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4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45">
      <c r="A11" s="7" t="s">
        <v>77</v>
      </c>
      <c r="B11" s="78" t="s">
        <v>93</v>
      </c>
      <c r="C11" s="78"/>
      <c r="D11" s="10"/>
      <c r="E11" s="10"/>
      <c r="F11" s="10"/>
      <c r="G11" s="6"/>
      <c r="H11" s="6"/>
      <c r="I11" s="6"/>
    </row>
    <row r="12" spans="1:9" ht="14.65" thickBot="1" x14ac:dyDescent="0.5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5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4.65" thickBot="1" x14ac:dyDescent="0.5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4.65" thickBot="1" x14ac:dyDescent="0.5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4.65" thickBot="1" x14ac:dyDescent="0.5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4.65" thickBot="1" x14ac:dyDescent="0.5">
      <c r="A17" s="19" t="s">
        <v>72</v>
      </c>
      <c r="B17" s="37" t="s">
        <v>22</v>
      </c>
      <c r="C17" s="23">
        <f t="shared" si="0"/>
        <v>0</v>
      </c>
      <c r="D17" s="23">
        <f t="shared" si="1"/>
        <v>0</v>
      </c>
      <c r="E17" s="23">
        <f t="shared" si="2"/>
        <v>0</v>
      </c>
      <c r="F17" s="23">
        <f t="shared" si="3"/>
        <v>0</v>
      </c>
      <c r="G17" s="23">
        <f t="shared" si="4"/>
        <v>0</v>
      </c>
      <c r="H17" s="23">
        <f t="shared" si="5"/>
        <v>0</v>
      </c>
      <c r="I17" s="23">
        <f t="shared" si="6"/>
        <v>0</v>
      </c>
    </row>
    <row r="18" spans="1:9" ht="14.65" thickBot="1" x14ac:dyDescent="0.5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4.65" thickBot="1" x14ac:dyDescent="0.5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4.65" thickBot="1" x14ac:dyDescent="0.5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4.65" thickBot="1" x14ac:dyDescent="0.5">
      <c r="A21" s="19" t="s">
        <v>71</v>
      </c>
      <c r="B21" s="37" t="s">
        <v>22</v>
      </c>
      <c r="C21" s="23">
        <f t="shared" si="0"/>
        <v>0</v>
      </c>
      <c r="D21" s="23">
        <f t="shared" si="1"/>
        <v>0</v>
      </c>
      <c r="E21" s="23">
        <f t="shared" si="2"/>
        <v>0</v>
      </c>
      <c r="F21" s="23">
        <f t="shared" si="3"/>
        <v>0</v>
      </c>
      <c r="G21" s="23">
        <f t="shared" si="4"/>
        <v>0</v>
      </c>
      <c r="H21" s="23">
        <f t="shared" si="5"/>
        <v>0</v>
      </c>
      <c r="I21" s="23">
        <f t="shared" si="6"/>
        <v>0</v>
      </c>
    </row>
    <row r="22" spans="1:9" ht="14.65" thickBot="1" x14ac:dyDescent="0.5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4.65" thickBot="1" x14ac:dyDescent="0.5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4.65" thickBot="1" x14ac:dyDescent="0.5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4.65" thickBot="1" x14ac:dyDescent="0.5">
      <c r="A25" s="60" t="s">
        <v>60</v>
      </c>
      <c r="B25" s="61"/>
      <c r="C25" s="23">
        <f t="shared" ref="C25:I25" si="7">SUM(C15:C24)</f>
        <v>0</v>
      </c>
      <c r="D25" s="23">
        <f t="shared" si="7"/>
        <v>0</v>
      </c>
      <c r="E25" s="23">
        <f t="shared" si="7"/>
        <v>0</v>
      </c>
      <c r="F25" s="23">
        <f t="shared" si="7"/>
        <v>0</v>
      </c>
      <c r="G25" s="23">
        <f t="shared" si="7"/>
        <v>0</v>
      </c>
      <c r="H25" s="23">
        <f t="shared" si="7"/>
        <v>0</v>
      </c>
      <c r="I25" s="23">
        <f t="shared" si="7"/>
        <v>0</v>
      </c>
    </row>
    <row r="26" spans="1:9" ht="14.65" thickBot="1" x14ac:dyDescent="0.5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4.65" thickBot="1" x14ac:dyDescent="0.5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4.65" thickBot="1" x14ac:dyDescent="0.5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4.65" thickBot="1" x14ac:dyDescent="0.5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3">
        <f>(SUMIFS(OGİD2,KAYNAK,A29,SEBEP,B29,SÜRE,"Uzun",BİLDİRİM,"Bildirimli",İL,$B$10,İLÇE,$B$11)/VLOOKUP($B$11,ABONE,6,FALSE))*60</f>
        <v>0</v>
      </c>
      <c r="G29" s="23">
        <f>(SUMIFS(AGİD2,KAYNAK,A29,SEBEP,B29,SÜRE,"Uzun",BİLDİRİM,"Bildirimli",İL,$B$10,İLÇE,$B$11)/VLOOKUP($B$11,ABONE,7,FALSE))*60</f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4.65" thickBot="1" x14ac:dyDescent="0.5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4.65" thickBot="1" x14ac:dyDescent="0.5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4.65" thickBot="1" x14ac:dyDescent="0.5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4.65" thickBot="1" x14ac:dyDescent="0.5">
      <c r="A33" s="60" t="s">
        <v>60</v>
      </c>
      <c r="B33" s="61"/>
      <c r="C33" s="23">
        <f>SUM(C28:C32)</f>
        <v>0</v>
      </c>
      <c r="D33" s="23">
        <f t="shared" ref="D33:I33" si="8">SUM(D28:D32)</f>
        <v>0</v>
      </c>
      <c r="E33" s="23">
        <f t="shared" si="8"/>
        <v>0</v>
      </c>
      <c r="F33" s="23">
        <f t="shared" si="8"/>
        <v>0</v>
      </c>
      <c r="G33" s="23">
        <f t="shared" si="8"/>
        <v>0</v>
      </c>
      <c r="H33" s="23">
        <f t="shared" si="8"/>
        <v>0</v>
      </c>
      <c r="I33" s="23">
        <f t="shared" si="8"/>
        <v>0</v>
      </c>
    </row>
    <row r="34" spans="1:9" ht="14.65" thickBot="1" x14ac:dyDescent="0.5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4.65" thickBot="1" x14ac:dyDescent="0.5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4.65" thickBot="1" x14ac:dyDescent="0.5">
      <c r="A36" s="19" t="s">
        <v>76</v>
      </c>
      <c r="B36" s="37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4.65" thickBot="1" x14ac:dyDescent="0.5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4.65" thickBot="1" x14ac:dyDescent="0.5">
      <c r="A38" s="19" t="s">
        <v>72</v>
      </c>
      <c r="B38" s="37" t="s">
        <v>22</v>
      </c>
      <c r="C38" s="23">
        <f t="shared" si="9"/>
        <v>0</v>
      </c>
      <c r="D38" s="23">
        <f t="shared" si="10"/>
        <v>0</v>
      </c>
      <c r="E38" s="23">
        <f t="shared" si="11"/>
        <v>0</v>
      </c>
      <c r="F38" s="23">
        <f t="shared" si="12"/>
        <v>0</v>
      </c>
      <c r="G38" s="23">
        <f t="shared" si="13"/>
        <v>0</v>
      </c>
      <c r="H38" s="23">
        <f t="shared" si="14"/>
        <v>0</v>
      </c>
      <c r="I38" s="23">
        <f t="shared" si="15"/>
        <v>0</v>
      </c>
    </row>
    <row r="39" spans="1:9" ht="14.65" thickBot="1" x14ac:dyDescent="0.5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4.65" thickBot="1" x14ac:dyDescent="0.5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4.65" thickBot="1" x14ac:dyDescent="0.5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4.65" thickBot="1" x14ac:dyDescent="0.5">
      <c r="A42" s="19" t="s">
        <v>71</v>
      </c>
      <c r="B42" s="37" t="s">
        <v>22</v>
      </c>
      <c r="C42" s="23">
        <f t="shared" si="9"/>
        <v>0</v>
      </c>
      <c r="D42" s="23">
        <f t="shared" si="10"/>
        <v>0</v>
      </c>
      <c r="E42" s="23">
        <f t="shared" si="11"/>
        <v>0</v>
      </c>
      <c r="F42" s="23">
        <f t="shared" si="12"/>
        <v>0</v>
      </c>
      <c r="G42" s="23">
        <f t="shared" si="13"/>
        <v>0</v>
      </c>
      <c r="H42" s="23">
        <f t="shared" si="14"/>
        <v>0</v>
      </c>
      <c r="I42" s="23">
        <f t="shared" si="15"/>
        <v>0</v>
      </c>
    </row>
    <row r="43" spans="1:9" ht="14.65" thickBot="1" x14ac:dyDescent="0.5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4.65" thickBot="1" x14ac:dyDescent="0.5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4.65" thickBot="1" x14ac:dyDescent="0.5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4.65" thickBot="1" x14ac:dyDescent="0.5">
      <c r="A46" s="60" t="s">
        <v>60</v>
      </c>
      <c r="B46" s="61"/>
      <c r="C46" s="23">
        <f>SUM(C36:C45)</f>
        <v>0</v>
      </c>
      <c r="D46" s="23">
        <f t="shared" ref="D46:I46" si="16">SUM(D36:D45)</f>
        <v>0</v>
      </c>
      <c r="E46" s="23">
        <f t="shared" si="16"/>
        <v>0</v>
      </c>
      <c r="F46" s="23">
        <f t="shared" si="16"/>
        <v>0</v>
      </c>
      <c r="G46" s="23">
        <f t="shared" si="16"/>
        <v>0</v>
      </c>
      <c r="H46" s="23">
        <f t="shared" si="16"/>
        <v>0</v>
      </c>
      <c r="I46" s="23">
        <f t="shared" si="16"/>
        <v>0</v>
      </c>
    </row>
    <row r="47" spans="1:9" ht="14.65" thickBot="1" x14ac:dyDescent="0.5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4.65" thickBot="1" x14ac:dyDescent="0.5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4.65" thickBot="1" x14ac:dyDescent="0.5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4.65" thickBot="1" x14ac:dyDescent="0.5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3">
        <f>(SUMIFS(OGİD1,KAYNAK,A50,SEBEP,B50,SÜRE,"Uzun",BİLDİRİM,"Bildirimli",İL,$B$10,İLÇE,$B$11)/VLOOKUP($B$11,ABONE,6,FALSE))</f>
        <v>0</v>
      </c>
      <c r="G50" s="23">
        <f>(SUMIFS(AGİD1,KAYNAK,A50,SEBEP,B50,SÜRE,"Uzun",BİLDİRİM,"Bildirimli",İL,$B$10,İLÇE,$B$11)/VLOOKUP($B$11,ABONE,7,FALSE))</f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4.65" thickBot="1" x14ac:dyDescent="0.5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4.65" thickBot="1" x14ac:dyDescent="0.5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4.65" thickBot="1" x14ac:dyDescent="0.5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4.65" thickBot="1" x14ac:dyDescent="0.5">
      <c r="A54" s="60" t="s">
        <v>60</v>
      </c>
      <c r="B54" s="61"/>
      <c r="C54" s="23">
        <f>SUM(C49:C53)</f>
        <v>0</v>
      </c>
      <c r="D54" s="23">
        <f t="shared" ref="D54:I54" si="17">SUM(D49:D53)</f>
        <v>0</v>
      </c>
      <c r="E54" s="23">
        <f t="shared" si="17"/>
        <v>0</v>
      </c>
      <c r="F54" s="23">
        <f t="shared" si="17"/>
        <v>0</v>
      </c>
      <c r="G54" s="23">
        <f t="shared" si="17"/>
        <v>0</v>
      </c>
      <c r="H54" s="23">
        <f t="shared" si="17"/>
        <v>0</v>
      </c>
      <c r="I54" s="23">
        <f t="shared" si="17"/>
        <v>0</v>
      </c>
    </row>
    <row r="55" spans="1:9" ht="14.65" thickBot="1" x14ac:dyDescent="0.5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4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4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4.65" thickBot="1" x14ac:dyDescent="0.5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4.65" thickBot="1" x14ac:dyDescent="0.5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4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4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4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45">
      <c r="A63" s="28"/>
      <c r="B63" s="33" t="s">
        <v>65</v>
      </c>
      <c r="C63" s="34">
        <f>VLOOKUP($B$11,ABONE,3,FALSE)</f>
        <v>284</v>
      </c>
      <c r="D63" s="34">
        <f>VLOOKUP($B$11,ABONE,4,FALSE)</f>
        <v>42235</v>
      </c>
      <c r="E63" s="34">
        <f>VLOOKUP($B$11,ABONE,5,FALSE)</f>
        <v>42519</v>
      </c>
      <c r="F63" s="34">
        <f>VLOOKUP($B$11,ABONE,6,FALSE)</f>
        <v>372</v>
      </c>
      <c r="G63" s="34">
        <f>VLOOKUP($B$11,ABONE,7,FALSE)</f>
        <v>4836</v>
      </c>
      <c r="H63" s="34">
        <f>VLOOKUP($B$11,ABONE,8,FALSE)</f>
        <v>5208</v>
      </c>
      <c r="I63" s="34">
        <f>VLOOKUP($B$11,ABONE,9,FALSE)</f>
        <v>47727</v>
      </c>
    </row>
    <row r="64" spans="1:9" x14ac:dyDescent="0.4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4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4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4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4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4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 xr:uid="{00000000-0002-0000-1100-000000000000}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 xr:uid="{00000000-0002-0000-1100-000001000000}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 xr:uid="{00000000-0002-0000-1100-000002000000}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I69"/>
  <sheetViews>
    <sheetView zoomScale="70" zoomScaleNormal="70" workbookViewId="0">
      <selection activeCell="L13" sqref="L13"/>
    </sheetView>
  </sheetViews>
  <sheetFormatPr defaultRowHeight="14.25" x14ac:dyDescent="0.45"/>
  <cols>
    <col min="1" max="1" width="36.59765625" bestFit="1" customWidth="1"/>
    <col min="2" max="2" width="27" customWidth="1"/>
    <col min="3" max="9" width="18" customWidth="1"/>
  </cols>
  <sheetData>
    <row r="1" spans="1:9" x14ac:dyDescent="0.4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4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4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4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4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4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4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4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4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4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45">
      <c r="A11" s="7" t="s">
        <v>77</v>
      </c>
      <c r="B11" s="78" t="s">
        <v>94</v>
      </c>
      <c r="C11" s="78"/>
      <c r="D11" s="10"/>
      <c r="E11" s="10"/>
      <c r="F11" s="10"/>
      <c r="G11" s="6"/>
      <c r="H11" s="6"/>
      <c r="I11" s="6"/>
    </row>
    <row r="12" spans="1:9" ht="14.65" thickBot="1" x14ac:dyDescent="0.5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5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4.65" thickBot="1" x14ac:dyDescent="0.5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4.65" thickBot="1" x14ac:dyDescent="0.5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4.65" thickBot="1" x14ac:dyDescent="0.5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4.65" thickBot="1" x14ac:dyDescent="0.5">
      <c r="A17" s="19" t="s">
        <v>72</v>
      </c>
      <c r="B17" s="37" t="s">
        <v>22</v>
      </c>
      <c r="C17" s="23">
        <f t="shared" si="0"/>
        <v>0</v>
      </c>
      <c r="D17" s="23">
        <f t="shared" si="1"/>
        <v>0</v>
      </c>
      <c r="E17" s="23">
        <f t="shared" si="2"/>
        <v>0</v>
      </c>
      <c r="F17" s="23">
        <f t="shared" si="3"/>
        <v>0</v>
      </c>
      <c r="G17" s="23">
        <f t="shared" si="4"/>
        <v>0</v>
      </c>
      <c r="H17" s="23">
        <f t="shared" si="5"/>
        <v>0</v>
      </c>
      <c r="I17" s="23">
        <f t="shared" si="6"/>
        <v>0</v>
      </c>
    </row>
    <row r="18" spans="1:9" ht="14.65" thickBot="1" x14ac:dyDescent="0.5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4.65" thickBot="1" x14ac:dyDescent="0.5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4.65" thickBot="1" x14ac:dyDescent="0.5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4.65" thickBot="1" x14ac:dyDescent="0.5">
      <c r="A21" s="19" t="s">
        <v>71</v>
      </c>
      <c r="B21" s="37" t="s">
        <v>22</v>
      </c>
      <c r="C21" s="23">
        <f t="shared" si="0"/>
        <v>0</v>
      </c>
      <c r="D21" s="23">
        <f t="shared" si="1"/>
        <v>0</v>
      </c>
      <c r="E21" s="23">
        <f t="shared" si="2"/>
        <v>0</v>
      </c>
      <c r="F21" s="23">
        <f t="shared" si="3"/>
        <v>0</v>
      </c>
      <c r="G21" s="23">
        <f t="shared" si="4"/>
        <v>0</v>
      </c>
      <c r="H21" s="23">
        <f t="shared" si="5"/>
        <v>0</v>
      </c>
      <c r="I21" s="23">
        <f t="shared" si="6"/>
        <v>0</v>
      </c>
    </row>
    <row r="22" spans="1:9" ht="14.65" thickBot="1" x14ac:dyDescent="0.5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4.65" thickBot="1" x14ac:dyDescent="0.5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4.65" thickBot="1" x14ac:dyDescent="0.5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4.65" thickBot="1" x14ac:dyDescent="0.5">
      <c r="A25" s="60" t="s">
        <v>60</v>
      </c>
      <c r="B25" s="61"/>
      <c r="C25" s="23">
        <f t="shared" ref="C25:I25" si="7">SUM(C15:C24)</f>
        <v>0</v>
      </c>
      <c r="D25" s="23">
        <f t="shared" si="7"/>
        <v>0</v>
      </c>
      <c r="E25" s="23">
        <f t="shared" si="7"/>
        <v>0</v>
      </c>
      <c r="F25" s="23">
        <f t="shared" si="7"/>
        <v>0</v>
      </c>
      <c r="G25" s="23">
        <f t="shared" si="7"/>
        <v>0</v>
      </c>
      <c r="H25" s="23">
        <f t="shared" si="7"/>
        <v>0</v>
      </c>
      <c r="I25" s="23">
        <f t="shared" si="7"/>
        <v>0</v>
      </c>
    </row>
    <row r="26" spans="1:9" ht="14.65" thickBot="1" x14ac:dyDescent="0.5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4.65" thickBot="1" x14ac:dyDescent="0.5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4.65" thickBot="1" x14ac:dyDescent="0.5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4.65" thickBot="1" x14ac:dyDescent="0.5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3">
        <f>(SUMIFS(OGİD2,KAYNAK,A29,SEBEP,B29,SÜRE,"Uzun",BİLDİRİM,"Bildirimli",İL,$B$10,İLÇE,$B$11)/VLOOKUP($B$11,ABONE,6,FALSE))*60</f>
        <v>0</v>
      </c>
      <c r="G29" s="23">
        <f>(SUMIFS(AGİD2,KAYNAK,A29,SEBEP,B29,SÜRE,"Uzun",BİLDİRİM,"Bildirimli",İL,$B$10,İLÇE,$B$11)/VLOOKUP($B$11,ABONE,7,FALSE))*60</f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4.65" thickBot="1" x14ac:dyDescent="0.5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4.65" thickBot="1" x14ac:dyDescent="0.5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4.65" thickBot="1" x14ac:dyDescent="0.5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4.65" thickBot="1" x14ac:dyDescent="0.5">
      <c r="A33" s="60" t="s">
        <v>60</v>
      </c>
      <c r="B33" s="61"/>
      <c r="C33" s="23">
        <f>SUM(C28:C32)</f>
        <v>0</v>
      </c>
      <c r="D33" s="23">
        <f t="shared" ref="D33:I33" si="8">SUM(D28:D32)</f>
        <v>0</v>
      </c>
      <c r="E33" s="23">
        <f t="shared" si="8"/>
        <v>0</v>
      </c>
      <c r="F33" s="23">
        <f t="shared" si="8"/>
        <v>0</v>
      </c>
      <c r="G33" s="23">
        <f t="shared" si="8"/>
        <v>0</v>
      </c>
      <c r="H33" s="23">
        <f t="shared" si="8"/>
        <v>0</v>
      </c>
      <c r="I33" s="23">
        <f t="shared" si="8"/>
        <v>0</v>
      </c>
    </row>
    <row r="34" spans="1:9" ht="14.65" thickBot="1" x14ac:dyDescent="0.5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4.65" thickBot="1" x14ac:dyDescent="0.5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4.65" thickBot="1" x14ac:dyDescent="0.5">
      <c r="A36" s="19" t="s">
        <v>76</v>
      </c>
      <c r="B36" s="37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4.65" thickBot="1" x14ac:dyDescent="0.5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4.65" thickBot="1" x14ac:dyDescent="0.5">
      <c r="A38" s="19" t="s">
        <v>72</v>
      </c>
      <c r="B38" s="37" t="s">
        <v>22</v>
      </c>
      <c r="C38" s="23">
        <f t="shared" si="9"/>
        <v>0</v>
      </c>
      <c r="D38" s="23">
        <f t="shared" si="10"/>
        <v>0</v>
      </c>
      <c r="E38" s="23">
        <f t="shared" si="11"/>
        <v>0</v>
      </c>
      <c r="F38" s="23">
        <f t="shared" si="12"/>
        <v>0</v>
      </c>
      <c r="G38" s="23">
        <f t="shared" si="13"/>
        <v>0</v>
      </c>
      <c r="H38" s="23">
        <f t="shared" si="14"/>
        <v>0</v>
      </c>
      <c r="I38" s="23">
        <f t="shared" si="15"/>
        <v>0</v>
      </c>
    </row>
    <row r="39" spans="1:9" ht="14.65" thickBot="1" x14ac:dyDescent="0.5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4.65" thickBot="1" x14ac:dyDescent="0.5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4.65" thickBot="1" x14ac:dyDescent="0.5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4.65" thickBot="1" x14ac:dyDescent="0.5">
      <c r="A42" s="19" t="s">
        <v>71</v>
      </c>
      <c r="B42" s="37" t="s">
        <v>22</v>
      </c>
      <c r="C42" s="23">
        <f t="shared" si="9"/>
        <v>0</v>
      </c>
      <c r="D42" s="23">
        <f t="shared" si="10"/>
        <v>0</v>
      </c>
      <c r="E42" s="23">
        <f t="shared" si="11"/>
        <v>0</v>
      </c>
      <c r="F42" s="23">
        <f t="shared" si="12"/>
        <v>0</v>
      </c>
      <c r="G42" s="23">
        <f t="shared" si="13"/>
        <v>0</v>
      </c>
      <c r="H42" s="23">
        <f t="shared" si="14"/>
        <v>0</v>
      </c>
      <c r="I42" s="23">
        <f t="shared" si="15"/>
        <v>0</v>
      </c>
    </row>
    <row r="43" spans="1:9" ht="14.65" thickBot="1" x14ac:dyDescent="0.5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4.65" thickBot="1" x14ac:dyDescent="0.5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4.65" thickBot="1" x14ac:dyDescent="0.5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4.65" thickBot="1" x14ac:dyDescent="0.5">
      <c r="A46" s="60" t="s">
        <v>60</v>
      </c>
      <c r="B46" s="61"/>
      <c r="C46" s="23">
        <f>SUM(C36:C45)</f>
        <v>0</v>
      </c>
      <c r="D46" s="23">
        <f t="shared" ref="D46:I46" si="16">SUM(D36:D45)</f>
        <v>0</v>
      </c>
      <c r="E46" s="23">
        <f t="shared" si="16"/>
        <v>0</v>
      </c>
      <c r="F46" s="23">
        <f t="shared" si="16"/>
        <v>0</v>
      </c>
      <c r="G46" s="23">
        <f t="shared" si="16"/>
        <v>0</v>
      </c>
      <c r="H46" s="23">
        <f t="shared" si="16"/>
        <v>0</v>
      </c>
      <c r="I46" s="23">
        <f t="shared" si="16"/>
        <v>0</v>
      </c>
    </row>
    <row r="47" spans="1:9" ht="14.65" thickBot="1" x14ac:dyDescent="0.5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4.65" thickBot="1" x14ac:dyDescent="0.5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4.65" thickBot="1" x14ac:dyDescent="0.5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4.65" thickBot="1" x14ac:dyDescent="0.5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3">
        <f>(SUMIFS(OGİD1,KAYNAK,A50,SEBEP,B50,SÜRE,"Uzun",BİLDİRİM,"Bildirimli",İL,$B$10,İLÇE,$B$11)/VLOOKUP($B$11,ABONE,6,FALSE))</f>
        <v>0</v>
      </c>
      <c r="G50" s="23">
        <f>(SUMIFS(AGİD1,KAYNAK,A50,SEBEP,B50,SÜRE,"Uzun",BİLDİRİM,"Bildirimli",İL,$B$10,İLÇE,$B$11)/VLOOKUP($B$11,ABONE,7,FALSE))</f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4.65" thickBot="1" x14ac:dyDescent="0.5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4.65" thickBot="1" x14ac:dyDescent="0.5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4.65" thickBot="1" x14ac:dyDescent="0.5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4.65" thickBot="1" x14ac:dyDescent="0.5">
      <c r="A54" s="60" t="s">
        <v>60</v>
      </c>
      <c r="B54" s="61"/>
      <c r="C54" s="23">
        <f>SUM(C49:C53)</f>
        <v>0</v>
      </c>
      <c r="D54" s="23">
        <f t="shared" ref="D54:I54" si="17">SUM(D49:D53)</f>
        <v>0</v>
      </c>
      <c r="E54" s="23">
        <f t="shared" si="17"/>
        <v>0</v>
      </c>
      <c r="F54" s="23">
        <f t="shared" si="17"/>
        <v>0</v>
      </c>
      <c r="G54" s="23">
        <f t="shared" si="17"/>
        <v>0</v>
      </c>
      <c r="H54" s="23">
        <f t="shared" si="17"/>
        <v>0</v>
      </c>
      <c r="I54" s="23">
        <f t="shared" si="17"/>
        <v>0</v>
      </c>
    </row>
    <row r="55" spans="1:9" ht="14.65" thickBot="1" x14ac:dyDescent="0.5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4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4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4.65" thickBot="1" x14ac:dyDescent="0.5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4.65" thickBot="1" x14ac:dyDescent="0.5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4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4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4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45">
      <c r="A63" s="28"/>
      <c r="B63" s="33" t="s">
        <v>65</v>
      </c>
      <c r="C63" s="34">
        <f>VLOOKUP($B$11,ABONE,3,FALSE)</f>
        <v>298</v>
      </c>
      <c r="D63" s="34">
        <f>VLOOKUP($B$11,ABONE,4,FALSE)</f>
        <v>54483</v>
      </c>
      <c r="E63" s="34">
        <f>VLOOKUP($B$11,ABONE,5,FALSE)</f>
        <v>54781</v>
      </c>
      <c r="F63" s="34">
        <f>VLOOKUP($B$11,ABONE,6,FALSE)</f>
        <v>226</v>
      </c>
      <c r="G63" s="34">
        <f>VLOOKUP($B$11,ABONE,7,FALSE)</f>
        <v>4141</v>
      </c>
      <c r="H63" s="34">
        <f>VLOOKUP($B$11,ABONE,8,FALSE)</f>
        <v>4367</v>
      </c>
      <c r="I63" s="34">
        <f>VLOOKUP($B$11,ABONE,9,FALSE)</f>
        <v>59148</v>
      </c>
    </row>
    <row r="64" spans="1:9" x14ac:dyDescent="0.4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4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4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4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4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4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 xr:uid="{00000000-0002-0000-1200-000000000000}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 xr:uid="{00000000-0002-0000-1200-000001000000}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 xr:uid="{00000000-0002-0000-1200-000002000000}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I69"/>
  <sheetViews>
    <sheetView zoomScale="70" zoomScaleNormal="70" workbookViewId="0">
      <selection activeCell="L13" sqref="L13"/>
    </sheetView>
  </sheetViews>
  <sheetFormatPr defaultRowHeight="14.25" x14ac:dyDescent="0.45"/>
  <cols>
    <col min="1" max="1" width="36.59765625" bestFit="1" customWidth="1"/>
    <col min="2" max="2" width="27" customWidth="1"/>
    <col min="3" max="9" width="18" customWidth="1"/>
  </cols>
  <sheetData>
    <row r="1" spans="1:9" x14ac:dyDescent="0.4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4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4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4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4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4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4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4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4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45">
      <c r="A10" s="7" t="s">
        <v>52</v>
      </c>
      <c r="B10" s="78" t="s">
        <v>73</v>
      </c>
      <c r="C10" s="78"/>
      <c r="D10" s="10"/>
      <c r="E10" s="10"/>
      <c r="F10" s="13"/>
      <c r="G10" s="13"/>
      <c r="H10" s="13"/>
      <c r="I10" s="13"/>
    </row>
    <row r="11" spans="1:9" x14ac:dyDescent="0.45">
      <c r="A11" s="8"/>
      <c r="B11" s="14"/>
      <c r="C11" s="14"/>
      <c r="D11" s="10"/>
      <c r="E11" s="10"/>
      <c r="F11" s="10"/>
      <c r="G11" s="6"/>
      <c r="H11" s="6"/>
      <c r="I11" s="6"/>
    </row>
    <row r="12" spans="1:9" ht="14.65" thickBot="1" x14ac:dyDescent="0.5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5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4.65" thickBot="1" x14ac:dyDescent="0.5">
      <c r="A14" s="19" t="s">
        <v>56</v>
      </c>
      <c r="B14" s="20" t="s">
        <v>57</v>
      </c>
      <c r="C14" s="21" t="s">
        <v>58</v>
      </c>
      <c r="D14" s="21" t="s">
        <v>59</v>
      </c>
      <c r="E14" s="21" t="s">
        <v>36</v>
      </c>
      <c r="F14" s="21" t="s">
        <v>58</v>
      </c>
      <c r="G14" s="21" t="s">
        <v>59</v>
      </c>
      <c r="H14" s="21" t="s">
        <v>36</v>
      </c>
      <c r="I14" s="71"/>
    </row>
    <row r="15" spans="1:9" ht="14.65" thickBot="1" x14ac:dyDescent="0.5">
      <c r="A15" s="19" t="s">
        <v>76</v>
      </c>
      <c r="B15" s="22" t="s">
        <v>22</v>
      </c>
      <c r="C15" s="23">
        <f t="shared" ref="C15:C24" si="0">(SUMIFS(OGİİ2,KAYNAK,A15,SEBEP,B15,SÜRE,"Uzun",BİLDİRİM,"Bildirimsiz")/VLOOKUP($B$10,ABONE,3,FALSE))*60</f>
        <v>0</v>
      </c>
      <c r="D15" s="23">
        <f t="shared" ref="D15:D24" si="1">(SUMIFS(AGİİ2,KAYNAK,A15,SEBEP,B15,SÜRE,"Uzun",BİLDİRİM,"Bildirimsiz")/VLOOKUP($B$10,ABONE,4,FALSE))*60</f>
        <v>0</v>
      </c>
      <c r="E15" s="23">
        <f t="shared" ref="E15:E24" si="2">((SUMIFS(OGİİ2,KAYNAK,A15,SEBEP,B15,SÜRE,"Uzun",BİLDİRİM,"Bildirimsiz")+SUMIFS(AGİİ2,KAYNAK,A15,SEBEP,B15,SÜRE,"Uzun",BİLDİRİM,"Bildirimsiz"))/VLOOKUP($B$10,ABONE,5,FALSE))*60</f>
        <v>0</v>
      </c>
      <c r="F15" s="23">
        <f t="shared" ref="F15:F24" si="3">(SUMIFS(OGİD2,KAYNAK,A15,SEBEP,B15,SÜRE,"Uzun",BİLDİRİM,"Bildirimsiz")/VLOOKUP($B$10,ABONE,6,FALSE))*60</f>
        <v>0</v>
      </c>
      <c r="G15" s="23">
        <f t="shared" ref="G15:G24" si="4">(SUMIFS(AGİD2,KAYNAK,A15,SEBEP,B15,SÜRE,"Uzun",BİLDİRİM,"Bildirimsiz")/VLOOKUP($B$10,ABONE,7,FALSE))*60</f>
        <v>0</v>
      </c>
      <c r="H15" s="23">
        <f t="shared" ref="H15:H24" si="5">((SUMIFS(OGİD2,KAYNAK,A15,SEBEP,B15,SÜRE,"Uzun",BİLDİRİM,"Bildirimsiz")+SUMIFS(AGİD2,KAYNAK,A15,SEBEP,B15,SÜRE,"Uzun",BİLDİRİM,"Bildirimsiz"))/VLOOKUP($B$10,ABONE,8,FALSE))*60</f>
        <v>0</v>
      </c>
      <c r="I15" s="23">
        <f t="shared" ref="I15:I24" si="6">((SUMIFS(OGİİ2,KAYNAK,A15,SEBEP,B15,SÜRE,"Uzun",BİLDİRİM,"Bildirimsiz")+SUMIFS(AGİİ2,KAYNAK,A15,SEBEP,B15,SÜRE,"Uzun",BİLDİRİM,"Bildirimsiz")+SUMIFS(OGİD2,KAYNAK,A15,SEBEP,B15,SÜRE,"Uzun",BİLDİRİM,"Bildirimsiz")+SUMIFS(AGİD2,KAYNAK,A15,SEBEP,B15,SÜRE,"Uzun",BİLDİRİM,"Bildirimsiz"))/VLOOKUP($B$10,ABONE,9,FALSE))*60</f>
        <v>0</v>
      </c>
    </row>
    <row r="16" spans="1:9" ht="14.65" thickBot="1" x14ac:dyDescent="0.5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4.65" thickBot="1" x14ac:dyDescent="0.5">
      <c r="A17" s="19" t="s">
        <v>72</v>
      </c>
      <c r="B17" s="22" t="s">
        <v>22</v>
      </c>
      <c r="C17" s="23">
        <f t="shared" si="0"/>
        <v>0</v>
      </c>
      <c r="D17" s="23">
        <f t="shared" si="1"/>
        <v>0</v>
      </c>
      <c r="E17" s="23">
        <f t="shared" si="2"/>
        <v>0</v>
      </c>
      <c r="F17" s="23">
        <f t="shared" si="3"/>
        <v>0</v>
      </c>
      <c r="G17" s="23">
        <f t="shared" si="4"/>
        <v>0</v>
      </c>
      <c r="H17" s="23">
        <f t="shared" si="5"/>
        <v>0</v>
      </c>
      <c r="I17" s="23">
        <f t="shared" si="6"/>
        <v>0</v>
      </c>
    </row>
    <row r="18" spans="1:9" ht="14.65" thickBot="1" x14ac:dyDescent="0.5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4.65" thickBot="1" x14ac:dyDescent="0.5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4.65" thickBot="1" x14ac:dyDescent="0.5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4.65" thickBot="1" x14ac:dyDescent="0.5">
      <c r="A21" s="19" t="s">
        <v>71</v>
      </c>
      <c r="B21" s="22" t="s">
        <v>22</v>
      </c>
      <c r="C21" s="23">
        <f t="shared" si="0"/>
        <v>0</v>
      </c>
      <c r="D21" s="23">
        <f t="shared" si="1"/>
        <v>0</v>
      </c>
      <c r="E21" s="23">
        <f t="shared" si="2"/>
        <v>0</v>
      </c>
      <c r="F21" s="23">
        <f t="shared" si="3"/>
        <v>0</v>
      </c>
      <c r="G21" s="23">
        <f t="shared" si="4"/>
        <v>0</v>
      </c>
      <c r="H21" s="23">
        <f t="shared" si="5"/>
        <v>0</v>
      </c>
      <c r="I21" s="23">
        <f t="shared" si="6"/>
        <v>0</v>
      </c>
    </row>
    <row r="22" spans="1:9" ht="14.65" thickBot="1" x14ac:dyDescent="0.5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4.65" thickBot="1" x14ac:dyDescent="0.5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4.65" thickBot="1" x14ac:dyDescent="0.5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4.65" thickBot="1" x14ac:dyDescent="0.5">
      <c r="A25" s="60" t="s">
        <v>60</v>
      </c>
      <c r="B25" s="61"/>
      <c r="C25" s="23">
        <f t="shared" ref="C25:I25" si="7">SUM(C15:C24)</f>
        <v>0</v>
      </c>
      <c r="D25" s="23">
        <f t="shared" si="7"/>
        <v>0</v>
      </c>
      <c r="E25" s="23">
        <f t="shared" si="7"/>
        <v>0</v>
      </c>
      <c r="F25" s="23">
        <f t="shared" si="7"/>
        <v>0</v>
      </c>
      <c r="G25" s="23">
        <f t="shared" si="7"/>
        <v>0</v>
      </c>
      <c r="H25" s="23">
        <f t="shared" si="7"/>
        <v>0</v>
      </c>
      <c r="I25" s="23">
        <f t="shared" si="7"/>
        <v>0</v>
      </c>
    </row>
    <row r="26" spans="1:9" ht="14.65" thickBot="1" x14ac:dyDescent="0.5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4.65" thickBot="1" x14ac:dyDescent="0.5">
      <c r="A27" s="19" t="s">
        <v>56</v>
      </c>
      <c r="B27" s="20" t="s">
        <v>57</v>
      </c>
      <c r="C27" s="21" t="s">
        <v>58</v>
      </c>
      <c r="D27" s="21" t="s">
        <v>59</v>
      </c>
      <c r="E27" s="27" t="s">
        <v>36</v>
      </c>
      <c r="F27" s="21" t="s">
        <v>23</v>
      </c>
      <c r="G27" s="21" t="s">
        <v>21</v>
      </c>
      <c r="H27" s="27" t="s">
        <v>36</v>
      </c>
      <c r="I27" s="68"/>
    </row>
    <row r="28" spans="1:9" ht="14.65" thickBot="1" x14ac:dyDescent="0.5">
      <c r="A28" s="19" t="s">
        <v>76</v>
      </c>
      <c r="B28" s="22" t="s">
        <v>22</v>
      </c>
      <c r="C28" s="23">
        <f>(SUMIFS(OGİİ2,KAYNAK,A28,SEBEP,B28,SÜRE,"Uzun",BİLDİRİM,"Bildirimli")/VLOOKUP($B$10,ABONE,3,FALSE))*60</f>
        <v>0</v>
      </c>
      <c r="D28" s="23">
        <f>(SUMIFS(AGİİ2,KAYNAK,A28,SEBEP,B28,SÜRE,"Uzun",BİLDİRİM,"Bildirimli")/VLOOKUP($B$10,ABONE,4,FALSE))*60</f>
        <v>0</v>
      </c>
      <c r="E28" s="23">
        <f>((SUMIFS(OGİİ2,KAYNAK,A28,SEBEP,B28,SÜRE,"Uzun",BİLDİRİM,"Bildirimli")+SUMIFS(AGİİ2,KAYNAK,A28,SEBEP,B28,SÜRE,"Uzun",BİLDİRİM,"Bildirimli"))/VLOOKUP($B$10,ABONE,5,FALSE))*60</f>
        <v>0</v>
      </c>
      <c r="F28" s="23">
        <f>(SUMIFS(OGİD2,KAYNAK,A28,SEBEP,B28,SÜRE,"Uzun",BİLDİRİM,"Bildirimli")/VLOOKUP($B$10,ABONE,6,FALSE))*60</f>
        <v>0</v>
      </c>
      <c r="G28" s="23">
        <f>(SUMIFS(AGİD2,KAYNAK,A28,SEBEP,B28,SÜRE,"Uzun",BİLDİRİM,"Bildirimli")/VLOOKUP($B$10,ABONE,7,FALSE))*60</f>
        <v>0</v>
      </c>
      <c r="H28" s="23">
        <f>((SUMIFS(OGİD2,KAYNAK,A28,SEBEP,B28,SÜRE,"Uzun",BİLDİRİM,"Bildirimli")+SUMIFS(AGİD2,KAYNAK,A28,SEBEP,B28,SÜRE,"Uzun",BİLDİRİM,"Bildirimli"))/VLOOKUP($B$10,ABONE,8,FALSE))*60</f>
        <v>0</v>
      </c>
      <c r="I28" s="23">
        <f>((SUMIFS(OGİİ2,KAYNAK,A28,SEBEP,B28,SÜRE,"Uzun",BİLDİRİM,"Bildirimli")+SUMIFS(AGİİ2,KAYNAK,A28,SEBEP,B28,SÜRE,"Uzun",BİLDİRİM,"Bildirimli")+SUMIFS(OGİD2,KAYNAK,A28,SEBEP,B28,SÜRE,"Uzun",BİLDİRİM,"Bildirimli")+SUMIFS(AGİD2,KAYNAK,A28,SEBEP,B28,SÜRE,"Uzun",BİLDİRİM,"Bildirimli"))/VLOOKUP($B$10,ABONE,9,FALSE))*60</f>
        <v>0</v>
      </c>
    </row>
    <row r="29" spans="1:9" ht="14.65" thickBot="1" x14ac:dyDescent="0.5">
      <c r="A29" s="19" t="s">
        <v>72</v>
      </c>
      <c r="B29" s="22" t="s">
        <v>22</v>
      </c>
      <c r="C29" s="23">
        <f>(SUMIFS(OGİİ2,KAYNAK,A29,SEBEP,B29,SÜRE,"Uzun",BİLDİRİM,"Bildirimli")/VLOOKUP($B$10,ABONE,3,FALSE))*60</f>
        <v>0</v>
      </c>
      <c r="D29" s="23">
        <f>(SUMIFS(AGİİ2,KAYNAK,A29,SEBEP,B29,SÜRE,"Uzun",BİLDİRİM,"Bildirimli")/VLOOKUP($B$10,ABONE,4,FALSE))*60</f>
        <v>0</v>
      </c>
      <c r="E29" s="23">
        <f>((SUMIFS(OGİİ2,KAYNAK,A29,SEBEP,B29,SÜRE,"Uzun",BİLDİRİM,"Bildirimli")+SUMIFS(AGİİ2,KAYNAK,A29,SEBEP,B29,SÜRE,"Uzun",BİLDİRİM,"Bildirimli"))/VLOOKUP($B$10,ABONE,5,FALSE))*60</f>
        <v>0</v>
      </c>
      <c r="F29" s="23">
        <f>(SUMIFS(OGİD2,KAYNAK,A29,SEBEP,B29,SÜRE,"Uzun",BİLDİRİM,"Bildirimli")/VLOOKUP($B$10,ABONE,6,FALSE))*60</f>
        <v>0</v>
      </c>
      <c r="G29" s="23">
        <f>(SUMIFS(AGİD2,KAYNAK,A29,SEBEP,B29,SÜRE,"Uzun",BİLDİRİM,"Bildirimli")/VLOOKUP($B$10,ABONE,7,FALSE))*60</f>
        <v>0</v>
      </c>
      <c r="H29" s="23">
        <f>((SUMIFS(OGİD2,KAYNAK,A29,SEBEP,B29,SÜRE,"Uzun",BİLDİRİM,"Bildirimli")+SUMIFS(AGİD2,KAYNAK,A29,SEBEP,B29,SÜRE,"Uzun",BİLDİRİM,"Bildirimli"))/VLOOKUP($B$10,ABONE,8,FALSE))*60</f>
        <v>0</v>
      </c>
      <c r="I29" s="23">
        <f>((SUMIFS(OGİİ2,KAYNAK,A29,SEBEP,B29,SÜRE,"Uzun",BİLDİRİM,"Bildirimli")+SUMIFS(AGİİ2,KAYNAK,A29,SEBEP,B29,SÜRE,"Uzun",BİLDİRİM,"Bildirimli")+SUMIFS(OGİD2,KAYNAK,A29,SEBEP,B29,SÜRE,"Uzun",BİLDİRİM,"Bildirimli")+SUMIFS(AGİD2,KAYNAK,A29,SEBEP,B29,SÜRE,"Uzun",BİLDİRİM,"Bildirimli"))/VLOOKUP($B$10,ABONE,9,FALSE))*60</f>
        <v>0</v>
      </c>
    </row>
    <row r="30" spans="1:9" ht="14.65" thickBot="1" x14ac:dyDescent="0.5">
      <c r="A30" s="19" t="s">
        <v>72</v>
      </c>
      <c r="B30" s="20" t="s">
        <v>26</v>
      </c>
      <c r="C30" s="23">
        <f>(SUMIFS(OGİİ2,KAYNAK,A30,SEBEP,B30,SÜRE,"Uzun",BİLDİRİM,"Bildirimli")/VLOOKUP($B$10,ABONE,3,FALSE))*60</f>
        <v>0</v>
      </c>
      <c r="D30" s="23">
        <f>(SUMIFS(AGİİ2,KAYNAK,A30,SEBEP,B30,SÜRE,"Uzun",BİLDİRİM,"Bildirimli")/VLOOKUP($B$10,ABONE,4,FALSE))*60</f>
        <v>0</v>
      </c>
      <c r="E30" s="23">
        <f>((SUMIFS(OGİİ2,KAYNAK,A30,SEBEP,B30,SÜRE,"Uzun",BİLDİRİM,"Bildirimli")+SUMIFS(AGİİ2,KAYNAK,A30,SEBEP,B30,SÜRE,"Uzun",BİLDİRİM,"Bildirimli"))/VLOOKUP($B$10,ABONE,5,FALSE))*60</f>
        <v>0</v>
      </c>
      <c r="F30" s="23">
        <f>(SUMIFS(OGİD2,KAYNAK,A30,SEBEP,B30,SÜRE,"Uzun",BİLDİRİM,"Bildirimli")/VLOOKUP($B$10,ABONE,6,FALSE))*60</f>
        <v>0</v>
      </c>
      <c r="G30" s="23">
        <f>(SUMIFS(AGİD2,KAYNAK,A30,SEBEP,B30,SÜRE,"Uzun",BİLDİRİM,"Bildirimli")/VLOOKUP($B$10,ABONE,7,FALSE))*60</f>
        <v>0</v>
      </c>
      <c r="H30" s="23">
        <f>((SUMIFS(OGİD2,KAYNAK,A30,SEBEP,B30,SÜRE,"Uzun",BİLDİRİM,"Bildirimli")+SUMIFS(AGİD2,KAYNAK,A30,SEBEP,B30,SÜRE,"Uzun",BİLDİRİM,"Bildirimli"))/VLOOKUP($B$10,ABONE,8,FALSE))*60</f>
        <v>0</v>
      </c>
      <c r="I30" s="23">
        <f>((SUMIFS(OGİİ2,KAYNAK,A30,SEBEP,B30,SÜRE,"Uzun",BİLDİRİM,"Bildirimli")+SUMIFS(AGİİ2,KAYNAK,A30,SEBEP,B30,SÜRE,"Uzun",BİLDİRİM,"Bildirimli")+SUMIFS(OGİD2,KAYNAK,A30,SEBEP,B30,SÜRE,"Uzun",BİLDİRİM,"Bildirimli")+SUMIFS(AGİD2,KAYNAK,A30,SEBEP,B30,SÜRE,"Uzun",BİLDİRİM,"Bildirimli"))/VLOOKUP($B$10,ABONE,9,FALSE))*60</f>
        <v>0</v>
      </c>
    </row>
    <row r="31" spans="1:9" ht="14.65" thickBot="1" x14ac:dyDescent="0.5">
      <c r="A31" s="19" t="s">
        <v>71</v>
      </c>
      <c r="B31" s="22" t="s">
        <v>22</v>
      </c>
      <c r="C31" s="23">
        <f>(SUMIFS(OGİİ2,KAYNAK,A31,SEBEP,B31,SÜRE,"Uzun",BİLDİRİM,"Bildirimli")/VLOOKUP($B$10,ABONE,3,FALSE))*60</f>
        <v>0</v>
      </c>
      <c r="D31" s="23">
        <f>(SUMIFS(AGİİ2,KAYNAK,A31,SEBEP,B31,SÜRE,"Uzun",BİLDİRİM,"Bildirimli")/VLOOKUP($B$10,ABONE,4,FALSE))*60</f>
        <v>0</v>
      </c>
      <c r="E31" s="23">
        <f>((SUMIFS(OGİİ2,KAYNAK,A31,SEBEP,B31,SÜRE,"Uzun",BİLDİRİM,"Bildirimli")+SUMIFS(AGİİ2,KAYNAK,A31,SEBEP,B31,SÜRE,"Uzun",BİLDİRİM,"Bildirimli"))/VLOOKUP($B$10,ABONE,5,FALSE))*60</f>
        <v>0</v>
      </c>
      <c r="F31" s="23">
        <f>(SUMIFS(OGİD2,KAYNAK,A31,SEBEP,B31,SÜRE,"Uzun",BİLDİRİM,"Bildirimli")/VLOOKUP($B$10,ABONE,6,FALSE))*60</f>
        <v>0</v>
      </c>
      <c r="G31" s="23">
        <f>(SUMIFS(AGİD2,KAYNAK,A31,SEBEP,B31,SÜRE,"Uzun",BİLDİRİM,"Bildirimli")/VLOOKUP($B$10,ABONE,7,FALSE))*60</f>
        <v>0</v>
      </c>
      <c r="H31" s="23">
        <f>((SUMIFS(OGİD2,KAYNAK,A31,SEBEP,B31,SÜRE,"Uzun",BİLDİRİM,"Bildirimli")+SUMIFS(AGİD2,KAYNAK,A31,SEBEP,B31,SÜRE,"Uzun",BİLDİRİM,"Bildirimli"))/VLOOKUP($B$10,ABONE,8,FALSE))*60</f>
        <v>0</v>
      </c>
      <c r="I31" s="23">
        <f>((SUMIFS(OGİİ2,KAYNAK,A31,SEBEP,B31,SÜRE,"Uzun",BİLDİRİM,"Bildirimli")+SUMIFS(AGİİ2,KAYNAK,A31,SEBEP,B31,SÜRE,"Uzun",BİLDİRİM,"Bildirimli")+SUMIFS(OGİD2,KAYNAK,A31,SEBEP,B31,SÜRE,"Uzun",BİLDİRİM,"Bildirimli")+SUMIFS(AGİD2,KAYNAK,A31,SEBEP,B31,SÜRE,"Uzun",BİLDİRİM,"Bildirimli"))/VLOOKUP($B$10,ABONE,9,FALSE))*60</f>
        <v>0</v>
      </c>
    </row>
    <row r="32" spans="1:9" ht="14.65" thickBot="1" x14ac:dyDescent="0.5">
      <c r="A32" s="19" t="s">
        <v>71</v>
      </c>
      <c r="B32" s="20" t="s">
        <v>26</v>
      </c>
      <c r="C32" s="23">
        <f>(SUMIFS(OGİİ2,KAYNAK,A32,SEBEP,B32,SÜRE,"Uzun",BİLDİRİM,"Bildirimli")/VLOOKUP($B$10,ABONE,3,FALSE))*60</f>
        <v>0</v>
      </c>
      <c r="D32" s="23">
        <f>(SUMIFS(AGİİ2,KAYNAK,A32,SEBEP,B32,SÜRE,"Uzun",BİLDİRİM,"Bildirimli")/VLOOKUP($B$10,ABONE,4,FALSE))*60</f>
        <v>0</v>
      </c>
      <c r="E32" s="23">
        <f>((SUMIFS(OGİİ2,KAYNAK,A32,SEBEP,B32,SÜRE,"Uzun",BİLDİRİM,"Bildirimli")+SUMIFS(AGİİ2,KAYNAK,A32,SEBEP,B32,SÜRE,"Uzun",BİLDİRİM,"Bildirimli"))/VLOOKUP($B$10,ABONE,5,FALSE))*60</f>
        <v>0</v>
      </c>
      <c r="F32" s="23">
        <f>(SUMIFS(OGİD2,KAYNAK,A32,SEBEP,B32,SÜRE,"Uzun",BİLDİRİM,"Bildirimli")/VLOOKUP($B$10,ABONE,6,FALSE))*60</f>
        <v>0</v>
      </c>
      <c r="G32" s="23">
        <f>(SUMIFS(AGİD2,KAYNAK,A32,SEBEP,B32,SÜRE,"Uzun",BİLDİRİM,"Bildirimli")/VLOOKUP($B$10,ABONE,7,FALSE))*60</f>
        <v>0</v>
      </c>
      <c r="H32" s="23">
        <f>((SUMIFS(OGİD2,KAYNAK,A32,SEBEP,B32,SÜRE,"Uzun",BİLDİRİM,"Bildirimli")+SUMIFS(AGİD2,KAYNAK,A32,SEBEP,B32,SÜRE,"Uzun",BİLDİRİM,"Bildirimli"))/VLOOKUP($B$10,ABONE,8,FALSE))*60</f>
        <v>0</v>
      </c>
      <c r="I32" s="23">
        <f>((SUMIFS(OGİİ2,KAYNAK,A32,SEBEP,B32,SÜRE,"Uzun",BİLDİRİM,"Bildirimli")+SUMIFS(AGİİ2,KAYNAK,A32,SEBEP,B32,SÜRE,"Uzun",BİLDİRİM,"Bildirimli")+SUMIFS(OGİD2,KAYNAK,A32,SEBEP,B32,SÜRE,"Uzun",BİLDİRİM,"Bildirimli")+SUMIFS(AGİD2,KAYNAK,A32,SEBEP,B32,SÜRE,"Uzun",BİLDİRİM,"Bildirimli"))/VLOOKUP($B$10,ABONE,9,FALSE))*60</f>
        <v>0</v>
      </c>
    </row>
    <row r="33" spans="1:9" ht="14.65" thickBot="1" x14ac:dyDescent="0.5">
      <c r="A33" s="60" t="s">
        <v>60</v>
      </c>
      <c r="B33" s="61"/>
      <c r="C33" s="23">
        <f>SUM(C28:C32)</f>
        <v>0</v>
      </c>
      <c r="D33" s="23">
        <f t="shared" ref="D33:I33" si="8">SUM(D28:D32)</f>
        <v>0</v>
      </c>
      <c r="E33" s="23">
        <f t="shared" si="8"/>
        <v>0</v>
      </c>
      <c r="F33" s="23">
        <f t="shared" si="8"/>
        <v>0</v>
      </c>
      <c r="G33" s="23">
        <f t="shared" si="8"/>
        <v>0</v>
      </c>
      <c r="H33" s="23">
        <f t="shared" si="8"/>
        <v>0</v>
      </c>
      <c r="I33" s="23">
        <f t="shared" si="8"/>
        <v>0</v>
      </c>
    </row>
    <row r="34" spans="1:9" ht="14.65" thickBot="1" x14ac:dyDescent="0.5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4.65" thickBot="1" x14ac:dyDescent="0.5">
      <c r="A35" s="19" t="s">
        <v>56</v>
      </c>
      <c r="B35" s="20" t="s">
        <v>57</v>
      </c>
      <c r="C35" s="21" t="s">
        <v>58</v>
      </c>
      <c r="D35" s="21" t="s">
        <v>59</v>
      </c>
      <c r="E35" s="27" t="s">
        <v>36</v>
      </c>
      <c r="F35" s="21" t="s">
        <v>23</v>
      </c>
      <c r="G35" s="21" t="s">
        <v>21</v>
      </c>
      <c r="H35" s="27" t="s">
        <v>36</v>
      </c>
      <c r="I35" s="68"/>
    </row>
    <row r="36" spans="1:9" ht="14.65" thickBot="1" x14ac:dyDescent="0.5">
      <c r="A36" s="19" t="s">
        <v>76</v>
      </c>
      <c r="B36" s="22" t="s">
        <v>22</v>
      </c>
      <c r="C36" s="23">
        <f t="shared" ref="C36:C45" si="9">(SUMIFS(OGİİ1,KAYNAK,A36,SEBEP,B36,SÜRE,"Uzun",BİLDİRİM,"Bildirimsiz")/VLOOKUP($B$10,ABONE,3,FALSE))</f>
        <v>0</v>
      </c>
      <c r="D36" s="23">
        <f t="shared" ref="D36:D45" si="10">(SUMIFS(AGİİ1,KAYNAK,A36,SEBEP,B36,SÜRE,"Uzun",BİLDİRİM,"Bildirimsiz")/VLOOKUP($B$10,ABONE,4,FALSE))</f>
        <v>0</v>
      </c>
      <c r="E36" s="23">
        <f t="shared" ref="E36:E45" si="11">((SUMIFS(OGİİ1,KAYNAK,A36,SEBEP,B36,SÜRE,"Uzun",BİLDİRİM,"Bildirimsiz")+SUMIFS(AGİİ1,KAYNAK,A36,SEBEP,B36,SÜRE,"Uzun",BİLDİRİM,"Bildirimsiz"))/VLOOKUP($B$10,ABONE,5,FALSE))</f>
        <v>0</v>
      </c>
      <c r="F36" s="23">
        <f t="shared" ref="F36:F45" si="12">(SUMIFS(OGİD1,KAYNAK,A36,SEBEP,B36,SÜRE,"Uzun",BİLDİRİM,"Bildirimsiz")/VLOOKUP($B$10,ABONE,6,FALSE))</f>
        <v>0</v>
      </c>
      <c r="G36" s="23">
        <f t="shared" ref="G36:G45" si="13">(SUMIFS(AGİD1,KAYNAK,A36,SEBEP,B36,SÜRE,"Uzun",BİLDİRİM,"Bildirimsiz")/VLOOKUP($B$10,ABONE,7,FALSE))</f>
        <v>0</v>
      </c>
      <c r="H36" s="23">
        <f t="shared" ref="H36:H45" si="14">((SUMIFS(OGİD1,KAYNAK,A36,SEBEP,B36,SÜRE,"Uzun",BİLDİRİM,"Bildirimsiz")+SUMIFS(AGİD1,KAYNAK,A36,SEBEP,B36,SÜRE,"Uzun",BİLDİRİM,"Bildirimsiz"))/VLOOKUP($B$10,ABONE,8,FALSE))</f>
        <v>0</v>
      </c>
      <c r="I36" s="23">
        <f t="shared" ref="I36:I45" si="15">((SUMIFS(OGİİ1,KAYNAK,A36,SEBEP,B36,SÜRE,"Uzun",BİLDİRİM,"Bildirimsiz")+SUMIFS(AGİİ1,KAYNAK,A36,SEBEP,B36,SÜRE,"Uzun",BİLDİRİM,"Bildirimsiz")+SUMIFS(OGİD1,KAYNAK,A36,SEBEP,B36,SÜRE,"Uzun",BİLDİRİM,"Bildirimsiz")+SUMIFS(AGİD1,KAYNAK,A36,SEBEP,B36,SÜRE,"Uzun",BİLDİRİM,"Bildirimsiz"))/VLOOKUP($B$10,ABONE,9,FALSE))</f>
        <v>0</v>
      </c>
    </row>
    <row r="37" spans="1:9" ht="14.65" thickBot="1" x14ac:dyDescent="0.5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4.65" thickBot="1" x14ac:dyDescent="0.5">
      <c r="A38" s="19" t="s">
        <v>72</v>
      </c>
      <c r="B38" s="22" t="s">
        <v>22</v>
      </c>
      <c r="C38" s="23">
        <f t="shared" si="9"/>
        <v>0</v>
      </c>
      <c r="D38" s="23">
        <f t="shared" si="10"/>
        <v>0</v>
      </c>
      <c r="E38" s="23">
        <f t="shared" si="11"/>
        <v>0</v>
      </c>
      <c r="F38" s="23">
        <f t="shared" si="12"/>
        <v>0</v>
      </c>
      <c r="G38" s="23">
        <f t="shared" si="13"/>
        <v>0</v>
      </c>
      <c r="H38" s="23">
        <f t="shared" si="14"/>
        <v>0</v>
      </c>
      <c r="I38" s="23">
        <f t="shared" si="15"/>
        <v>0</v>
      </c>
    </row>
    <row r="39" spans="1:9" ht="14.65" thickBot="1" x14ac:dyDescent="0.5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4.65" thickBot="1" x14ac:dyDescent="0.5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4.65" thickBot="1" x14ac:dyDescent="0.5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4.65" thickBot="1" x14ac:dyDescent="0.5">
      <c r="A42" s="19" t="s">
        <v>71</v>
      </c>
      <c r="B42" s="22" t="s">
        <v>22</v>
      </c>
      <c r="C42" s="23">
        <f t="shared" si="9"/>
        <v>0</v>
      </c>
      <c r="D42" s="23">
        <f t="shared" si="10"/>
        <v>0</v>
      </c>
      <c r="E42" s="23">
        <f t="shared" si="11"/>
        <v>0</v>
      </c>
      <c r="F42" s="23">
        <f t="shared" si="12"/>
        <v>0</v>
      </c>
      <c r="G42" s="23">
        <f t="shared" si="13"/>
        <v>0</v>
      </c>
      <c r="H42" s="23">
        <f t="shared" si="14"/>
        <v>0</v>
      </c>
      <c r="I42" s="23">
        <f t="shared" si="15"/>
        <v>0</v>
      </c>
    </row>
    <row r="43" spans="1:9" ht="14.65" thickBot="1" x14ac:dyDescent="0.5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4.65" thickBot="1" x14ac:dyDescent="0.5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4.65" thickBot="1" x14ac:dyDescent="0.5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4.65" thickBot="1" x14ac:dyDescent="0.5">
      <c r="A46" s="60" t="s">
        <v>60</v>
      </c>
      <c r="B46" s="61"/>
      <c r="C46" s="23">
        <f>SUM(C36:C45)</f>
        <v>0</v>
      </c>
      <c r="D46" s="23">
        <f t="shared" ref="D46:I46" si="16">SUM(D36:D45)</f>
        <v>0</v>
      </c>
      <c r="E46" s="23">
        <f t="shared" si="16"/>
        <v>0</v>
      </c>
      <c r="F46" s="23">
        <f t="shared" si="16"/>
        <v>0</v>
      </c>
      <c r="G46" s="23">
        <f t="shared" si="16"/>
        <v>0</v>
      </c>
      <c r="H46" s="23">
        <f t="shared" si="16"/>
        <v>0</v>
      </c>
      <c r="I46" s="23">
        <f t="shared" si="16"/>
        <v>0</v>
      </c>
    </row>
    <row r="47" spans="1:9" ht="14.65" thickBot="1" x14ac:dyDescent="0.5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4.65" thickBot="1" x14ac:dyDescent="0.5">
      <c r="A48" s="19" t="s">
        <v>56</v>
      </c>
      <c r="B48" s="20" t="s">
        <v>57</v>
      </c>
      <c r="C48" s="21" t="s">
        <v>58</v>
      </c>
      <c r="D48" s="21" t="s">
        <v>59</v>
      </c>
      <c r="E48" s="27" t="s">
        <v>36</v>
      </c>
      <c r="F48" s="21" t="s">
        <v>23</v>
      </c>
      <c r="G48" s="21" t="s">
        <v>21</v>
      </c>
      <c r="H48" s="27" t="s">
        <v>36</v>
      </c>
      <c r="I48" s="68"/>
    </row>
    <row r="49" spans="1:9" ht="14.65" thickBot="1" x14ac:dyDescent="0.5">
      <c r="A49" s="19" t="s">
        <v>76</v>
      </c>
      <c r="B49" s="22" t="s">
        <v>22</v>
      </c>
      <c r="C49" s="23">
        <f>(SUMIFS(OGİİ1,KAYNAK,A49,SEBEP,B49,SÜRE,"Uzun",BİLDİRİM,"Bildirimli")/VLOOKUP($B$10,ABONE,3,FALSE))</f>
        <v>0</v>
      </c>
      <c r="D49" s="23">
        <f>(SUMIFS(AGİİ1,KAYNAK,A49,SEBEP,B49,SÜRE,"Uzun",BİLDİRİM,"Bildirimli")/VLOOKUP($B$10,ABONE,4,FALSE))</f>
        <v>0</v>
      </c>
      <c r="E49" s="23">
        <f>((SUMIFS(OGİİ1,KAYNAK,A49,SEBEP,B49,SÜRE,"Uzun",BİLDİRİM,"Bildirimli")+SUMIFS(AGİİ1,KAYNAK,A49,SEBEP,B49,SÜRE,"Uzun",BİLDİRİM,"Bildirimli"))/VLOOKUP($B$10,ABONE,5,FALSE))</f>
        <v>0</v>
      </c>
      <c r="F49" s="23">
        <f>(SUMIFS(OGİD1,KAYNAK,A49,SEBEP,B49,SÜRE,"Uzun",BİLDİRİM,"Bildirimli")/VLOOKUP($B$10,ABONE,6,FALSE))</f>
        <v>0</v>
      </c>
      <c r="G49" s="23">
        <f>(SUMIFS(AGİD1,KAYNAK,A49,SEBEP,B49,SÜRE,"Uzun",BİLDİRİM,"Bildirimli")/VLOOKUP($B$10,ABONE,7,FALSE))</f>
        <v>0</v>
      </c>
      <c r="H49" s="23">
        <f>((SUMIFS(OGİD1,KAYNAK,A49,SEBEP,B49,SÜRE,"Uzun",BİLDİRİM,"Bildirimli")+SUMIFS(AGİD1,KAYNAK,A49,SEBEP,B49,SÜRE,"Uzun",BİLDİRİM,"Bildirimli"))/VLOOKUP($B$10,ABONE,8,FALSE))</f>
        <v>0</v>
      </c>
      <c r="I49" s="23">
        <f>((SUMIFS(OGİİ1,KAYNAK,A49,SEBEP,B49,SÜRE,"Uzun",BİLDİRİM,"Bildirimli")+SUMIFS(AGİİ1,KAYNAK,A49,SEBEP,B49,SÜRE,"Uzun",BİLDİRİM,"Bildirimli")+SUMIFS(OGİD1,KAYNAK,A49,SEBEP,B49,SÜRE,"Uzun",BİLDİRİM,"Bildirimli")+SUMIFS(AGİD1,KAYNAK,A49,SEBEP,B49,SÜRE,"Uzun",BİLDİRİM,"Bildirimli"))/VLOOKUP($B$10,ABONE,9,FALSE))</f>
        <v>0</v>
      </c>
    </row>
    <row r="50" spans="1:9" ht="14.65" thickBot="1" x14ac:dyDescent="0.5">
      <c r="A50" s="19" t="s">
        <v>72</v>
      </c>
      <c r="B50" s="22" t="s">
        <v>22</v>
      </c>
      <c r="C50" s="23">
        <f>(SUMIFS(OGİİ1,KAYNAK,A50,SEBEP,B50,SÜRE,"Uzun",BİLDİRİM,"Bildirimli")/VLOOKUP($B$10,ABONE,3,FALSE))</f>
        <v>0</v>
      </c>
      <c r="D50" s="23">
        <f>(SUMIFS(AGİİ1,KAYNAK,A50,SEBEP,B50,SÜRE,"Uzun",BİLDİRİM,"Bildirimli")/VLOOKUP($B$10,ABONE,4,FALSE))</f>
        <v>0</v>
      </c>
      <c r="E50" s="23">
        <f>((SUMIFS(OGİİ1,KAYNAK,A50,SEBEP,B50,SÜRE,"Uzun",BİLDİRİM,"Bildirimli")+SUMIFS(AGİİ1,KAYNAK,A50,SEBEP,B50,SÜRE,"Uzun",BİLDİRİM,"Bildirimli"))/VLOOKUP($B$10,ABONE,5,FALSE))</f>
        <v>0</v>
      </c>
      <c r="F50" s="23">
        <f>(SUMIFS(OGİD1,KAYNAK,A50,SEBEP,B50,SÜRE,"Uzun",BİLDİRİM,"Bildirimli")/VLOOKUP($B$10,ABONE,6,FALSE))</f>
        <v>0</v>
      </c>
      <c r="G50" s="23">
        <f>(SUMIFS(AGİD1,KAYNAK,A50,SEBEP,B50,SÜRE,"Uzun",BİLDİRİM,"Bildirimli")/VLOOKUP($B$10,ABONE,7,FALSE))</f>
        <v>0</v>
      </c>
      <c r="H50" s="23">
        <f>((SUMIFS(OGİD1,KAYNAK,A50,SEBEP,B50,SÜRE,"Uzun",BİLDİRİM,"Bildirimli")+SUMIFS(AGİD1,KAYNAK,A50,SEBEP,B50,SÜRE,"Uzun",BİLDİRİM,"Bildirimli"))/VLOOKUP($B$10,ABONE,8,FALSE))</f>
        <v>0</v>
      </c>
      <c r="I50" s="23">
        <f>((SUMIFS(OGİİ1,KAYNAK,A50,SEBEP,B50,SÜRE,"Uzun",BİLDİRİM,"Bildirimli")+SUMIFS(AGİİ1,KAYNAK,A50,SEBEP,B50,SÜRE,"Uzun",BİLDİRİM,"Bildirimli")+SUMIFS(OGİD1,KAYNAK,A50,SEBEP,B50,SÜRE,"Uzun",BİLDİRİM,"Bildirimli")+SUMIFS(AGİD1,KAYNAK,A50,SEBEP,B50,SÜRE,"Uzun",BİLDİRİM,"Bildirimli"))/VLOOKUP($B$10,ABONE,9,FALSE))</f>
        <v>0</v>
      </c>
    </row>
    <row r="51" spans="1:9" ht="14.65" thickBot="1" x14ac:dyDescent="0.5">
      <c r="A51" s="19" t="s">
        <v>72</v>
      </c>
      <c r="B51" s="20" t="s">
        <v>26</v>
      </c>
      <c r="C51" s="23">
        <f>(SUMIFS(OGİİ1,KAYNAK,A51,SEBEP,B51,SÜRE,"Uzun",BİLDİRİM,"Bildirimli")/VLOOKUP($B$10,ABONE,3,FALSE))</f>
        <v>0</v>
      </c>
      <c r="D51" s="23">
        <f>(SUMIFS(AGİİ1,KAYNAK,A51,SEBEP,B51,SÜRE,"Uzun",BİLDİRİM,"Bildirimli")/VLOOKUP($B$10,ABONE,4,FALSE))</f>
        <v>0</v>
      </c>
      <c r="E51" s="23">
        <f>((SUMIFS(OGİİ1,KAYNAK,A51,SEBEP,B51,SÜRE,"Uzun",BİLDİRİM,"Bildirimli")+SUMIFS(AGİİ1,KAYNAK,A51,SEBEP,B51,SÜRE,"Uzun",BİLDİRİM,"Bildirimli"))/VLOOKUP($B$10,ABONE,5,FALSE))</f>
        <v>0</v>
      </c>
      <c r="F51" s="23">
        <f>(SUMIFS(OGİD1,KAYNAK,A51,SEBEP,B51,SÜRE,"Uzun",BİLDİRİM,"Bildirimli")/VLOOKUP($B$10,ABONE,6,FALSE))</f>
        <v>0</v>
      </c>
      <c r="G51" s="23">
        <f>(SUMIFS(AGİD1,KAYNAK,A51,SEBEP,B51,SÜRE,"Uzun",BİLDİRİM,"Bildirimli")/VLOOKUP($B$10,ABONE,7,FALSE))</f>
        <v>0</v>
      </c>
      <c r="H51" s="23">
        <f>((SUMIFS(OGİD1,KAYNAK,A51,SEBEP,B51,SÜRE,"Uzun",BİLDİRİM,"Bildirimli")+SUMIFS(AGİD1,KAYNAK,A51,SEBEP,B51,SÜRE,"Uzun",BİLDİRİM,"Bildirimli"))/VLOOKUP($B$10,ABONE,8,FALSE))</f>
        <v>0</v>
      </c>
      <c r="I51" s="23">
        <f>((SUMIFS(OGİİ1,KAYNAK,A51,SEBEP,B51,SÜRE,"Uzun",BİLDİRİM,"Bildirimli")+SUMIFS(AGİİ1,KAYNAK,A51,SEBEP,B51,SÜRE,"Uzun",BİLDİRİM,"Bildirimli")+SUMIFS(OGİD1,KAYNAK,A51,SEBEP,B51,SÜRE,"Uzun",BİLDİRİM,"Bildirimli")+SUMIFS(AGİD1,KAYNAK,A51,SEBEP,B51,SÜRE,"Uzun",BİLDİRİM,"Bildirimli"))/VLOOKUP($B$10,ABONE,9,FALSE))</f>
        <v>0</v>
      </c>
    </row>
    <row r="52" spans="1:9" ht="14.65" thickBot="1" x14ac:dyDescent="0.5">
      <c r="A52" s="19" t="s">
        <v>71</v>
      </c>
      <c r="B52" s="22" t="s">
        <v>22</v>
      </c>
      <c r="C52" s="23">
        <f>(SUMIFS(OGİİ1,KAYNAK,A52,SEBEP,B52,SÜRE,"Uzun",BİLDİRİM,"Bildirimli")/VLOOKUP($B$10,ABONE,3,FALSE))</f>
        <v>0</v>
      </c>
      <c r="D52" s="23">
        <f>(SUMIFS(AGİİ1,KAYNAK,A52,SEBEP,B52,SÜRE,"Uzun",BİLDİRİM,"Bildirimli")/VLOOKUP($B$10,ABONE,4,FALSE))</f>
        <v>0</v>
      </c>
      <c r="E52" s="23">
        <f>((SUMIFS(OGİİ1,KAYNAK,A52,SEBEP,B52,SÜRE,"Uzun",BİLDİRİM,"Bildirimli")+SUMIFS(AGİİ1,KAYNAK,A52,SEBEP,B52,SÜRE,"Uzun",BİLDİRİM,"Bildirimli"))/VLOOKUP($B$10,ABONE,5,FALSE))</f>
        <v>0</v>
      </c>
      <c r="F52" s="23">
        <f>(SUMIFS(OGİD1,KAYNAK,A52,SEBEP,B52,SÜRE,"Uzun",BİLDİRİM,"Bildirimli")/VLOOKUP($B$10,ABONE,6,FALSE))</f>
        <v>0</v>
      </c>
      <c r="G52" s="23">
        <f>(SUMIFS(AGİD1,KAYNAK,A52,SEBEP,B52,SÜRE,"Uzun",BİLDİRİM,"Bildirimli")/VLOOKUP($B$10,ABONE,7,FALSE))</f>
        <v>0</v>
      </c>
      <c r="H52" s="23">
        <f>((SUMIFS(OGİD1,KAYNAK,A52,SEBEP,B52,SÜRE,"Uzun",BİLDİRİM,"Bildirimli")+SUMIFS(AGİD1,KAYNAK,A52,SEBEP,B52,SÜRE,"Uzun",BİLDİRİM,"Bildirimli"))/VLOOKUP($B$10,ABONE,8,FALSE))</f>
        <v>0</v>
      </c>
      <c r="I52" s="23">
        <f>((SUMIFS(OGİİ1,KAYNAK,A52,SEBEP,B52,SÜRE,"Uzun",BİLDİRİM,"Bildirimli")+SUMIFS(AGİİ1,KAYNAK,A52,SEBEP,B52,SÜRE,"Uzun",BİLDİRİM,"Bildirimli")+SUMIFS(OGİD1,KAYNAK,A52,SEBEP,B52,SÜRE,"Uzun",BİLDİRİM,"Bildirimli")+SUMIFS(AGİD1,KAYNAK,A52,SEBEP,B52,SÜRE,"Uzun",BİLDİRİM,"Bildirimli"))/VLOOKUP($B$10,ABONE,9,FALSE))</f>
        <v>0</v>
      </c>
    </row>
    <row r="53" spans="1:9" ht="14.65" thickBot="1" x14ac:dyDescent="0.5">
      <c r="A53" s="19" t="s">
        <v>71</v>
      </c>
      <c r="B53" s="20" t="s">
        <v>26</v>
      </c>
      <c r="C53" s="23">
        <f>(SUMIFS(OGİİ1,KAYNAK,A53,SEBEP,B53,SÜRE,"Uzun",BİLDİRİM,"Bildirimli")/VLOOKUP($B$10,ABONE,3,FALSE))</f>
        <v>0</v>
      </c>
      <c r="D53" s="23">
        <f>(SUMIFS(AGİİ1,KAYNAK,A53,SEBEP,B53,SÜRE,"Uzun",BİLDİRİM,"Bildirimli")/VLOOKUP($B$10,ABONE,4,FALSE))</f>
        <v>0</v>
      </c>
      <c r="E53" s="23">
        <f>((SUMIFS(OGİİ1,KAYNAK,A53,SEBEP,B53,SÜRE,"Uzun",BİLDİRİM,"Bildirimli")+SUMIFS(AGİİ1,KAYNAK,A53,SEBEP,B53,SÜRE,"Uzun",BİLDİRİM,"Bildirimli"))/VLOOKUP($B$10,ABONE,5,FALSE))</f>
        <v>0</v>
      </c>
      <c r="F53" s="23">
        <f>(SUMIFS(OGİD1,KAYNAK,A53,SEBEP,B53,SÜRE,"Uzun",BİLDİRİM,"Bildirimli")/VLOOKUP($B$10,ABONE,6,FALSE))</f>
        <v>0</v>
      </c>
      <c r="G53" s="23">
        <f>(SUMIFS(AGİD1,KAYNAK,A53,SEBEP,B53,SÜRE,"Uzun",BİLDİRİM,"Bildirimli")/VLOOKUP($B$10,ABONE,7,FALSE))</f>
        <v>0</v>
      </c>
      <c r="H53" s="23">
        <f>((SUMIFS(OGİD1,KAYNAK,A53,SEBEP,B53,SÜRE,"Uzun",BİLDİRİM,"Bildirimli")+SUMIFS(AGİD1,KAYNAK,A53,SEBEP,B53,SÜRE,"Uzun",BİLDİRİM,"Bildirimli"))/VLOOKUP($B$10,ABONE,8,FALSE))</f>
        <v>0</v>
      </c>
      <c r="I53" s="23">
        <f>((SUMIFS(OGİİ1,KAYNAK,A53,SEBEP,B53,SÜRE,"Uzun",BİLDİRİM,"Bildirimli")+SUMIFS(AGİİ1,KAYNAK,A53,SEBEP,B53,SÜRE,"Uzun",BİLDİRİM,"Bildirimli")+SUMIFS(OGİD1,KAYNAK,A53,SEBEP,B53,SÜRE,"Uzun",BİLDİRİM,"Bildirimli")+SUMIFS(AGİD1,KAYNAK,A53,SEBEP,B53,SÜRE,"Uzun",BİLDİRİM,"Bildirimli"))/VLOOKUP($B$10,ABONE,9,FALSE))</f>
        <v>0</v>
      </c>
    </row>
    <row r="54" spans="1:9" ht="14.65" thickBot="1" x14ac:dyDescent="0.5">
      <c r="A54" s="60" t="s">
        <v>60</v>
      </c>
      <c r="B54" s="61"/>
      <c r="C54" s="23">
        <f>SUM(C49:C53)</f>
        <v>0</v>
      </c>
      <c r="D54" s="23">
        <f t="shared" ref="D54:I54" si="17">SUM(D49:D53)</f>
        <v>0</v>
      </c>
      <c r="E54" s="23">
        <f t="shared" si="17"/>
        <v>0</v>
      </c>
      <c r="F54" s="23">
        <f t="shared" si="17"/>
        <v>0</v>
      </c>
      <c r="G54" s="23">
        <f t="shared" si="17"/>
        <v>0</v>
      </c>
      <c r="H54" s="23">
        <f t="shared" si="17"/>
        <v>0</v>
      </c>
      <c r="I54" s="23">
        <f t="shared" si="17"/>
        <v>0</v>
      </c>
    </row>
    <row r="55" spans="1:9" ht="14.65" thickBot="1" x14ac:dyDescent="0.5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45">
      <c r="A56" s="58" t="s">
        <v>56</v>
      </c>
      <c r="B56" s="59"/>
      <c r="C56" s="21" t="s">
        <v>58</v>
      </c>
      <c r="D56" s="21" t="s">
        <v>59</v>
      </c>
      <c r="E56" s="27" t="s">
        <v>36</v>
      </c>
      <c r="F56" s="21" t="s">
        <v>23</v>
      </c>
      <c r="G56" s="21" t="s">
        <v>21</v>
      </c>
      <c r="H56" s="27" t="s">
        <v>36</v>
      </c>
      <c r="I56" s="68"/>
    </row>
    <row r="57" spans="1:9" x14ac:dyDescent="0.45">
      <c r="A57" s="58" t="s">
        <v>76</v>
      </c>
      <c r="B57" s="59"/>
      <c r="C57" s="23">
        <f>(SUMIFS(OGİİ1,KAYNAK,A57,SÜRE,"Kısa")/VLOOKUP($B$10,ABONE,3,FALSE))</f>
        <v>0</v>
      </c>
      <c r="D57" s="23">
        <f>(SUMIFS(AGİİ1,KAYNAK,A57,SÜRE,"Kısa")/VLOOKUP($B$10,ABONE,4,FALSE))</f>
        <v>0</v>
      </c>
      <c r="E57" s="23">
        <f>((SUMIFS(OGİİ1,KAYNAK,A57,SÜRE,"Kısa")+SUMIFS(AGİİ1,KAYNAK,A57,SÜRE,"Kısa"))/VLOOKUP($B$10,ABONE,5,FALSE))</f>
        <v>0</v>
      </c>
      <c r="F57" s="23">
        <f>(SUMIFS(OGİD1,KAYNAK,A57,SÜRE,"Kısa")/VLOOKUP($B$10,ABONE,6,FALSE))</f>
        <v>0</v>
      </c>
      <c r="G57" s="23">
        <f>(SUMIFS(AGİD1,KAYNAK,A57,SÜRE,"Kısa")/VLOOKUP($B$10,ABONE,7,FALSE))</f>
        <v>0</v>
      </c>
      <c r="H57" s="23">
        <f>((SUMIFS(OGİD1,KAYNAK,A57,SÜRE,"Kısa")+SUMIFS(AGİD1,KAYNAK,A57,SÜRE,"Kısa"))/VLOOKUP($B$10,ABONE,8,FALSE))</f>
        <v>0</v>
      </c>
      <c r="I57" s="23">
        <f>((SUMIFS(OGİİ1,KAYNAK,A57,SÜRE,"Kısa")+SUMIFS(AGİİ1,KAYNAK,A57,SÜRE,"Kısa")+SUMIFS(OGİD1,KAYNAK,A57,SÜRE,"Kısa")+SUMIFS(AGİD1,KAYNAK,A57,SÜRE,"Kısa"))/VLOOKUP($B$10,ABONE,9,FALSE))</f>
        <v>0</v>
      </c>
    </row>
    <row r="58" spans="1:9" ht="14.65" thickBot="1" x14ac:dyDescent="0.5">
      <c r="A58" s="58" t="s">
        <v>72</v>
      </c>
      <c r="B58" s="59"/>
      <c r="C58" s="23">
        <f>(SUMIFS(OGİİ1,KAYNAK,A58,SÜRE,"Kısa")/VLOOKUP($B$10,ABONE,3,FALSE))</f>
        <v>0</v>
      </c>
      <c r="D58" s="23">
        <f>(SUMIFS(AGİİ1,KAYNAK,A58,SÜRE,"Kısa")/VLOOKUP($B$10,ABONE,4,FALSE))</f>
        <v>0</v>
      </c>
      <c r="E58" s="23">
        <f>((SUMIFS(OGİİ1,KAYNAK,A58,SÜRE,"Kısa")+SUMIFS(AGİİ1,KAYNAK,A58,SÜRE,"Kısa"))/VLOOKUP($B$10,ABONE,5,FALSE))</f>
        <v>0</v>
      </c>
      <c r="F58" s="23">
        <f>(SUMIFS(OGİD1,KAYNAK,A58,SÜRE,"Kısa")/VLOOKUP($B$10,ABONE,6,FALSE))</f>
        <v>0</v>
      </c>
      <c r="G58" s="23">
        <f>(SUMIFS(AGİD1,KAYNAK,A58,SÜRE,"Kısa")/VLOOKUP($B$10,ABONE,7,FALSE))</f>
        <v>0</v>
      </c>
      <c r="H58" s="23">
        <f>((SUMIFS(OGİD1,KAYNAK,A58,SÜRE,"Kısa")+SUMIFS(AGİD1,KAYNAK,A58,SÜRE,"Kısa"))/VLOOKUP($B$10,ABONE,8,FALSE))</f>
        <v>0</v>
      </c>
      <c r="I58" s="23">
        <f>((SUMIFS(OGİİ1,KAYNAK,A58,SÜRE,"Kısa")+SUMIFS(AGİİ1,KAYNAK,A58,SÜRE,"Kısa")+SUMIFS(OGİD1,KAYNAK,A58,SÜRE,"Kısa")+SUMIFS(AGİD1,KAYNAK,A58,SÜRE,"Kısa"))/VLOOKUP($B$10,ABONE,9,FALSE))</f>
        <v>0</v>
      </c>
    </row>
    <row r="59" spans="1:9" ht="14.65" thickBot="1" x14ac:dyDescent="0.5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4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4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4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45">
      <c r="A63" s="28"/>
      <c r="B63" s="33" t="s">
        <v>65</v>
      </c>
      <c r="C63" s="34">
        <f>VLOOKUP($B$10,ABONE,3,FALSE)</f>
        <v>8472</v>
      </c>
      <c r="D63" s="34">
        <f>VLOOKUP($B$10,ABONE,4,FALSE)</f>
        <v>2959767</v>
      </c>
      <c r="E63" s="34">
        <f>VLOOKUP($B$10,ABONE,5,FALSE)</f>
        <v>2968239</v>
      </c>
      <c r="F63" s="34">
        <f>VLOOKUP($B$10,ABONE,6,FALSE)</f>
        <v>31718</v>
      </c>
      <c r="G63" s="34">
        <f>VLOOKUP($B$10,ABONE,7,FALSE)</f>
        <v>421226</v>
      </c>
      <c r="H63" s="34">
        <f>VLOOKUP($B$10,ABONE,8,FALSE)</f>
        <v>452944</v>
      </c>
      <c r="I63" s="34">
        <f>VLOOKUP($B$10,ABONE,9,FALSE)</f>
        <v>3421183</v>
      </c>
    </row>
    <row r="64" spans="1:9" x14ac:dyDescent="0.4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4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4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4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4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4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5">
    <mergeCell ref="B10:C10"/>
    <mergeCell ref="A1:C1"/>
    <mergeCell ref="B2:C2"/>
    <mergeCell ref="B3:C3"/>
    <mergeCell ref="B4:C4"/>
    <mergeCell ref="B5:C5"/>
    <mergeCell ref="B6:C6"/>
    <mergeCell ref="F6:I6"/>
    <mergeCell ref="B7:C7"/>
    <mergeCell ref="F7:I7"/>
    <mergeCell ref="B8:C8"/>
    <mergeCell ref="B9:C9"/>
    <mergeCell ref="A46:B46"/>
    <mergeCell ref="A13:B13"/>
    <mergeCell ref="C13:E13"/>
    <mergeCell ref="F13:H13"/>
    <mergeCell ref="I13:I14"/>
    <mergeCell ref="A25:B25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55:B55"/>
    <mergeCell ref="C55:E55"/>
    <mergeCell ref="F55:H55"/>
    <mergeCell ref="I55:I56"/>
    <mergeCell ref="A56:B56"/>
    <mergeCell ref="A47:B47"/>
    <mergeCell ref="C47:E47"/>
    <mergeCell ref="F47:H47"/>
    <mergeCell ref="I47:I48"/>
    <mergeCell ref="A54:B54"/>
    <mergeCell ref="B64:I64"/>
    <mergeCell ref="B69:I69"/>
    <mergeCell ref="A57:B57"/>
    <mergeCell ref="A58:B58"/>
    <mergeCell ref="A59:B59"/>
    <mergeCell ref="C61:E61"/>
    <mergeCell ref="F61:H61"/>
    <mergeCell ref="I61:I62"/>
  </mergeCells>
  <dataValidations count="3">
    <dataValidation type="decimal" allowBlank="1" showErrorMessage="1" errorTitle="İstenen Aralıkta Değil!" error="İstenen Aralık: Minimum=-9223372036854775808 Maksimum=9223372036854775807" sqref="C15:I25 C28:I33 C49:I54 C36:I46 D66:I69 C67:C69 C57:I60" xr:uid="{00000000-0002-0000-01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 xr:uid="{00000000-0002-0000-0100-000001000000}">
      <formula1>0</formula1>
      <formula2>2147483647</formula2>
    </dataValidation>
    <dataValidation type="textLength" allowBlank="1" showInputMessage="1" showErrorMessage="1" sqref="B6" xr:uid="{00000000-0002-0000-0100-000002000000}">
      <formula1>10</formula1>
      <formula2>10</formula2>
    </dataValidation>
  </dataValidation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I69"/>
  <sheetViews>
    <sheetView zoomScale="70" zoomScaleNormal="70" workbookViewId="0">
      <selection activeCell="L13" sqref="L13"/>
    </sheetView>
  </sheetViews>
  <sheetFormatPr defaultRowHeight="14.25" x14ac:dyDescent="0.45"/>
  <cols>
    <col min="1" max="1" width="36.59765625" bestFit="1" customWidth="1"/>
    <col min="2" max="2" width="27" customWidth="1"/>
    <col min="3" max="9" width="18" customWidth="1"/>
  </cols>
  <sheetData>
    <row r="1" spans="1:9" x14ac:dyDescent="0.4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4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4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4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4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4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4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4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4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4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45">
      <c r="A11" s="7" t="s">
        <v>77</v>
      </c>
      <c r="B11" s="78" t="s">
        <v>95</v>
      </c>
      <c r="C11" s="78"/>
      <c r="D11" s="10"/>
      <c r="E11" s="10"/>
      <c r="F11" s="10"/>
      <c r="G11" s="6"/>
      <c r="H11" s="6"/>
      <c r="I11" s="6"/>
    </row>
    <row r="12" spans="1:9" ht="14.65" thickBot="1" x14ac:dyDescent="0.5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5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4.65" thickBot="1" x14ac:dyDescent="0.5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4.65" thickBot="1" x14ac:dyDescent="0.5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4.65" thickBot="1" x14ac:dyDescent="0.5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4.65" thickBot="1" x14ac:dyDescent="0.5">
      <c r="A17" s="19" t="s">
        <v>72</v>
      </c>
      <c r="B17" s="37" t="s">
        <v>22</v>
      </c>
      <c r="C17" s="23">
        <f t="shared" si="0"/>
        <v>0</v>
      </c>
      <c r="D17" s="23">
        <f t="shared" si="1"/>
        <v>0</v>
      </c>
      <c r="E17" s="23">
        <f t="shared" si="2"/>
        <v>0</v>
      </c>
      <c r="F17" s="23">
        <f t="shared" si="3"/>
        <v>0</v>
      </c>
      <c r="G17" s="23">
        <f t="shared" si="4"/>
        <v>0</v>
      </c>
      <c r="H17" s="23">
        <f t="shared" si="5"/>
        <v>0</v>
      </c>
      <c r="I17" s="23">
        <f t="shared" si="6"/>
        <v>0</v>
      </c>
    </row>
    <row r="18" spans="1:9" ht="14.65" thickBot="1" x14ac:dyDescent="0.5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4.65" thickBot="1" x14ac:dyDescent="0.5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4.65" thickBot="1" x14ac:dyDescent="0.5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4.65" thickBot="1" x14ac:dyDescent="0.5">
      <c r="A21" s="19" t="s">
        <v>71</v>
      </c>
      <c r="B21" s="37" t="s">
        <v>22</v>
      </c>
      <c r="C21" s="23">
        <f t="shared" si="0"/>
        <v>0</v>
      </c>
      <c r="D21" s="23">
        <f t="shared" si="1"/>
        <v>0</v>
      </c>
      <c r="E21" s="23">
        <f t="shared" si="2"/>
        <v>0</v>
      </c>
      <c r="F21" s="23">
        <f t="shared" si="3"/>
        <v>0</v>
      </c>
      <c r="G21" s="23">
        <f t="shared" si="4"/>
        <v>0</v>
      </c>
      <c r="H21" s="23">
        <f t="shared" si="5"/>
        <v>0</v>
      </c>
      <c r="I21" s="23">
        <f t="shared" si="6"/>
        <v>0</v>
      </c>
    </row>
    <row r="22" spans="1:9" ht="14.65" thickBot="1" x14ac:dyDescent="0.5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4.65" thickBot="1" x14ac:dyDescent="0.5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4.65" thickBot="1" x14ac:dyDescent="0.5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4.65" thickBot="1" x14ac:dyDescent="0.5">
      <c r="A25" s="60" t="s">
        <v>60</v>
      </c>
      <c r="B25" s="61"/>
      <c r="C25" s="23">
        <f t="shared" ref="C25:I25" si="7">SUM(C15:C24)</f>
        <v>0</v>
      </c>
      <c r="D25" s="23">
        <f t="shared" si="7"/>
        <v>0</v>
      </c>
      <c r="E25" s="23">
        <f t="shared" si="7"/>
        <v>0</v>
      </c>
      <c r="F25" s="23">
        <f t="shared" si="7"/>
        <v>0</v>
      </c>
      <c r="G25" s="23">
        <f t="shared" si="7"/>
        <v>0</v>
      </c>
      <c r="H25" s="23">
        <f t="shared" si="7"/>
        <v>0</v>
      </c>
      <c r="I25" s="23">
        <f t="shared" si="7"/>
        <v>0</v>
      </c>
    </row>
    <row r="26" spans="1:9" ht="14.65" thickBot="1" x14ac:dyDescent="0.5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4.65" thickBot="1" x14ac:dyDescent="0.5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4.65" thickBot="1" x14ac:dyDescent="0.5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4.65" thickBot="1" x14ac:dyDescent="0.5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3">
        <f>(SUMIFS(OGİD2,KAYNAK,A29,SEBEP,B29,SÜRE,"Uzun",BİLDİRİM,"Bildirimli",İL,$B$10,İLÇE,$B$11)/VLOOKUP($B$11,ABONE,6,FALSE))*60</f>
        <v>0</v>
      </c>
      <c r="G29" s="23">
        <f>(SUMIFS(AGİD2,KAYNAK,A29,SEBEP,B29,SÜRE,"Uzun",BİLDİRİM,"Bildirimli",İL,$B$10,İLÇE,$B$11)/VLOOKUP($B$11,ABONE,7,FALSE))*60</f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4.65" thickBot="1" x14ac:dyDescent="0.5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4.65" thickBot="1" x14ac:dyDescent="0.5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4.65" thickBot="1" x14ac:dyDescent="0.5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4.65" thickBot="1" x14ac:dyDescent="0.5">
      <c r="A33" s="60" t="s">
        <v>60</v>
      </c>
      <c r="B33" s="61"/>
      <c r="C33" s="23">
        <f>SUM(C28:C32)</f>
        <v>0</v>
      </c>
      <c r="D33" s="23">
        <f t="shared" ref="D33:I33" si="8">SUM(D28:D32)</f>
        <v>0</v>
      </c>
      <c r="E33" s="23">
        <f t="shared" si="8"/>
        <v>0</v>
      </c>
      <c r="F33" s="23">
        <f t="shared" si="8"/>
        <v>0</v>
      </c>
      <c r="G33" s="23">
        <f t="shared" si="8"/>
        <v>0</v>
      </c>
      <c r="H33" s="23">
        <f t="shared" si="8"/>
        <v>0</v>
      </c>
      <c r="I33" s="23">
        <f t="shared" si="8"/>
        <v>0</v>
      </c>
    </row>
    <row r="34" spans="1:9" ht="14.65" thickBot="1" x14ac:dyDescent="0.5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4.65" thickBot="1" x14ac:dyDescent="0.5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4.65" thickBot="1" x14ac:dyDescent="0.5">
      <c r="A36" s="19" t="s">
        <v>76</v>
      </c>
      <c r="B36" s="37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4.65" thickBot="1" x14ac:dyDescent="0.5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4.65" thickBot="1" x14ac:dyDescent="0.5">
      <c r="A38" s="19" t="s">
        <v>72</v>
      </c>
      <c r="B38" s="37" t="s">
        <v>22</v>
      </c>
      <c r="C38" s="23">
        <f t="shared" si="9"/>
        <v>0</v>
      </c>
      <c r="D38" s="23">
        <f t="shared" si="10"/>
        <v>0</v>
      </c>
      <c r="E38" s="23">
        <f t="shared" si="11"/>
        <v>0</v>
      </c>
      <c r="F38" s="23">
        <f t="shared" si="12"/>
        <v>0</v>
      </c>
      <c r="G38" s="23">
        <f t="shared" si="13"/>
        <v>0</v>
      </c>
      <c r="H38" s="23">
        <f t="shared" si="14"/>
        <v>0</v>
      </c>
      <c r="I38" s="23">
        <f t="shared" si="15"/>
        <v>0</v>
      </c>
    </row>
    <row r="39" spans="1:9" ht="14.65" thickBot="1" x14ac:dyDescent="0.5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4.65" thickBot="1" x14ac:dyDescent="0.5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4.65" thickBot="1" x14ac:dyDescent="0.5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4.65" thickBot="1" x14ac:dyDescent="0.5">
      <c r="A42" s="19" t="s">
        <v>71</v>
      </c>
      <c r="B42" s="37" t="s">
        <v>22</v>
      </c>
      <c r="C42" s="23">
        <f t="shared" si="9"/>
        <v>0</v>
      </c>
      <c r="D42" s="23">
        <f t="shared" si="10"/>
        <v>0</v>
      </c>
      <c r="E42" s="23">
        <f t="shared" si="11"/>
        <v>0</v>
      </c>
      <c r="F42" s="23">
        <f t="shared" si="12"/>
        <v>0</v>
      </c>
      <c r="G42" s="23">
        <f t="shared" si="13"/>
        <v>0</v>
      </c>
      <c r="H42" s="23">
        <f t="shared" si="14"/>
        <v>0</v>
      </c>
      <c r="I42" s="23">
        <f t="shared" si="15"/>
        <v>0</v>
      </c>
    </row>
    <row r="43" spans="1:9" ht="14.65" thickBot="1" x14ac:dyDescent="0.5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4.65" thickBot="1" x14ac:dyDescent="0.5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4.65" thickBot="1" x14ac:dyDescent="0.5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4.65" thickBot="1" x14ac:dyDescent="0.5">
      <c r="A46" s="60" t="s">
        <v>60</v>
      </c>
      <c r="B46" s="61"/>
      <c r="C46" s="23">
        <f>SUM(C36:C45)</f>
        <v>0</v>
      </c>
      <c r="D46" s="23">
        <f t="shared" ref="D46:I46" si="16">SUM(D36:D45)</f>
        <v>0</v>
      </c>
      <c r="E46" s="23">
        <f t="shared" si="16"/>
        <v>0</v>
      </c>
      <c r="F46" s="23">
        <f t="shared" si="16"/>
        <v>0</v>
      </c>
      <c r="G46" s="23">
        <f t="shared" si="16"/>
        <v>0</v>
      </c>
      <c r="H46" s="23">
        <f t="shared" si="16"/>
        <v>0</v>
      </c>
      <c r="I46" s="23">
        <f t="shared" si="16"/>
        <v>0</v>
      </c>
    </row>
    <row r="47" spans="1:9" ht="14.65" thickBot="1" x14ac:dyDescent="0.5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4.65" thickBot="1" x14ac:dyDescent="0.5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4.65" thickBot="1" x14ac:dyDescent="0.5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4.65" thickBot="1" x14ac:dyDescent="0.5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3">
        <f>(SUMIFS(OGİD1,KAYNAK,A50,SEBEP,B50,SÜRE,"Uzun",BİLDİRİM,"Bildirimli",İL,$B$10,İLÇE,$B$11)/VLOOKUP($B$11,ABONE,6,FALSE))</f>
        <v>0</v>
      </c>
      <c r="G50" s="23">
        <f>(SUMIFS(AGİD1,KAYNAK,A50,SEBEP,B50,SÜRE,"Uzun",BİLDİRİM,"Bildirimli",İL,$B$10,İLÇE,$B$11)/VLOOKUP($B$11,ABONE,7,FALSE))</f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4.65" thickBot="1" x14ac:dyDescent="0.5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4.65" thickBot="1" x14ac:dyDescent="0.5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4.65" thickBot="1" x14ac:dyDescent="0.5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4.65" thickBot="1" x14ac:dyDescent="0.5">
      <c r="A54" s="60" t="s">
        <v>60</v>
      </c>
      <c r="B54" s="61"/>
      <c r="C54" s="23">
        <f>SUM(C49:C53)</f>
        <v>0</v>
      </c>
      <c r="D54" s="23">
        <f t="shared" ref="D54:I54" si="17">SUM(D49:D53)</f>
        <v>0</v>
      </c>
      <c r="E54" s="23">
        <f t="shared" si="17"/>
        <v>0</v>
      </c>
      <c r="F54" s="23">
        <f t="shared" si="17"/>
        <v>0</v>
      </c>
      <c r="G54" s="23">
        <f t="shared" si="17"/>
        <v>0</v>
      </c>
      <c r="H54" s="23">
        <f t="shared" si="17"/>
        <v>0</v>
      </c>
      <c r="I54" s="23">
        <f t="shared" si="17"/>
        <v>0</v>
      </c>
    </row>
    <row r="55" spans="1:9" ht="14.65" thickBot="1" x14ac:dyDescent="0.5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4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4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4.65" thickBot="1" x14ac:dyDescent="0.5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4.65" thickBot="1" x14ac:dyDescent="0.5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4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4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4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45">
      <c r="A63" s="28"/>
      <c r="B63" s="33" t="s">
        <v>65</v>
      </c>
      <c r="C63" s="34">
        <f>VLOOKUP($B$11,ABONE,3,FALSE)</f>
        <v>234</v>
      </c>
      <c r="D63" s="34">
        <f>VLOOKUP($B$11,ABONE,4,FALSE)</f>
        <v>33299</v>
      </c>
      <c r="E63" s="34">
        <f>VLOOKUP($B$11,ABONE,5,FALSE)</f>
        <v>33533</v>
      </c>
      <c r="F63" s="34">
        <f>VLOOKUP($B$11,ABONE,6,FALSE)</f>
        <v>325</v>
      </c>
      <c r="G63" s="34">
        <f>VLOOKUP($B$11,ABONE,7,FALSE)</f>
        <v>15220</v>
      </c>
      <c r="H63" s="34">
        <f>VLOOKUP($B$11,ABONE,8,FALSE)</f>
        <v>15545</v>
      </c>
      <c r="I63" s="34">
        <f>VLOOKUP($B$11,ABONE,9,FALSE)</f>
        <v>49078</v>
      </c>
    </row>
    <row r="64" spans="1:9" x14ac:dyDescent="0.4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4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4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4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4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4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 xr:uid="{00000000-0002-0000-1300-000000000000}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 xr:uid="{00000000-0002-0000-1300-000001000000}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 xr:uid="{00000000-0002-0000-1300-000002000000}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I69"/>
  <sheetViews>
    <sheetView zoomScale="70" zoomScaleNormal="70" workbookViewId="0">
      <selection activeCell="L13" sqref="L13"/>
    </sheetView>
  </sheetViews>
  <sheetFormatPr defaultRowHeight="14.25" x14ac:dyDescent="0.45"/>
  <cols>
    <col min="1" max="1" width="36.59765625" bestFit="1" customWidth="1"/>
    <col min="2" max="2" width="27" customWidth="1"/>
    <col min="3" max="9" width="18" customWidth="1"/>
  </cols>
  <sheetData>
    <row r="1" spans="1:9" x14ac:dyDescent="0.4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4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4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4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4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4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4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4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4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4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45">
      <c r="A11" s="7" t="s">
        <v>77</v>
      </c>
      <c r="B11" s="78" t="s">
        <v>96</v>
      </c>
      <c r="C11" s="78"/>
      <c r="D11" s="10"/>
      <c r="E11" s="10"/>
      <c r="F11" s="10"/>
      <c r="G11" s="6"/>
      <c r="H11" s="6"/>
      <c r="I11" s="6"/>
    </row>
    <row r="12" spans="1:9" ht="14.65" thickBot="1" x14ac:dyDescent="0.5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5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4.65" thickBot="1" x14ac:dyDescent="0.5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4.65" thickBot="1" x14ac:dyDescent="0.5">
      <c r="A15" s="19" t="s">
        <v>76</v>
      </c>
      <c r="B15" s="37" t="s">
        <v>22</v>
      </c>
      <c r="C15" s="23">
        <v>0</v>
      </c>
      <c r="D15" s="23">
        <f t="shared" ref="D15:D24" si="0">(SUMIFS(AGİİ2,KAYNAK,A15,SEBEP,B15,SÜRE,"Uzun",BİLDİRİM,"Bildirimsiz",İL,$B$10,İLÇE,$B$11)/VLOOKUP($B$11,ABONE,4,FALSE))*60</f>
        <v>0</v>
      </c>
      <c r="E15" s="23">
        <f t="shared" ref="E15:E24" si="1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v>0</v>
      </c>
      <c r="G15" s="23">
        <f t="shared" ref="G15:G24" si="2">(SUMIFS(AGİD2,KAYNAK,A15,SEBEP,B15,SÜRE,"Uzun",BİLDİRİM,"Bildirimsiz",İL,$B$10,İLÇE,$B$11)/VLOOKUP($B$11,ABONE,7,FALSE))*60</f>
        <v>0</v>
      </c>
      <c r="H15" s="23">
        <f t="shared" ref="H15:H24" si="3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4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4.65" thickBot="1" x14ac:dyDescent="0.5">
      <c r="A16" s="19" t="s">
        <v>76</v>
      </c>
      <c r="B16" s="24" t="s">
        <v>25</v>
      </c>
      <c r="C16" s="23">
        <v>0</v>
      </c>
      <c r="D16" s="23">
        <f t="shared" si="0"/>
        <v>0</v>
      </c>
      <c r="E16" s="23">
        <f t="shared" si="1"/>
        <v>0</v>
      </c>
      <c r="F16" s="23">
        <v>0</v>
      </c>
      <c r="G16" s="23">
        <f t="shared" si="2"/>
        <v>0</v>
      </c>
      <c r="H16" s="23">
        <f t="shared" si="3"/>
        <v>0</v>
      </c>
      <c r="I16" s="23">
        <f t="shared" si="4"/>
        <v>0</v>
      </c>
    </row>
    <row r="17" spans="1:9" ht="14.65" thickBot="1" x14ac:dyDescent="0.5">
      <c r="A17" s="19" t="s">
        <v>72</v>
      </c>
      <c r="B17" s="37" t="s">
        <v>22</v>
      </c>
      <c r="C17" s="23">
        <v>0</v>
      </c>
      <c r="D17" s="23">
        <f t="shared" si="0"/>
        <v>0</v>
      </c>
      <c r="E17" s="23">
        <f t="shared" si="1"/>
        <v>0</v>
      </c>
      <c r="F17" s="23">
        <v>0</v>
      </c>
      <c r="G17" s="23">
        <f t="shared" si="2"/>
        <v>0</v>
      </c>
      <c r="H17" s="23">
        <f t="shared" si="3"/>
        <v>0</v>
      </c>
      <c r="I17" s="23">
        <f t="shared" si="4"/>
        <v>0</v>
      </c>
    </row>
    <row r="18" spans="1:9" ht="14.65" thickBot="1" x14ac:dyDescent="0.5">
      <c r="A18" s="19" t="s">
        <v>72</v>
      </c>
      <c r="B18" s="24" t="s">
        <v>24</v>
      </c>
      <c r="C18" s="23">
        <v>0</v>
      </c>
      <c r="D18" s="23">
        <f t="shared" si="0"/>
        <v>0</v>
      </c>
      <c r="E18" s="23">
        <f t="shared" si="1"/>
        <v>0</v>
      </c>
      <c r="F18" s="23">
        <v>0</v>
      </c>
      <c r="G18" s="23">
        <f t="shared" si="2"/>
        <v>0</v>
      </c>
      <c r="H18" s="23">
        <f t="shared" si="3"/>
        <v>0</v>
      </c>
      <c r="I18" s="23">
        <f t="shared" si="4"/>
        <v>0</v>
      </c>
    </row>
    <row r="19" spans="1:9" ht="14.65" thickBot="1" x14ac:dyDescent="0.5">
      <c r="A19" s="19" t="s">
        <v>72</v>
      </c>
      <c r="B19" s="24" t="s">
        <v>25</v>
      </c>
      <c r="C19" s="23">
        <v>0</v>
      </c>
      <c r="D19" s="23">
        <f t="shared" si="0"/>
        <v>0</v>
      </c>
      <c r="E19" s="23">
        <f t="shared" si="1"/>
        <v>0</v>
      </c>
      <c r="F19" s="23">
        <v>0</v>
      </c>
      <c r="G19" s="23">
        <f t="shared" si="2"/>
        <v>0</v>
      </c>
      <c r="H19" s="23">
        <f t="shared" si="3"/>
        <v>0</v>
      </c>
      <c r="I19" s="23">
        <f t="shared" si="4"/>
        <v>0</v>
      </c>
    </row>
    <row r="20" spans="1:9" ht="14.65" thickBot="1" x14ac:dyDescent="0.5">
      <c r="A20" s="19" t="s">
        <v>72</v>
      </c>
      <c r="B20" s="24" t="s">
        <v>26</v>
      </c>
      <c r="C20" s="23">
        <v>0</v>
      </c>
      <c r="D20" s="23">
        <f t="shared" si="0"/>
        <v>0</v>
      </c>
      <c r="E20" s="23">
        <f t="shared" si="1"/>
        <v>0</v>
      </c>
      <c r="F20" s="23">
        <v>0</v>
      </c>
      <c r="G20" s="23">
        <f t="shared" si="2"/>
        <v>0</v>
      </c>
      <c r="H20" s="23">
        <f t="shared" si="3"/>
        <v>0</v>
      </c>
      <c r="I20" s="23">
        <f t="shared" si="4"/>
        <v>0</v>
      </c>
    </row>
    <row r="21" spans="1:9" ht="14.65" thickBot="1" x14ac:dyDescent="0.5">
      <c r="A21" s="19" t="s">
        <v>71</v>
      </c>
      <c r="B21" s="37" t="s">
        <v>22</v>
      </c>
      <c r="C21" s="23">
        <v>0</v>
      </c>
      <c r="D21" s="23">
        <f t="shared" si="0"/>
        <v>0</v>
      </c>
      <c r="E21" s="23">
        <f t="shared" si="1"/>
        <v>0</v>
      </c>
      <c r="F21" s="23">
        <v>0</v>
      </c>
      <c r="G21" s="23">
        <f t="shared" si="2"/>
        <v>0</v>
      </c>
      <c r="H21" s="23">
        <f t="shared" si="3"/>
        <v>0</v>
      </c>
      <c r="I21" s="23">
        <f t="shared" si="4"/>
        <v>0</v>
      </c>
    </row>
    <row r="22" spans="1:9" ht="14.65" thickBot="1" x14ac:dyDescent="0.5">
      <c r="A22" s="19" t="s">
        <v>71</v>
      </c>
      <c r="B22" s="24" t="s">
        <v>24</v>
      </c>
      <c r="C22" s="23">
        <v>0</v>
      </c>
      <c r="D22" s="23">
        <f t="shared" si="0"/>
        <v>0</v>
      </c>
      <c r="E22" s="23">
        <f t="shared" si="1"/>
        <v>0</v>
      </c>
      <c r="F22" s="23">
        <v>0</v>
      </c>
      <c r="G22" s="23">
        <f t="shared" si="2"/>
        <v>0</v>
      </c>
      <c r="H22" s="23">
        <f t="shared" si="3"/>
        <v>0</v>
      </c>
      <c r="I22" s="23">
        <f t="shared" si="4"/>
        <v>0</v>
      </c>
    </row>
    <row r="23" spans="1:9" ht="14.65" thickBot="1" x14ac:dyDescent="0.5">
      <c r="A23" s="19" t="s">
        <v>71</v>
      </c>
      <c r="B23" s="24" t="s">
        <v>25</v>
      </c>
      <c r="C23" s="23">
        <v>0</v>
      </c>
      <c r="D23" s="23">
        <f t="shared" si="0"/>
        <v>0</v>
      </c>
      <c r="E23" s="23">
        <f t="shared" si="1"/>
        <v>0</v>
      </c>
      <c r="F23" s="23">
        <v>0</v>
      </c>
      <c r="G23" s="23">
        <f t="shared" si="2"/>
        <v>0</v>
      </c>
      <c r="H23" s="23">
        <f t="shared" si="3"/>
        <v>0</v>
      </c>
      <c r="I23" s="23">
        <f t="shared" si="4"/>
        <v>0</v>
      </c>
    </row>
    <row r="24" spans="1:9" ht="14.65" thickBot="1" x14ac:dyDescent="0.5">
      <c r="A24" s="19" t="s">
        <v>71</v>
      </c>
      <c r="B24" s="24" t="s">
        <v>26</v>
      </c>
      <c r="C24" s="23">
        <v>0</v>
      </c>
      <c r="D24" s="23">
        <f t="shared" si="0"/>
        <v>0</v>
      </c>
      <c r="E24" s="23">
        <f t="shared" si="1"/>
        <v>0</v>
      </c>
      <c r="F24" s="23">
        <v>0</v>
      </c>
      <c r="G24" s="23">
        <f t="shared" si="2"/>
        <v>0</v>
      </c>
      <c r="H24" s="23">
        <f t="shared" si="3"/>
        <v>0</v>
      </c>
      <c r="I24" s="23">
        <f t="shared" si="4"/>
        <v>0</v>
      </c>
    </row>
    <row r="25" spans="1:9" ht="14.65" thickBot="1" x14ac:dyDescent="0.5">
      <c r="A25" s="60" t="s">
        <v>60</v>
      </c>
      <c r="B25" s="61"/>
      <c r="C25" s="23">
        <v>0</v>
      </c>
      <c r="D25" s="23">
        <f t="shared" ref="D25:I25" si="5">SUM(D15:D24)</f>
        <v>0</v>
      </c>
      <c r="E25" s="23">
        <f t="shared" si="5"/>
        <v>0</v>
      </c>
      <c r="F25" s="23">
        <f t="shared" si="5"/>
        <v>0</v>
      </c>
      <c r="G25" s="23">
        <f t="shared" si="5"/>
        <v>0</v>
      </c>
      <c r="H25" s="23">
        <f t="shared" si="5"/>
        <v>0</v>
      </c>
      <c r="I25" s="23">
        <f t="shared" si="5"/>
        <v>0</v>
      </c>
    </row>
    <row r="26" spans="1:9" ht="14.65" thickBot="1" x14ac:dyDescent="0.5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4.65" thickBot="1" x14ac:dyDescent="0.5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4.65" thickBot="1" x14ac:dyDescent="0.5">
      <c r="A28" s="19" t="s">
        <v>76</v>
      </c>
      <c r="B28" s="37" t="s">
        <v>22</v>
      </c>
      <c r="C28" s="23"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4.65" thickBot="1" x14ac:dyDescent="0.5">
      <c r="A29" s="19" t="s">
        <v>72</v>
      </c>
      <c r="B29" s="37" t="s">
        <v>22</v>
      </c>
      <c r="C29" s="23">
        <v>0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3">
        <v>0</v>
      </c>
      <c r="G29" s="23">
        <f>(SUMIFS(AGİD2,KAYNAK,A29,SEBEP,B29,SÜRE,"Uzun",BİLDİRİM,"Bildirimli",İL,$B$10,İLÇE,$B$11)/VLOOKUP($B$11,ABONE,7,FALSE))*60</f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4.65" thickBot="1" x14ac:dyDescent="0.5">
      <c r="A30" s="19" t="s">
        <v>72</v>
      </c>
      <c r="B30" s="20" t="s">
        <v>26</v>
      </c>
      <c r="C30" s="23"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4.65" thickBot="1" x14ac:dyDescent="0.5">
      <c r="A31" s="19" t="s">
        <v>71</v>
      </c>
      <c r="B31" s="37" t="s">
        <v>22</v>
      </c>
      <c r="C31" s="23"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4.65" thickBot="1" x14ac:dyDescent="0.5">
      <c r="A32" s="19" t="s">
        <v>71</v>
      </c>
      <c r="B32" s="20" t="s">
        <v>26</v>
      </c>
      <c r="C32" s="23"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4.65" thickBot="1" x14ac:dyDescent="0.5">
      <c r="A33" s="60" t="s">
        <v>60</v>
      </c>
      <c r="B33" s="61"/>
      <c r="C33" s="23">
        <v>0</v>
      </c>
      <c r="D33" s="23">
        <f t="shared" ref="D33:I33" si="6">SUM(D28:D32)</f>
        <v>0</v>
      </c>
      <c r="E33" s="23">
        <f t="shared" si="6"/>
        <v>0</v>
      </c>
      <c r="F33" s="23">
        <f t="shared" si="6"/>
        <v>0</v>
      </c>
      <c r="G33" s="23">
        <f t="shared" si="6"/>
        <v>0</v>
      </c>
      <c r="H33" s="23">
        <f t="shared" si="6"/>
        <v>0</v>
      </c>
      <c r="I33" s="23">
        <f t="shared" si="6"/>
        <v>0</v>
      </c>
    </row>
    <row r="34" spans="1:9" ht="14.65" thickBot="1" x14ac:dyDescent="0.5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4.65" thickBot="1" x14ac:dyDescent="0.5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4.65" thickBot="1" x14ac:dyDescent="0.5">
      <c r="A36" s="19" t="s">
        <v>76</v>
      </c>
      <c r="B36" s="37" t="s">
        <v>22</v>
      </c>
      <c r="C36" s="23">
        <v>0</v>
      </c>
      <c r="D36" s="23">
        <f t="shared" ref="D36:D45" si="7">(SUMIFS(AGİİ1,KAYNAK,A36,SEBEP,B36,SÜRE,"Uzun",BİLDİRİM,"Bildirimsiz",İL,$B$10,İLÇE,$B$11)/VLOOKUP($B$11,ABONE,4,FALSE))</f>
        <v>0</v>
      </c>
      <c r="E36" s="23">
        <f t="shared" ref="E36:E45" si="8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v>0</v>
      </c>
      <c r="G36" s="23">
        <f t="shared" ref="G36:G45" si="9">(SUMIFS(AGİD1,KAYNAK,A36,SEBEP,B36,SÜRE,"Uzun",BİLDİRİM,"Bildirimsiz",İL,$B$10,İLÇE,$B$11)/VLOOKUP($B$11,ABONE,7,FALSE))</f>
        <v>0</v>
      </c>
      <c r="H36" s="23">
        <f t="shared" ref="H36:H45" si="10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1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4.65" thickBot="1" x14ac:dyDescent="0.5">
      <c r="A37" s="19" t="s">
        <v>76</v>
      </c>
      <c r="B37" s="24" t="s">
        <v>25</v>
      </c>
      <c r="C37" s="23">
        <v>1</v>
      </c>
      <c r="D37" s="23">
        <f t="shared" si="7"/>
        <v>0</v>
      </c>
      <c r="E37" s="23">
        <f t="shared" si="8"/>
        <v>0</v>
      </c>
      <c r="F37" s="23">
        <v>1</v>
      </c>
      <c r="G37" s="23">
        <f t="shared" si="9"/>
        <v>0</v>
      </c>
      <c r="H37" s="23">
        <f t="shared" si="10"/>
        <v>0</v>
      </c>
      <c r="I37" s="23">
        <f t="shared" si="11"/>
        <v>0</v>
      </c>
    </row>
    <row r="38" spans="1:9" ht="14.65" thickBot="1" x14ac:dyDescent="0.5">
      <c r="A38" s="19" t="s">
        <v>72</v>
      </c>
      <c r="B38" s="37" t="s">
        <v>22</v>
      </c>
      <c r="C38" s="23">
        <v>2</v>
      </c>
      <c r="D38" s="23">
        <f t="shared" si="7"/>
        <v>0</v>
      </c>
      <c r="E38" s="23">
        <f t="shared" si="8"/>
        <v>0</v>
      </c>
      <c r="F38" s="23">
        <v>2</v>
      </c>
      <c r="G38" s="23">
        <f t="shared" si="9"/>
        <v>0</v>
      </c>
      <c r="H38" s="23">
        <f t="shared" si="10"/>
        <v>0</v>
      </c>
      <c r="I38" s="23">
        <f t="shared" si="11"/>
        <v>0</v>
      </c>
    </row>
    <row r="39" spans="1:9" ht="14.65" thickBot="1" x14ac:dyDescent="0.5">
      <c r="A39" s="19" t="s">
        <v>72</v>
      </c>
      <c r="B39" s="20" t="s">
        <v>24</v>
      </c>
      <c r="C39" s="23">
        <v>3</v>
      </c>
      <c r="D39" s="23">
        <f t="shared" si="7"/>
        <v>0</v>
      </c>
      <c r="E39" s="23">
        <f t="shared" si="8"/>
        <v>0</v>
      </c>
      <c r="F39" s="23">
        <v>3</v>
      </c>
      <c r="G39" s="23">
        <f t="shared" si="9"/>
        <v>0</v>
      </c>
      <c r="H39" s="23">
        <f t="shared" si="10"/>
        <v>0</v>
      </c>
      <c r="I39" s="23">
        <f t="shared" si="11"/>
        <v>0</v>
      </c>
    </row>
    <row r="40" spans="1:9" ht="14.65" thickBot="1" x14ac:dyDescent="0.5">
      <c r="A40" s="19" t="s">
        <v>72</v>
      </c>
      <c r="B40" s="24" t="s">
        <v>25</v>
      </c>
      <c r="C40" s="23">
        <v>4</v>
      </c>
      <c r="D40" s="23">
        <f t="shared" si="7"/>
        <v>0</v>
      </c>
      <c r="E40" s="23">
        <f t="shared" si="8"/>
        <v>0</v>
      </c>
      <c r="F40" s="23">
        <v>4</v>
      </c>
      <c r="G40" s="23">
        <f t="shared" si="9"/>
        <v>0</v>
      </c>
      <c r="H40" s="23">
        <f t="shared" si="10"/>
        <v>0</v>
      </c>
      <c r="I40" s="23">
        <f t="shared" si="11"/>
        <v>0</v>
      </c>
    </row>
    <row r="41" spans="1:9" ht="14.65" thickBot="1" x14ac:dyDescent="0.5">
      <c r="A41" s="19" t="s">
        <v>72</v>
      </c>
      <c r="B41" s="20" t="s">
        <v>26</v>
      </c>
      <c r="C41" s="23">
        <v>5</v>
      </c>
      <c r="D41" s="23">
        <f t="shared" si="7"/>
        <v>0</v>
      </c>
      <c r="E41" s="23">
        <f t="shared" si="8"/>
        <v>0</v>
      </c>
      <c r="F41" s="23">
        <v>5</v>
      </c>
      <c r="G41" s="23">
        <f t="shared" si="9"/>
        <v>0</v>
      </c>
      <c r="H41" s="23">
        <f t="shared" si="10"/>
        <v>0</v>
      </c>
      <c r="I41" s="23">
        <f t="shared" si="11"/>
        <v>0</v>
      </c>
    </row>
    <row r="42" spans="1:9" ht="14.65" thickBot="1" x14ac:dyDescent="0.5">
      <c r="A42" s="19" t="s">
        <v>71</v>
      </c>
      <c r="B42" s="37" t="s">
        <v>22</v>
      </c>
      <c r="C42" s="23">
        <v>6</v>
      </c>
      <c r="D42" s="23">
        <f t="shared" si="7"/>
        <v>0</v>
      </c>
      <c r="E42" s="23">
        <f t="shared" si="8"/>
        <v>0</v>
      </c>
      <c r="F42" s="23">
        <v>6</v>
      </c>
      <c r="G42" s="23">
        <f t="shared" si="9"/>
        <v>0</v>
      </c>
      <c r="H42" s="23">
        <f t="shared" si="10"/>
        <v>0</v>
      </c>
      <c r="I42" s="23">
        <f t="shared" si="11"/>
        <v>0</v>
      </c>
    </row>
    <row r="43" spans="1:9" ht="14.65" thickBot="1" x14ac:dyDescent="0.5">
      <c r="A43" s="19" t="s">
        <v>71</v>
      </c>
      <c r="B43" s="20" t="s">
        <v>24</v>
      </c>
      <c r="C43" s="23">
        <v>7</v>
      </c>
      <c r="D43" s="23">
        <f t="shared" si="7"/>
        <v>0</v>
      </c>
      <c r="E43" s="23">
        <f t="shared" si="8"/>
        <v>0</v>
      </c>
      <c r="F43" s="23">
        <v>7</v>
      </c>
      <c r="G43" s="23">
        <f t="shared" si="9"/>
        <v>0</v>
      </c>
      <c r="H43" s="23">
        <f t="shared" si="10"/>
        <v>0</v>
      </c>
      <c r="I43" s="23">
        <f t="shared" si="11"/>
        <v>0</v>
      </c>
    </row>
    <row r="44" spans="1:9" ht="14.65" thickBot="1" x14ac:dyDescent="0.5">
      <c r="A44" s="19" t="s">
        <v>71</v>
      </c>
      <c r="B44" s="24" t="s">
        <v>25</v>
      </c>
      <c r="C44" s="23">
        <v>8</v>
      </c>
      <c r="D44" s="23">
        <f t="shared" si="7"/>
        <v>0</v>
      </c>
      <c r="E44" s="23">
        <f t="shared" si="8"/>
        <v>0</v>
      </c>
      <c r="F44" s="23">
        <v>8</v>
      </c>
      <c r="G44" s="23">
        <f t="shared" si="9"/>
        <v>0</v>
      </c>
      <c r="H44" s="23">
        <f t="shared" si="10"/>
        <v>0</v>
      </c>
      <c r="I44" s="23">
        <f t="shared" si="11"/>
        <v>0</v>
      </c>
    </row>
    <row r="45" spans="1:9" ht="14.65" thickBot="1" x14ac:dyDescent="0.5">
      <c r="A45" s="19" t="s">
        <v>71</v>
      </c>
      <c r="B45" s="20" t="s">
        <v>26</v>
      </c>
      <c r="C45" s="23">
        <v>9</v>
      </c>
      <c r="D45" s="23">
        <f t="shared" si="7"/>
        <v>0</v>
      </c>
      <c r="E45" s="23">
        <f t="shared" si="8"/>
        <v>0</v>
      </c>
      <c r="F45" s="23">
        <v>9</v>
      </c>
      <c r="G45" s="23">
        <f t="shared" si="9"/>
        <v>0</v>
      </c>
      <c r="H45" s="23">
        <f t="shared" si="10"/>
        <v>0</v>
      </c>
      <c r="I45" s="23">
        <f t="shared" si="11"/>
        <v>0</v>
      </c>
    </row>
    <row r="46" spans="1:9" ht="14.65" thickBot="1" x14ac:dyDescent="0.5">
      <c r="A46" s="60" t="s">
        <v>60</v>
      </c>
      <c r="B46" s="61"/>
      <c r="C46" s="23">
        <v>0</v>
      </c>
      <c r="D46" s="23">
        <f t="shared" ref="D46:I46" si="12">SUM(D36:D45)</f>
        <v>0</v>
      </c>
      <c r="E46" s="23">
        <f t="shared" si="12"/>
        <v>0</v>
      </c>
      <c r="F46" s="23">
        <f t="shared" si="12"/>
        <v>45</v>
      </c>
      <c r="G46" s="23">
        <f t="shared" si="12"/>
        <v>0</v>
      </c>
      <c r="H46" s="23">
        <f t="shared" si="12"/>
        <v>0</v>
      </c>
      <c r="I46" s="23">
        <f t="shared" si="12"/>
        <v>0</v>
      </c>
    </row>
    <row r="47" spans="1:9" ht="14.65" thickBot="1" x14ac:dyDescent="0.5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4.65" thickBot="1" x14ac:dyDescent="0.5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4.65" thickBot="1" x14ac:dyDescent="0.5">
      <c r="A49" s="19" t="s">
        <v>76</v>
      </c>
      <c r="B49" s="37" t="s">
        <v>22</v>
      </c>
      <c r="C49" s="23"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4.65" thickBot="1" x14ac:dyDescent="0.5">
      <c r="A50" s="19" t="s">
        <v>72</v>
      </c>
      <c r="B50" s="37" t="s">
        <v>22</v>
      </c>
      <c r="C50" s="23">
        <v>1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3">
        <v>1</v>
      </c>
      <c r="G50" s="23">
        <f>(SUMIFS(AGİD1,KAYNAK,A50,SEBEP,B50,SÜRE,"Uzun",BİLDİRİM,"Bildirimli",İL,$B$10,İLÇE,$B$11)/VLOOKUP($B$11,ABONE,7,FALSE))</f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4.65" thickBot="1" x14ac:dyDescent="0.5">
      <c r="A51" s="19" t="s">
        <v>72</v>
      </c>
      <c r="B51" s="20" t="s">
        <v>26</v>
      </c>
      <c r="C51" s="23">
        <v>2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v>2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4.65" thickBot="1" x14ac:dyDescent="0.5">
      <c r="A52" s="19" t="s">
        <v>71</v>
      </c>
      <c r="B52" s="37" t="s">
        <v>22</v>
      </c>
      <c r="C52" s="23">
        <v>3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v>3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4.65" thickBot="1" x14ac:dyDescent="0.5">
      <c r="A53" s="19" t="s">
        <v>71</v>
      </c>
      <c r="B53" s="20" t="s">
        <v>26</v>
      </c>
      <c r="C53" s="23">
        <v>4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v>4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4.65" thickBot="1" x14ac:dyDescent="0.5">
      <c r="A54" s="60" t="s">
        <v>60</v>
      </c>
      <c r="B54" s="61"/>
      <c r="C54" s="23">
        <v>0</v>
      </c>
      <c r="D54" s="23">
        <f t="shared" ref="D54:I54" si="13">SUM(D49:D53)</f>
        <v>0</v>
      </c>
      <c r="E54" s="23">
        <f t="shared" si="13"/>
        <v>0</v>
      </c>
      <c r="F54" s="23">
        <f t="shared" si="13"/>
        <v>10</v>
      </c>
      <c r="G54" s="23">
        <f t="shared" si="13"/>
        <v>0</v>
      </c>
      <c r="H54" s="23">
        <f t="shared" si="13"/>
        <v>0</v>
      </c>
      <c r="I54" s="23">
        <f t="shared" si="13"/>
        <v>0</v>
      </c>
    </row>
    <row r="55" spans="1:9" ht="14.65" thickBot="1" x14ac:dyDescent="0.5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4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45">
      <c r="A57" s="58" t="s">
        <v>76</v>
      </c>
      <c r="B57" s="59"/>
      <c r="C57" s="23"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4.65" thickBot="1" x14ac:dyDescent="0.5">
      <c r="A58" s="58" t="s">
        <v>72</v>
      </c>
      <c r="B58" s="59"/>
      <c r="C58" s="23">
        <v>1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v>1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4.65" thickBot="1" x14ac:dyDescent="0.5">
      <c r="A59" s="60" t="s">
        <v>60</v>
      </c>
      <c r="B59" s="61"/>
      <c r="C59" s="23">
        <v>0</v>
      </c>
      <c r="D59" s="23">
        <f t="shared" ref="D59:I59" si="14">SUM(D57:D58)</f>
        <v>0</v>
      </c>
      <c r="E59" s="23">
        <f t="shared" si="14"/>
        <v>0</v>
      </c>
      <c r="F59" s="23">
        <f t="shared" si="14"/>
        <v>1</v>
      </c>
      <c r="G59" s="23">
        <f t="shared" si="14"/>
        <v>0</v>
      </c>
      <c r="H59" s="23">
        <f t="shared" si="14"/>
        <v>0</v>
      </c>
      <c r="I59" s="23">
        <f t="shared" si="14"/>
        <v>0</v>
      </c>
    </row>
    <row r="60" spans="1:9" x14ac:dyDescent="0.4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4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4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45">
      <c r="A63" s="28"/>
      <c r="B63" s="33" t="s">
        <v>65</v>
      </c>
      <c r="C63" s="34">
        <f>VLOOKUP($B$11,ABONE,3,FALSE)</f>
        <v>41</v>
      </c>
      <c r="D63" s="34">
        <f>VLOOKUP($B$11,ABONE,4,FALSE)</f>
        <v>12200</v>
      </c>
      <c r="E63" s="34">
        <f>VLOOKUP($B$11,ABONE,5,FALSE)</f>
        <v>12241</v>
      </c>
      <c r="F63" s="34">
        <f>VLOOKUP($B$11,ABONE,6,FALSE)</f>
        <v>477</v>
      </c>
      <c r="G63" s="34">
        <f>VLOOKUP($B$11,ABONE,7,FALSE)</f>
        <v>17680</v>
      </c>
      <c r="H63" s="34">
        <f>VLOOKUP($B$11,ABONE,8,FALSE)</f>
        <v>18157</v>
      </c>
      <c r="I63" s="34">
        <f>VLOOKUP($B$11,ABONE,9,FALSE)</f>
        <v>30398</v>
      </c>
    </row>
    <row r="64" spans="1:9" x14ac:dyDescent="0.4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4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4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4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4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4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 xr:uid="{00000000-0002-0000-1400-000000000000}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 xr:uid="{00000000-0002-0000-1400-000001000000}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49:I54 C15:I25 C28:I33 C36:I46 D66:I69 C67:C69 C57:I60" xr:uid="{00000000-0002-0000-1400-000002000000}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I69"/>
  <sheetViews>
    <sheetView zoomScale="70" zoomScaleNormal="70" workbookViewId="0">
      <selection activeCell="L13" sqref="L13"/>
    </sheetView>
  </sheetViews>
  <sheetFormatPr defaultRowHeight="14.25" x14ac:dyDescent="0.45"/>
  <cols>
    <col min="1" max="1" width="36.59765625" bestFit="1" customWidth="1"/>
    <col min="2" max="2" width="27" customWidth="1"/>
    <col min="3" max="9" width="18" customWidth="1"/>
  </cols>
  <sheetData>
    <row r="1" spans="1:9" x14ac:dyDescent="0.4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4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4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4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4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4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4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4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4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4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45">
      <c r="A11" s="7" t="s">
        <v>77</v>
      </c>
      <c r="B11" s="78" t="s">
        <v>97</v>
      </c>
      <c r="C11" s="78"/>
      <c r="D11" s="10"/>
      <c r="E11" s="10"/>
      <c r="F11" s="10"/>
      <c r="G11" s="6"/>
      <c r="H11" s="6"/>
      <c r="I11" s="6"/>
    </row>
    <row r="12" spans="1:9" ht="14.65" thickBot="1" x14ac:dyDescent="0.5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5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4.65" thickBot="1" x14ac:dyDescent="0.5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4.65" thickBot="1" x14ac:dyDescent="0.5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4.65" thickBot="1" x14ac:dyDescent="0.5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4.65" thickBot="1" x14ac:dyDescent="0.5">
      <c r="A17" s="19" t="s">
        <v>72</v>
      </c>
      <c r="B17" s="37" t="s">
        <v>22</v>
      </c>
      <c r="C17" s="23">
        <f t="shared" si="0"/>
        <v>0</v>
      </c>
      <c r="D17" s="23">
        <f t="shared" si="1"/>
        <v>0</v>
      </c>
      <c r="E17" s="23">
        <f t="shared" si="2"/>
        <v>0</v>
      </c>
      <c r="F17" s="23">
        <f t="shared" si="3"/>
        <v>0</v>
      </c>
      <c r="G17" s="23">
        <f t="shared" si="4"/>
        <v>0</v>
      </c>
      <c r="H17" s="23">
        <f t="shared" si="5"/>
        <v>0</v>
      </c>
      <c r="I17" s="23">
        <f t="shared" si="6"/>
        <v>0</v>
      </c>
    </row>
    <row r="18" spans="1:9" ht="14.65" thickBot="1" x14ac:dyDescent="0.5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4.65" thickBot="1" x14ac:dyDescent="0.5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4.65" thickBot="1" x14ac:dyDescent="0.5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4.65" thickBot="1" x14ac:dyDescent="0.5">
      <c r="A21" s="19" t="s">
        <v>71</v>
      </c>
      <c r="B21" s="37" t="s">
        <v>22</v>
      </c>
      <c r="C21" s="23">
        <f t="shared" si="0"/>
        <v>0</v>
      </c>
      <c r="D21" s="23">
        <f t="shared" si="1"/>
        <v>0</v>
      </c>
      <c r="E21" s="23">
        <f t="shared" si="2"/>
        <v>0</v>
      </c>
      <c r="F21" s="23">
        <f t="shared" si="3"/>
        <v>0</v>
      </c>
      <c r="G21" s="23">
        <f t="shared" si="4"/>
        <v>0</v>
      </c>
      <c r="H21" s="23">
        <f t="shared" si="5"/>
        <v>0</v>
      </c>
      <c r="I21" s="23">
        <f t="shared" si="6"/>
        <v>0</v>
      </c>
    </row>
    <row r="22" spans="1:9" ht="14.65" thickBot="1" x14ac:dyDescent="0.5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4.65" thickBot="1" x14ac:dyDescent="0.5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4.65" thickBot="1" x14ac:dyDescent="0.5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4.65" thickBot="1" x14ac:dyDescent="0.5">
      <c r="A25" s="60" t="s">
        <v>60</v>
      </c>
      <c r="B25" s="61"/>
      <c r="C25" s="23">
        <f t="shared" ref="C25:I25" si="7">SUM(C15:C24)</f>
        <v>0</v>
      </c>
      <c r="D25" s="23">
        <f t="shared" si="7"/>
        <v>0</v>
      </c>
      <c r="E25" s="23">
        <f t="shared" si="7"/>
        <v>0</v>
      </c>
      <c r="F25" s="23">
        <f t="shared" si="7"/>
        <v>0</v>
      </c>
      <c r="G25" s="23">
        <f t="shared" si="7"/>
        <v>0</v>
      </c>
      <c r="H25" s="23">
        <f t="shared" si="7"/>
        <v>0</v>
      </c>
      <c r="I25" s="23">
        <f t="shared" si="7"/>
        <v>0</v>
      </c>
    </row>
    <row r="26" spans="1:9" ht="14.65" thickBot="1" x14ac:dyDescent="0.5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4.65" thickBot="1" x14ac:dyDescent="0.5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4.65" thickBot="1" x14ac:dyDescent="0.5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4.65" thickBot="1" x14ac:dyDescent="0.5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3">
        <f>(SUMIFS(OGİD2,KAYNAK,A29,SEBEP,B29,SÜRE,"Uzun",BİLDİRİM,"Bildirimli",İL,$B$10,İLÇE,$B$11)/VLOOKUP($B$11,ABONE,6,FALSE))*60</f>
        <v>0</v>
      </c>
      <c r="G29" s="23">
        <f>(SUMIFS(AGİD2,KAYNAK,A29,SEBEP,B29,SÜRE,"Uzun",BİLDİRİM,"Bildirimli",İL,$B$10,İLÇE,$B$11)/VLOOKUP($B$11,ABONE,7,FALSE))*60</f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4.65" thickBot="1" x14ac:dyDescent="0.5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4.65" thickBot="1" x14ac:dyDescent="0.5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4.65" thickBot="1" x14ac:dyDescent="0.5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4.65" thickBot="1" x14ac:dyDescent="0.5">
      <c r="A33" s="60" t="s">
        <v>60</v>
      </c>
      <c r="B33" s="61"/>
      <c r="C33" s="23">
        <f>SUM(C28:C32)</f>
        <v>0</v>
      </c>
      <c r="D33" s="23">
        <f t="shared" ref="D33:I33" si="8">SUM(D28:D32)</f>
        <v>0</v>
      </c>
      <c r="E33" s="23">
        <f t="shared" si="8"/>
        <v>0</v>
      </c>
      <c r="F33" s="23">
        <f t="shared" si="8"/>
        <v>0</v>
      </c>
      <c r="G33" s="23">
        <f t="shared" si="8"/>
        <v>0</v>
      </c>
      <c r="H33" s="23">
        <f t="shared" si="8"/>
        <v>0</v>
      </c>
      <c r="I33" s="23">
        <f t="shared" si="8"/>
        <v>0</v>
      </c>
    </row>
    <row r="34" spans="1:9" ht="14.65" thickBot="1" x14ac:dyDescent="0.5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4.65" thickBot="1" x14ac:dyDescent="0.5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4.65" thickBot="1" x14ac:dyDescent="0.5">
      <c r="A36" s="19" t="s">
        <v>76</v>
      </c>
      <c r="B36" s="37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4.65" thickBot="1" x14ac:dyDescent="0.5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4.65" thickBot="1" x14ac:dyDescent="0.5">
      <c r="A38" s="19" t="s">
        <v>72</v>
      </c>
      <c r="B38" s="37" t="s">
        <v>22</v>
      </c>
      <c r="C38" s="23">
        <f t="shared" si="9"/>
        <v>0</v>
      </c>
      <c r="D38" s="23">
        <f t="shared" si="10"/>
        <v>0</v>
      </c>
      <c r="E38" s="23">
        <f t="shared" si="11"/>
        <v>0</v>
      </c>
      <c r="F38" s="23">
        <f t="shared" si="12"/>
        <v>0</v>
      </c>
      <c r="G38" s="23">
        <f t="shared" si="13"/>
        <v>0</v>
      </c>
      <c r="H38" s="23">
        <f t="shared" si="14"/>
        <v>0</v>
      </c>
      <c r="I38" s="23">
        <f t="shared" si="15"/>
        <v>0</v>
      </c>
    </row>
    <row r="39" spans="1:9" ht="14.65" thickBot="1" x14ac:dyDescent="0.5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4.65" thickBot="1" x14ac:dyDescent="0.5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4.65" thickBot="1" x14ac:dyDescent="0.5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4.65" thickBot="1" x14ac:dyDescent="0.5">
      <c r="A42" s="19" t="s">
        <v>71</v>
      </c>
      <c r="B42" s="37" t="s">
        <v>22</v>
      </c>
      <c r="C42" s="23">
        <f t="shared" si="9"/>
        <v>0</v>
      </c>
      <c r="D42" s="23">
        <f t="shared" si="10"/>
        <v>0</v>
      </c>
      <c r="E42" s="23">
        <f t="shared" si="11"/>
        <v>0</v>
      </c>
      <c r="F42" s="23">
        <f t="shared" si="12"/>
        <v>0</v>
      </c>
      <c r="G42" s="23">
        <f t="shared" si="13"/>
        <v>0</v>
      </c>
      <c r="H42" s="23">
        <f t="shared" si="14"/>
        <v>0</v>
      </c>
      <c r="I42" s="23">
        <f t="shared" si="15"/>
        <v>0</v>
      </c>
    </row>
    <row r="43" spans="1:9" ht="14.65" thickBot="1" x14ac:dyDescent="0.5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4.65" thickBot="1" x14ac:dyDescent="0.5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4.65" thickBot="1" x14ac:dyDescent="0.5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4.65" thickBot="1" x14ac:dyDescent="0.5">
      <c r="A46" s="60" t="s">
        <v>60</v>
      </c>
      <c r="B46" s="61"/>
      <c r="C46" s="23">
        <f>SUM(C36:C45)</f>
        <v>0</v>
      </c>
      <c r="D46" s="23">
        <f t="shared" ref="D46:I46" si="16">SUM(D36:D45)</f>
        <v>0</v>
      </c>
      <c r="E46" s="23">
        <f t="shared" si="16"/>
        <v>0</v>
      </c>
      <c r="F46" s="23">
        <f t="shared" si="16"/>
        <v>0</v>
      </c>
      <c r="G46" s="23">
        <f t="shared" si="16"/>
        <v>0</v>
      </c>
      <c r="H46" s="23">
        <f t="shared" si="16"/>
        <v>0</v>
      </c>
      <c r="I46" s="23">
        <f t="shared" si="16"/>
        <v>0</v>
      </c>
    </row>
    <row r="47" spans="1:9" ht="14.65" thickBot="1" x14ac:dyDescent="0.5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4.65" thickBot="1" x14ac:dyDescent="0.5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4.65" thickBot="1" x14ac:dyDescent="0.5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4.65" thickBot="1" x14ac:dyDescent="0.5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3">
        <f>(SUMIFS(OGİD1,KAYNAK,A50,SEBEP,B50,SÜRE,"Uzun",BİLDİRİM,"Bildirimli",İL,$B$10,İLÇE,$B$11)/VLOOKUP($B$11,ABONE,6,FALSE))</f>
        <v>0</v>
      </c>
      <c r="G50" s="23">
        <f>(SUMIFS(AGİD1,KAYNAK,A50,SEBEP,B50,SÜRE,"Uzun",BİLDİRİM,"Bildirimli",İL,$B$10,İLÇE,$B$11)/VLOOKUP($B$11,ABONE,7,FALSE))</f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4.65" thickBot="1" x14ac:dyDescent="0.5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4.65" thickBot="1" x14ac:dyDescent="0.5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4.65" thickBot="1" x14ac:dyDescent="0.5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4.65" thickBot="1" x14ac:dyDescent="0.5">
      <c r="A54" s="60" t="s">
        <v>60</v>
      </c>
      <c r="B54" s="61"/>
      <c r="C54" s="23">
        <f>SUM(C49:C53)</f>
        <v>0</v>
      </c>
      <c r="D54" s="23">
        <f t="shared" ref="D54:I54" si="17">SUM(D49:D53)</f>
        <v>0</v>
      </c>
      <c r="E54" s="23">
        <f t="shared" si="17"/>
        <v>0</v>
      </c>
      <c r="F54" s="23">
        <f t="shared" si="17"/>
        <v>0</v>
      </c>
      <c r="G54" s="23">
        <f t="shared" si="17"/>
        <v>0</v>
      </c>
      <c r="H54" s="23">
        <f t="shared" si="17"/>
        <v>0</v>
      </c>
      <c r="I54" s="23">
        <f t="shared" si="17"/>
        <v>0</v>
      </c>
    </row>
    <row r="55" spans="1:9" ht="14.65" thickBot="1" x14ac:dyDescent="0.5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4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4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4.65" thickBot="1" x14ac:dyDescent="0.5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4.65" thickBot="1" x14ac:dyDescent="0.5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4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4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4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45">
      <c r="A63" s="28"/>
      <c r="B63" s="33" t="s">
        <v>65</v>
      </c>
      <c r="C63" s="34">
        <f>VLOOKUP($B$11,ABONE,3,FALSE)</f>
        <v>52</v>
      </c>
      <c r="D63" s="34">
        <f>VLOOKUP($B$11,ABONE,4,FALSE)</f>
        <v>10005</v>
      </c>
      <c r="E63" s="34">
        <f>VLOOKUP($B$11,ABONE,5,FALSE)</f>
        <v>10057</v>
      </c>
      <c r="F63" s="34">
        <f>VLOOKUP($B$11,ABONE,6,FALSE)</f>
        <v>128</v>
      </c>
      <c r="G63" s="34">
        <f>VLOOKUP($B$11,ABONE,7,FALSE)</f>
        <v>5443</v>
      </c>
      <c r="H63" s="34">
        <f>VLOOKUP($B$11,ABONE,8,FALSE)</f>
        <v>5571</v>
      </c>
      <c r="I63" s="34">
        <f>VLOOKUP($B$11,ABONE,9,FALSE)</f>
        <v>15628</v>
      </c>
    </row>
    <row r="64" spans="1:9" x14ac:dyDescent="0.4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4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4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4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4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4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 xr:uid="{00000000-0002-0000-1500-000000000000}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 xr:uid="{00000000-0002-0000-1500-000001000000}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 xr:uid="{00000000-0002-0000-1500-000002000000}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I69"/>
  <sheetViews>
    <sheetView zoomScale="70" zoomScaleNormal="70" workbookViewId="0">
      <selection activeCell="L13" sqref="L13"/>
    </sheetView>
  </sheetViews>
  <sheetFormatPr defaultRowHeight="14.25" x14ac:dyDescent="0.45"/>
  <cols>
    <col min="1" max="1" width="36.59765625" bestFit="1" customWidth="1"/>
    <col min="2" max="2" width="27" customWidth="1"/>
    <col min="3" max="9" width="18" customWidth="1"/>
  </cols>
  <sheetData>
    <row r="1" spans="1:9" x14ac:dyDescent="0.4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4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4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4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4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4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4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4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4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4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45">
      <c r="A11" s="7" t="s">
        <v>77</v>
      </c>
      <c r="B11" s="78" t="s">
        <v>98</v>
      </c>
      <c r="C11" s="78"/>
      <c r="D11" s="10"/>
      <c r="E11" s="10"/>
      <c r="F11" s="10"/>
      <c r="G11" s="6"/>
      <c r="H11" s="6"/>
      <c r="I11" s="6"/>
    </row>
    <row r="12" spans="1:9" ht="14.65" thickBot="1" x14ac:dyDescent="0.5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5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4.65" thickBot="1" x14ac:dyDescent="0.5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4.65" thickBot="1" x14ac:dyDescent="0.5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4.65" thickBot="1" x14ac:dyDescent="0.5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4.65" thickBot="1" x14ac:dyDescent="0.5">
      <c r="A17" s="19" t="s">
        <v>72</v>
      </c>
      <c r="B17" s="37" t="s">
        <v>22</v>
      </c>
      <c r="C17" s="23">
        <f t="shared" si="0"/>
        <v>0</v>
      </c>
      <c r="D17" s="23">
        <f t="shared" si="1"/>
        <v>0</v>
      </c>
      <c r="E17" s="23">
        <f t="shared" si="2"/>
        <v>0</v>
      </c>
      <c r="F17" s="23">
        <f t="shared" si="3"/>
        <v>0</v>
      </c>
      <c r="G17" s="23">
        <f t="shared" si="4"/>
        <v>0</v>
      </c>
      <c r="H17" s="23">
        <f t="shared" si="5"/>
        <v>0</v>
      </c>
      <c r="I17" s="23">
        <f t="shared" si="6"/>
        <v>0</v>
      </c>
    </row>
    <row r="18" spans="1:9" ht="14.65" thickBot="1" x14ac:dyDescent="0.5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4.65" thickBot="1" x14ac:dyDescent="0.5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4.65" thickBot="1" x14ac:dyDescent="0.5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4.65" thickBot="1" x14ac:dyDescent="0.5">
      <c r="A21" s="19" t="s">
        <v>71</v>
      </c>
      <c r="B21" s="37" t="s">
        <v>22</v>
      </c>
      <c r="C21" s="23">
        <f t="shared" si="0"/>
        <v>0</v>
      </c>
      <c r="D21" s="23">
        <f t="shared" si="1"/>
        <v>0</v>
      </c>
      <c r="E21" s="23">
        <f t="shared" si="2"/>
        <v>0</v>
      </c>
      <c r="F21" s="23">
        <f t="shared" si="3"/>
        <v>0</v>
      </c>
      <c r="G21" s="23">
        <f t="shared" si="4"/>
        <v>0</v>
      </c>
      <c r="H21" s="23">
        <f t="shared" si="5"/>
        <v>0</v>
      </c>
      <c r="I21" s="23">
        <f t="shared" si="6"/>
        <v>0</v>
      </c>
    </row>
    <row r="22" spans="1:9" ht="14.65" thickBot="1" x14ac:dyDescent="0.5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4.65" thickBot="1" x14ac:dyDescent="0.5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4.65" thickBot="1" x14ac:dyDescent="0.5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4.65" thickBot="1" x14ac:dyDescent="0.5">
      <c r="A25" s="60" t="s">
        <v>60</v>
      </c>
      <c r="B25" s="61"/>
      <c r="C25" s="23">
        <f t="shared" ref="C25:I25" si="7">SUM(C15:C24)</f>
        <v>0</v>
      </c>
      <c r="D25" s="23">
        <f t="shared" si="7"/>
        <v>0</v>
      </c>
      <c r="E25" s="23">
        <f t="shared" si="7"/>
        <v>0</v>
      </c>
      <c r="F25" s="23">
        <f t="shared" si="7"/>
        <v>0</v>
      </c>
      <c r="G25" s="23">
        <f t="shared" si="7"/>
        <v>0</v>
      </c>
      <c r="H25" s="23">
        <f t="shared" si="7"/>
        <v>0</v>
      </c>
      <c r="I25" s="23">
        <f t="shared" si="7"/>
        <v>0</v>
      </c>
    </row>
    <row r="26" spans="1:9" ht="14.65" thickBot="1" x14ac:dyDescent="0.5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4.65" thickBot="1" x14ac:dyDescent="0.5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4.65" thickBot="1" x14ac:dyDescent="0.5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4.65" thickBot="1" x14ac:dyDescent="0.5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3">
        <f>(SUMIFS(OGİD2,KAYNAK,A29,SEBEP,B29,SÜRE,"Uzun",BİLDİRİM,"Bildirimli",İL,$B$10,İLÇE,$B$11)/VLOOKUP($B$11,ABONE,6,FALSE))*60</f>
        <v>0</v>
      </c>
      <c r="G29" s="23">
        <f>(SUMIFS(AGİD2,KAYNAK,A29,SEBEP,B29,SÜRE,"Uzun",BİLDİRİM,"Bildirimli",İL,$B$10,İLÇE,$B$11)/VLOOKUP($B$11,ABONE,7,FALSE))*60</f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4.65" thickBot="1" x14ac:dyDescent="0.5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4.65" thickBot="1" x14ac:dyDescent="0.5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4.65" thickBot="1" x14ac:dyDescent="0.5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4.65" thickBot="1" x14ac:dyDescent="0.5">
      <c r="A33" s="60" t="s">
        <v>60</v>
      </c>
      <c r="B33" s="61"/>
      <c r="C33" s="23">
        <f>SUM(C28:C32)</f>
        <v>0</v>
      </c>
      <c r="D33" s="23">
        <f t="shared" ref="D33:I33" si="8">SUM(D28:D32)</f>
        <v>0</v>
      </c>
      <c r="E33" s="23">
        <f t="shared" si="8"/>
        <v>0</v>
      </c>
      <c r="F33" s="23">
        <f t="shared" si="8"/>
        <v>0</v>
      </c>
      <c r="G33" s="23">
        <f t="shared" si="8"/>
        <v>0</v>
      </c>
      <c r="H33" s="23">
        <f t="shared" si="8"/>
        <v>0</v>
      </c>
      <c r="I33" s="23">
        <f t="shared" si="8"/>
        <v>0</v>
      </c>
    </row>
    <row r="34" spans="1:9" ht="14.65" thickBot="1" x14ac:dyDescent="0.5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4.65" thickBot="1" x14ac:dyDescent="0.5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4.65" thickBot="1" x14ac:dyDescent="0.5">
      <c r="A36" s="19" t="s">
        <v>76</v>
      </c>
      <c r="B36" s="37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4.65" thickBot="1" x14ac:dyDescent="0.5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4.65" thickBot="1" x14ac:dyDescent="0.5">
      <c r="A38" s="19" t="s">
        <v>72</v>
      </c>
      <c r="B38" s="37" t="s">
        <v>22</v>
      </c>
      <c r="C38" s="23">
        <f t="shared" si="9"/>
        <v>0</v>
      </c>
      <c r="D38" s="23">
        <f t="shared" si="10"/>
        <v>0</v>
      </c>
      <c r="E38" s="23">
        <f t="shared" si="11"/>
        <v>0</v>
      </c>
      <c r="F38" s="23">
        <f t="shared" si="12"/>
        <v>0</v>
      </c>
      <c r="G38" s="23">
        <f t="shared" si="13"/>
        <v>0</v>
      </c>
      <c r="H38" s="23">
        <f t="shared" si="14"/>
        <v>0</v>
      </c>
      <c r="I38" s="23">
        <f t="shared" si="15"/>
        <v>0</v>
      </c>
    </row>
    <row r="39" spans="1:9" ht="14.65" thickBot="1" x14ac:dyDescent="0.5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4.65" thickBot="1" x14ac:dyDescent="0.5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4.65" thickBot="1" x14ac:dyDescent="0.5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4.65" thickBot="1" x14ac:dyDescent="0.5">
      <c r="A42" s="19" t="s">
        <v>71</v>
      </c>
      <c r="B42" s="37" t="s">
        <v>22</v>
      </c>
      <c r="C42" s="23">
        <f t="shared" si="9"/>
        <v>0</v>
      </c>
      <c r="D42" s="23">
        <f t="shared" si="10"/>
        <v>0</v>
      </c>
      <c r="E42" s="23">
        <f t="shared" si="11"/>
        <v>0</v>
      </c>
      <c r="F42" s="23">
        <f t="shared" si="12"/>
        <v>0</v>
      </c>
      <c r="G42" s="23">
        <f t="shared" si="13"/>
        <v>0</v>
      </c>
      <c r="H42" s="23">
        <f t="shared" si="14"/>
        <v>0</v>
      </c>
      <c r="I42" s="23">
        <f t="shared" si="15"/>
        <v>0</v>
      </c>
    </row>
    <row r="43" spans="1:9" ht="14.65" thickBot="1" x14ac:dyDescent="0.5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4.65" thickBot="1" x14ac:dyDescent="0.5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4.65" thickBot="1" x14ac:dyDescent="0.5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4.65" thickBot="1" x14ac:dyDescent="0.5">
      <c r="A46" s="60" t="s">
        <v>60</v>
      </c>
      <c r="B46" s="61"/>
      <c r="C46" s="23">
        <f>SUM(C36:C45)</f>
        <v>0</v>
      </c>
      <c r="D46" s="23">
        <f t="shared" ref="D46:I46" si="16">SUM(D36:D45)</f>
        <v>0</v>
      </c>
      <c r="E46" s="23">
        <f t="shared" si="16"/>
        <v>0</v>
      </c>
      <c r="F46" s="23">
        <f t="shared" si="16"/>
        <v>0</v>
      </c>
      <c r="G46" s="23">
        <f t="shared" si="16"/>
        <v>0</v>
      </c>
      <c r="H46" s="23">
        <f t="shared" si="16"/>
        <v>0</v>
      </c>
      <c r="I46" s="23">
        <f t="shared" si="16"/>
        <v>0</v>
      </c>
    </row>
    <row r="47" spans="1:9" ht="14.65" thickBot="1" x14ac:dyDescent="0.5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4.65" thickBot="1" x14ac:dyDescent="0.5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4.65" thickBot="1" x14ac:dyDescent="0.5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4.65" thickBot="1" x14ac:dyDescent="0.5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3">
        <f>(SUMIFS(OGİD1,KAYNAK,A50,SEBEP,B50,SÜRE,"Uzun",BİLDİRİM,"Bildirimli",İL,$B$10,İLÇE,$B$11)/VLOOKUP($B$11,ABONE,6,FALSE))</f>
        <v>0</v>
      </c>
      <c r="G50" s="23">
        <f>(SUMIFS(AGİD1,KAYNAK,A50,SEBEP,B50,SÜRE,"Uzun",BİLDİRİM,"Bildirimli",İL,$B$10,İLÇE,$B$11)/VLOOKUP($B$11,ABONE,7,FALSE))</f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4.65" thickBot="1" x14ac:dyDescent="0.5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4.65" thickBot="1" x14ac:dyDescent="0.5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4.65" thickBot="1" x14ac:dyDescent="0.5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4.65" thickBot="1" x14ac:dyDescent="0.5">
      <c r="A54" s="60" t="s">
        <v>60</v>
      </c>
      <c r="B54" s="61"/>
      <c r="C54" s="23">
        <f>SUM(C49:C53)</f>
        <v>0</v>
      </c>
      <c r="D54" s="23">
        <f t="shared" ref="D54:I54" si="17">SUM(D49:D53)</f>
        <v>0</v>
      </c>
      <c r="E54" s="23">
        <f t="shared" si="17"/>
        <v>0</v>
      </c>
      <c r="F54" s="23">
        <f t="shared" si="17"/>
        <v>0</v>
      </c>
      <c r="G54" s="23">
        <f t="shared" si="17"/>
        <v>0</v>
      </c>
      <c r="H54" s="23">
        <f t="shared" si="17"/>
        <v>0</v>
      </c>
      <c r="I54" s="23">
        <f t="shared" si="17"/>
        <v>0</v>
      </c>
    </row>
    <row r="55" spans="1:9" ht="14.65" thickBot="1" x14ac:dyDescent="0.5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4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4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4.65" thickBot="1" x14ac:dyDescent="0.5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4.65" thickBot="1" x14ac:dyDescent="0.5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4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4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4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45">
      <c r="A63" s="28"/>
      <c r="B63" s="33" t="s">
        <v>65</v>
      </c>
      <c r="C63" s="34">
        <f>VLOOKUP($B$11,ABONE,3,FALSE)</f>
        <v>297</v>
      </c>
      <c r="D63" s="34">
        <f>VLOOKUP($B$11,ABONE,4,FALSE)</f>
        <v>62144</v>
      </c>
      <c r="E63" s="34">
        <f>VLOOKUP($B$11,ABONE,5,FALSE)</f>
        <v>62441</v>
      </c>
      <c r="F63" s="34">
        <f>VLOOKUP($B$11,ABONE,6,FALSE)</f>
        <v>955</v>
      </c>
      <c r="G63" s="34">
        <f>VLOOKUP($B$11,ABONE,7,FALSE)</f>
        <v>21580</v>
      </c>
      <c r="H63" s="34">
        <f>VLOOKUP($B$11,ABONE,8,FALSE)</f>
        <v>22535</v>
      </c>
      <c r="I63" s="34">
        <f>VLOOKUP($B$11,ABONE,9,FALSE)</f>
        <v>84976</v>
      </c>
    </row>
    <row r="64" spans="1:9" x14ac:dyDescent="0.4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4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4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4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4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4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 xr:uid="{00000000-0002-0000-1600-000000000000}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 xr:uid="{00000000-0002-0000-1600-000001000000}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 xr:uid="{00000000-0002-0000-1600-000002000000}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I69"/>
  <sheetViews>
    <sheetView zoomScale="70" zoomScaleNormal="70" workbookViewId="0">
      <selection activeCell="L13" sqref="L13"/>
    </sheetView>
  </sheetViews>
  <sheetFormatPr defaultRowHeight="14.25" x14ac:dyDescent="0.45"/>
  <cols>
    <col min="1" max="1" width="36.59765625" bestFit="1" customWidth="1"/>
    <col min="2" max="2" width="27" customWidth="1"/>
    <col min="3" max="9" width="18" customWidth="1"/>
  </cols>
  <sheetData>
    <row r="1" spans="1:9" x14ac:dyDescent="0.4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4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4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4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4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4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4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4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4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4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45">
      <c r="A11" s="7" t="s">
        <v>77</v>
      </c>
      <c r="B11" s="78" t="s">
        <v>99</v>
      </c>
      <c r="C11" s="78"/>
      <c r="D11" s="10"/>
      <c r="E11" s="10"/>
      <c r="F11" s="10"/>
      <c r="G11" s="6"/>
      <c r="H11" s="6"/>
      <c r="I11" s="6"/>
    </row>
    <row r="12" spans="1:9" ht="14.65" thickBot="1" x14ac:dyDescent="0.5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5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4.65" thickBot="1" x14ac:dyDescent="0.5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4.65" thickBot="1" x14ac:dyDescent="0.5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4.65" thickBot="1" x14ac:dyDescent="0.5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4.65" thickBot="1" x14ac:dyDescent="0.5">
      <c r="A17" s="19" t="s">
        <v>72</v>
      </c>
      <c r="B17" s="37" t="s">
        <v>22</v>
      </c>
      <c r="C17" s="23">
        <f t="shared" si="0"/>
        <v>0</v>
      </c>
      <c r="D17" s="23">
        <f t="shared" si="1"/>
        <v>0</v>
      </c>
      <c r="E17" s="23">
        <f t="shared" si="2"/>
        <v>0</v>
      </c>
      <c r="F17" s="23">
        <f t="shared" si="3"/>
        <v>0</v>
      </c>
      <c r="G17" s="23">
        <f t="shared" si="4"/>
        <v>0</v>
      </c>
      <c r="H17" s="23">
        <f t="shared" si="5"/>
        <v>0</v>
      </c>
      <c r="I17" s="23">
        <f t="shared" si="6"/>
        <v>0</v>
      </c>
    </row>
    <row r="18" spans="1:9" ht="14.65" thickBot="1" x14ac:dyDescent="0.5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4.65" thickBot="1" x14ac:dyDescent="0.5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4.65" thickBot="1" x14ac:dyDescent="0.5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4.65" thickBot="1" x14ac:dyDescent="0.5">
      <c r="A21" s="19" t="s">
        <v>71</v>
      </c>
      <c r="B21" s="37" t="s">
        <v>22</v>
      </c>
      <c r="C21" s="23">
        <f t="shared" si="0"/>
        <v>0</v>
      </c>
      <c r="D21" s="23">
        <f t="shared" si="1"/>
        <v>0</v>
      </c>
      <c r="E21" s="23">
        <f t="shared" si="2"/>
        <v>0</v>
      </c>
      <c r="F21" s="23">
        <f t="shared" si="3"/>
        <v>0</v>
      </c>
      <c r="G21" s="23">
        <f t="shared" si="4"/>
        <v>0</v>
      </c>
      <c r="H21" s="23">
        <f t="shared" si="5"/>
        <v>0</v>
      </c>
      <c r="I21" s="23">
        <f t="shared" si="6"/>
        <v>0</v>
      </c>
    </row>
    <row r="22" spans="1:9" ht="14.65" thickBot="1" x14ac:dyDescent="0.5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4.65" thickBot="1" x14ac:dyDescent="0.5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4.65" thickBot="1" x14ac:dyDescent="0.5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4.65" thickBot="1" x14ac:dyDescent="0.5">
      <c r="A25" s="60" t="s">
        <v>60</v>
      </c>
      <c r="B25" s="61"/>
      <c r="C25" s="23">
        <f t="shared" ref="C25:I25" si="7">SUM(C15:C24)</f>
        <v>0</v>
      </c>
      <c r="D25" s="23">
        <f t="shared" si="7"/>
        <v>0</v>
      </c>
      <c r="E25" s="23">
        <f t="shared" si="7"/>
        <v>0</v>
      </c>
      <c r="F25" s="23">
        <f t="shared" si="7"/>
        <v>0</v>
      </c>
      <c r="G25" s="23">
        <f t="shared" si="7"/>
        <v>0</v>
      </c>
      <c r="H25" s="23">
        <f t="shared" si="7"/>
        <v>0</v>
      </c>
      <c r="I25" s="23">
        <f t="shared" si="7"/>
        <v>0</v>
      </c>
    </row>
    <row r="26" spans="1:9" ht="14.65" thickBot="1" x14ac:dyDescent="0.5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4.65" thickBot="1" x14ac:dyDescent="0.5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4.65" thickBot="1" x14ac:dyDescent="0.5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4.65" thickBot="1" x14ac:dyDescent="0.5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3">
        <f>(SUMIFS(OGİD2,KAYNAK,A29,SEBEP,B29,SÜRE,"Uzun",BİLDİRİM,"Bildirimli",İL,$B$10,İLÇE,$B$11)/VLOOKUP($B$11,ABONE,6,FALSE))*60</f>
        <v>0</v>
      </c>
      <c r="G29" s="23">
        <f>(SUMIFS(AGİD2,KAYNAK,A29,SEBEP,B29,SÜRE,"Uzun",BİLDİRİM,"Bildirimli",İL,$B$10,İLÇE,$B$11)/VLOOKUP($B$11,ABONE,7,FALSE))*60</f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4.65" thickBot="1" x14ac:dyDescent="0.5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4.65" thickBot="1" x14ac:dyDescent="0.5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4.65" thickBot="1" x14ac:dyDescent="0.5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4.65" thickBot="1" x14ac:dyDescent="0.5">
      <c r="A33" s="60" t="s">
        <v>60</v>
      </c>
      <c r="B33" s="61"/>
      <c r="C33" s="23">
        <f>SUM(C28:C32)</f>
        <v>0</v>
      </c>
      <c r="D33" s="23">
        <f t="shared" ref="D33:I33" si="8">SUM(D28:D32)</f>
        <v>0</v>
      </c>
      <c r="E33" s="23">
        <f t="shared" si="8"/>
        <v>0</v>
      </c>
      <c r="F33" s="23">
        <f t="shared" si="8"/>
        <v>0</v>
      </c>
      <c r="G33" s="23">
        <f t="shared" si="8"/>
        <v>0</v>
      </c>
      <c r="H33" s="23">
        <f t="shared" si="8"/>
        <v>0</v>
      </c>
      <c r="I33" s="23">
        <f t="shared" si="8"/>
        <v>0</v>
      </c>
    </row>
    <row r="34" spans="1:9" ht="14.65" thickBot="1" x14ac:dyDescent="0.5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4.65" thickBot="1" x14ac:dyDescent="0.5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4.65" thickBot="1" x14ac:dyDescent="0.5">
      <c r="A36" s="19" t="s">
        <v>76</v>
      </c>
      <c r="B36" s="37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4.65" thickBot="1" x14ac:dyDescent="0.5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4.65" thickBot="1" x14ac:dyDescent="0.5">
      <c r="A38" s="19" t="s">
        <v>72</v>
      </c>
      <c r="B38" s="37" t="s">
        <v>22</v>
      </c>
      <c r="C38" s="23">
        <f t="shared" si="9"/>
        <v>0</v>
      </c>
      <c r="D38" s="23">
        <f t="shared" si="10"/>
        <v>0</v>
      </c>
      <c r="E38" s="23">
        <f t="shared" si="11"/>
        <v>0</v>
      </c>
      <c r="F38" s="23">
        <f t="shared" si="12"/>
        <v>0</v>
      </c>
      <c r="G38" s="23">
        <f t="shared" si="13"/>
        <v>0</v>
      </c>
      <c r="H38" s="23">
        <f t="shared" si="14"/>
        <v>0</v>
      </c>
      <c r="I38" s="23">
        <f t="shared" si="15"/>
        <v>0</v>
      </c>
    </row>
    <row r="39" spans="1:9" ht="14.65" thickBot="1" x14ac:dyDescent="0.5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4.65" thickBot="1" x14ac:dyDescent="0.5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4.65" thickBot="1" x14ac:dyDescent="0.5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4.65" thickBot="1" x14ac:dyDescent="0.5">
      <c r="A42" s="19" t="s">
        <v>71</v>
      </c>
      <c r="B42" s="37" t="s">
        <v>22</v>
      </c>
      <c r="C42" s="23">
        <f t="shared" si="9"/>
        <v>0</v>
      </c>
      <c r="D42" s="23">
        <f t="shared" si="10"/>
        <v>0</v>
      </c>
      <c r="E42" s="23">
        <f t="shared" si="11"/>
        <v>0</v>
      </c>
      <c r="F42" s="23">
        <f t="shared" si="12"/>
        <v>0</v>
      </c>
      <c r="G42" s="23">
        <f t="shared" si="13"/>
        <v>0</v>
      </c>
      <c r="H42" s="23">
        <f t="shared" si="14"/>
        <v>0</v>
      </c>
      <c r="I42" s="23">
        <f t="shared" si="15"/>
        <v>0</v>
      </c>
    </row>
    <row r="43" spans="1:9" ht="14.65" thickBot="1" x14ac:dyDescent="0.5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4.65" thickBot="1" x14ac:dyDescent="0.5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4.65" thickBot="1" x14ac:dyDescent="0.5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4.65" thickBot="1" x14ac:dyDescent="0.5">
      <c r="A46" s="60" t="s">
        <v>60</v>
      </c>
      <c r="B46" s="61"/>
      <c r="C46" s="23">
        <f>SUM(C36:C45)</f>
        <v>0</v>
      </c>
      <c r="D46" s="23">
        <f t="shared" ref="D46:I46" si="16">SUM(D36:D45)</f>
        <v>0</v>
      </c>
      <c r="E46" s="23">
        <f t="shared" si="16"/>
        <v>0</v>
      </c>
      <c r="F46" s="23">
        <f t="shared" si="16"/>
        <v>0</v>
      </c>
      <c r="G46" s="23">
        <f t="shared" si="16"/>
        <v>0</v>
      </c>
      <c r="H46" s="23">
        <f t="shared" si="16"/>
        <v>0</v>
      </c>
      <c r="I46" s="23">
        <f t="shared" si="16"/>
        <v>0</v>
      </c>
    </row>
    <row r="47" spans="1:9" ht="14.65" thickBot="1" x14ac:dyDescent="0.5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4.65" thickBot="1" x14ac:dyDescent="0.5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4.65" thickBot="1" x14ac:dyDescent="0.5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4.65" thickBot="1" x14ac:dyDescent="0.5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3">
        <f>(SUMIFS(OGİD1,KAYNAK,A50,SEBEP,B50,SÜRE,"Uzun",BİLDİRİM,"Bildirimli",İL,$B$10,İLÇE,$B$11)/VLOOKUP($B$11,ABONE,6,FALSE))</f>
        <v>0</v>
      </c>
      <c r="G50" s="23">
        <f>(SUMIFS(AGİD1,KAYNAK,A50,SEBEP,B50,SÜRE,"Uzun",BİLDİRİM,"Bildirimli",İL,$B$10,İLÇE,$B$11)/VLOOKUP($B$11,ABONE,7,FALSE))</f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4.65" thickBot="1" x14ac:dyDescent="0.5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4.65" thickBot="1" x14ac:dyDescent="0.5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4.65" thickBot="1" x14ac:dyDescent="0.5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4.65" thickBot="1" x14ac:dyDescent="0.5">
      <c r="A54" s="60" t="s">
        <v>60</v>
      </c>
      <c r="B54" s="61"/>
      <c r="C54" s="23">
        <f>SUM(C49:C53)</f>
        <v>0</v>
      </c>
      <c r="D54" s="23">
        <f t="shared" ref="D54:I54" si="17">SUM(D49:D53)</f>
        <v>0</v>
      </c>
      <c r="E54" s="23">
        <f t="shared" si="17"/>
        <v>0</v>
      </c>
      <c r="F54" s="23">
        <f t="shared" si="17"/>
        <v>0</v>
      </c>
      <c r="G54" s="23">
        <f t="shared" si="17"/>
        <v>0</v>
      </c>
      <c r="H54" s="23">
        <f t="shared" si="17"/>
        <v>0</v>
      </c>
      <c r="I54" s="23">
        <f t="shared" si="17"/>
        <v>0</v>
      </c>
    </row>
    <row r="55" spans="1:9" ht="14.65" thickBot="1" x14ac:dyDescent="0.5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4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4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4.65" thickBot="1" x14ac:dyDescent="0.5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4.65" thickBot="1" x14ac:dyDescent="0.5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4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4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4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45">
      <c r="A63" s="28"/>
      <c r="B63" s="33" t="s">
        <v>65</v>
      </c>
      <c r="C63" s="34">
        <f>VLOOKUP($B$11,ABONE,3,FALSE)</f>
        <v>95</v>
      </c>
      <c r="D63" s="34">
        <f>VLOOKUP($B$11,ABONE,4,FALSE)</f>
        <v>26267</v>
      </c>
      <c r="E63" s="34">
        <f>VLOOKUP($B$11,ABONE,5,FALSE)</f>
        <v>26362</v>
      </c>
      <c r="F63" s="34">
        <f>VLOOKUP($B$11,ABONE,6,FALSE)</f>
        <v>403</v>
      </c>
      <c r="G63" s="34">
        <f>VLOOKUP($B$11,ABONE,7,FALSE)</f>
        <v>2287</v>
      </c>
      <c r="H63" s="34">
        <f>VLOOKUP($B$11,ABONE,8,FALSE)</f>
        <v>2690</v>
      </c>
      <c r="I63" s="34">
        <f>VLOOKUP($B$11,ABONE,9,FALSE)</f>
        <v>29052</v>
      </c>
    </row>
    <row r="64" spans="1:9" x14ac:dyDescent="0.4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4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4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4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4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4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 xr:uid="{00000000-0002-0000-1700-000000000000}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 xr:uid="{00000000-0002-0000-1700-000001000000}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 xr:uid="{00000000-0002-0000-1700-000002000000}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I69"/>
  <sheetViews>
    <sheetView zoomScale="70" zoomScaleNormal="70" workbookViewId="0">
      <selection activeCell="L13" sqref="L13"/>
    </sheetView>
  </sheetViews>
  <sheetFormatPr defaultRowHeight="14.25" x14ac:dyDescent="0.45"/>
  <cols>
    <col min="1" max="1" width="36.59765625" bestFit="1" customWidth="1"/>
    <col min="2" max="2" width="27" customWidth="1"/>
    <col min="3" max="9" width="18" customWidth="1"/>
  </cols>
  <sheetData>
    <row r="1" spans="1:9" x14ac:dyDescent="0.4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4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4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4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4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4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4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4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4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4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45">
      <c r="A11" s="7" t="s">
        <v>77</v>
      </c>
      <c r="B11" s="78" t="s">
        <v>100</v>
      </c>
      <c r="C11" s="78"/>
      <c r="D11" s="10"/>
      <c r="E11" s="10"/>
      <c r="F11" s="10"/>
      <c r="G11" s="6"/>
      <c r="H11" s="6"/>
      <c r="I11" s="6"/>
    </row>
    <row r="12" spans="1:9" ht="14.65" thickBot="1" x14ac:dyDescent="0.5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5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4.65" thickBot="1" x14ac:dyDescent="0.5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4.65" thickBot="1" x14ac:dyDescent="0.5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4.65" thickBot="1" x14ac:dyDescent="0.5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4.65" thickBot="1" x14ac:dyDescent="0.5">
      <c r="A17" s="19" t="s">
        <v>72</v>
      </c>
      <c r="B17" s="37" t="s">
        <v>22</v>
      </c>
      <c r="C17" s="23">
        <f t="shared" si="0"/>
        <v>0</v>
      </c>
      <c r="D17" s="23">
        <f t="shared" si="1"/>
        <v>0</v>
      </c>
      <c r="E17" s="23">
        <f t="shared" si="2"/>
        <v>0</v>
      </c>
      <c r="F17" s="23">
        <f t="shared" si="3"/>
        <v>0</v>
      </c>
      <c r="G17" s="23">
        <f t="shared" si="4"/>
        <v>0</v>
      </c>
      <c r="H17" s="23">
        <f t="shared" si="5"/>
        <v>0</v>
      </c>
      <c r="I17" s="23">
        <f t="shared" si="6"/>
        <v>0</v>
      </c>
    </row>
    <row r="18" spans="1:9" ht="14.65" thickBot="1" x14ac:dyDescent="0.5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4.65" thickBot="1" x14ac:dyDescent="0.5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4.65" thickBot="1" x14ac:dyDescent="0.5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4.65" thickBot="1" x14ac:dyDescent="0.5">
      <c r="A21" s="19" t="s">
        <v>71</v>
      </c>
      <c r="B21" s="37" t="s">
        <v>22</v>
      </c>
      <c r="C21" s="23">
        <f t="shared" si="0"/>
        <v>0</v>
      </c>
      <c r="D21" s="23">
        <f t="shared" si="1"/>
        <v>0</v>
      </c>
      <c r="E21" s="23">
        <f t="shared" si="2"/>
        <v>0</v>
      </c>
      <c r="F21" s="23">
        <f t="shared" si="3"/>
        <v>0</v>
      </c>
      <c r="G21" s="23">
        <f t="shared" si="4"/>
        <v>0</v>
      </c>
      <c r="H21" s="23">
        <f t="shared" si="5"/>
        <v>0</v>
      </c>
      <c r="I21" s="23">
        <f t="shared" si="6"/>
        <v>0</v>
      </c>
    </row>
    <row r="22" spans="1:9" ht="14.65" thickBot="1" x14ac:dyDescent="0.5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4.65" thickBot="1" x14ac:dyDescent="0.5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4.65" thickBot="1" x14ac:dyDescent="0.5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4.65" thickBot="1" x14ac:dyDescent="0.5">
      <c r="A25" s="60" t="s">
        <v>60</v>
      </c>
      <c r="B25" s="61"/>
      <c r="C25" s="23">
        <f t="shared" ref="C25:I25" si="7">SUM(C15:C24)</f>
        <v>0</v>
      </c>
      <c r="D25" s="23">
        <f t="shared" si="7"/>
        <v>0</v>
      </c>
      <c r="E25" s="23">
        <f t="shared" si="7"/>
        <v>0</v>
      </c>
      <c r="F25" s="23">
        <f t="shared" si="7"/>
        <v>0</v>
      </c>
      <c r="G25" s="23">
        <f t="shared" si="7"/>
        <v>0</v>
      </c>
      <c r="H25" s="23">
        <f t="shared" si="7"/>
        <v>0</v>
      </c>
      <c r="I25" s="23">
        <f t="shared" si="7"/>
        <v>0</v>
      </c>
    </row>
    <row r="26" spans="1:9" ht="14.65" thickBot="1" x14ac:dyDescent="0.5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4.65" thickBot="1" x14ac:dyDescent="0.5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4.65" thickBot="1" x14ac:dyDescent="0.5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4.65" thickBot="1" x14ac:dyDescent="0.5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3">
        <f>(SUMIFS(OGİD2,KAYNAK,A29,SEBEP,B29,SÜRE,"Uzun",BİLDİRİM,"Bildirimli",İL,$B$10,İLÇE,$B$11)/VLOOKUP($B$11,ABONE,6,FALSE))*60</f>
        <v>0</v>
      </c>
      <c r="G29" s="23">
        <f>(SUMIFS(AGİD2,KAYNAK,A29,SEBEP,B29,SÜRE,"Uzun",BİLDİRİM,"Bildirimli",İL,$B$10,İLÇE,$B$11)/VLOOKUP($B$11,ABONE,7,FALSE))*60</f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4.65" thickBot="1" x14ac:dyDescent="0.5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4.65" thickBot="1" x14ac:dyDescent="0.5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4.65" thickBot="1" x14ac:dyDescent="0.5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4.65" thickBot="1" x14ac:dyDescent="0.5">
      <c r="A33" s="60" t="s">
        <v>60</v>
      </c>
      <c r="B33" s="61"/>
      <c r="C33" s="23">
        <f>SUM(C28:C32)</f>
        <v>0</v>
      </c>
      <c r="D33" s="23">
        <f t="shared" ref="D33:I33" si="8">SUM(D28:D32)</f>
        <v>0</v>
      </c>
      <c r="E33" s="23">
        <f t="shared" si="8"/>
        <v>0</v>
      </c>
      <c r="F33" s="23">
        <f t="shared" si="8"/>
        <v>0</v>
      </c>
      <c r="G33" s="23">
        <f t="shared" si="8"/>
        <v>0</v>
      </c>
      <c r="H33" s="23">
        <f t="shared" si="8"/>
        <v>0</v>
      </c>
      <c r="I33" s="23">
        <f t="shared" si="8"/>
        <v>0</v>
      </c>
    </row>
    <row r="34" spans="1:9" ht="14.65" thickBot="1" x14ac:dyDescent="0.5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4.65" thickBot="1" x14ac:dyDescent="0.5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4.65" thickBot="1" x14ac:dyDescent="0.5">
      <c r="A36" s="19" t="s">
        <v>76</v>
      </c>
      <c r="B36" s="37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4.65" thickBot="1" x14ac:dyDescent="0.5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4.65" thickBot="1" x14ac:dyDescent="0.5">
      <c r="A38" s="19" t="s">
        <v>72</v>
      </c>
      <c r="B38" s="37" t="s">
        <v>22</v>
      </c>
      <c r="C38" s="23">
        <f t="shared" si="9"/>
        <v>0</v>
      </c>
      <c r="D38" s="23">
        <f t="shared" si="10"/>
        <v>0</v>
      </c>
      <c r="E38" s="23">
        <f t="shared" si="11"/>
        <v>0</v>
      </c>
      <c r="F38" s="23">
        <f t="shared" si="12"/>
        <v>0</v>
      </c>
      <c r="G38" s="23">
        <f t="shared" si="13"/>
        <v>0</v>
      </c>
      <c r="H38" s="23">
        <f t="shared" si="14"/>
        <v>0</v>
      </c>
      <c r="I38" s="23">
        <f t="shared" si="15"/>
        <v>0</v>
      </c>
    </row>
    <row r="39" spans="1:9" ht="14.65" thickBot="1" x14ac:dyDescent="0.5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4.65" thickBot="1" x14ac:dyDescent="0.5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4.65" thickBot="1" x14ac:dyDescent="0.5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4.65" thickBot="1" x14ac:dyDescent="0.5">
      <c r="A42" s="19" t="s">
        <v>71</v>
      </c>
      <c r="B42" s="37" t="s">
        <v>22</v>
      </c>
      <c r="C42" s="23">
        <f t="shared" si="9"/>
        <v>0</v>
      </c>
      <c r="D42" s="23">
        <f t="shared" si="10"/>
        <v>0</v>
      </c>
      <c r="E42" s="23">
        <f t="shared" si="11"/>
        <v>0</v>
      </c>
      <c r="F42" s="23">
        <f t="shared" si="12"/>
        <v>0</v>
      </c>
      <c r="G42" s="23">
        <f t="shared" si="13"/>
        <v>0</v>
      </c>
      <c r="H42" s="23">
        <f t="shared" si="14"/>
        <v>0</v>
      </c>
      <c r="I42" s="23">
        <f t="shared" si="15"/>
        <v>0</v>
      </c>
    </row>
    <row r="43" spans="1:9" ht="14.65" thickBot="1" x14ac:dyDescent="0.5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4.65" thickBot="1" x14ac:dyDescent="0.5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4.65" thickBot="1" x14ac:dyDescent="0.5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4.65" thickBot="1" x14ac:dyDescent="0.5">
      <c r="A46" s="60" t="s">
        <v>60</v>
      </c>
      <c r="B46" s="61"/>
      <c r="C46" s="23">
        <f>SUM(C36:C45)</f>
        <v>0</v>
      </c>
      <c r="D46" s="23">
        <f t="shared" ref="D46:I46" si="16">SUM(D36:D45)</f>
        <v>0</v>
      </c>
      <c r="E46" s="23">
        <f t="shared" si="16"/>
        <v>0</v>
      </c>
      <c r="F46" s="23">
        <f t="shared" si="16"/>
        <v>0</v>
      </c>
      <c r="G46" s="23">
        <f t="shared" si="16"/>
        <v>0</v>
      </c>
      <c r="H46" s="23">
        <f t="shared" si="16"/>
        <v>0</v>
      </c>
      <c r="I46" s="23">
        <f t="shared" si="16"/>
        <v>0</v>
      </c>
    </row>
    <row r="47" spans="1:9" ht="14.65" thickBot="1" x14ac:dyDescent="0.5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4.65" thickBot="1" x14ac:dyDescent="0.5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4.65" thickBot="1" x14ac:dyDescent="0.5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4.65" thickBot="1" x14ac:dyDescent="0.5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3">
        <f>(SUMIFS(OGİD1,KAYNAK,A50,SEBEP,B50,SÜRE,"Uzun",BİLDİRİM,"Bildirimli",İL,$B$10,İLÇE,$B$11)/VLOOKUP($B$11,ABONE,6,FALSE))</f>
        <v>0</v>
      </c>
      <c r="G50" s="23">
        <f>(SUMIFS(AGİD1,KAYNAK,A50,SEBEP,B50,SÜRE,"Uzun",BİLDİRİM,"Bildirimli",İL,$B$10,İLÇE,$B$11)/VLOOKUP($B$11,ABONE,7,FALSE))</f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4.65" thickBot="1" x14ac:dyDescent="0.5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4.65" thickBot="1" x14ac:dyDescent="0.5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4.65" thickBot="1" x14ac:dyDescent="0.5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4.65" thickBot="1" x14ac:dyDescent="0.5">
      <c r="A54" s="60" t="s">
        <v>60</v>
      </c>
      <c r="B54" s="61"/>
      <c r="C54" s="23">
        <f>SUM(C49:C53)</f>
        <v>0</v>
      </c>
      <c r="D54" s="23">
        <f t="shared" ref="D54:I54" si="17">SUM(D49:D53)</f>
        <v>0</v>
      </c>
      <c r="E54" s="23">
        <f t="shared" si="17"/>
        <v>0</v>
      </c>
      <c r="F54" s="23">
        <f t="shared" si="17"/>
        <v>0</v>
      </c>
      <c r="G54" s="23">
        <f t="shared" si="17"/>
        <v>0</v>
      </c>
      <c r="H54" s="23">
        <f t="shared" si="17"/>
        <v>0</v>
      </c>
      <c r="I54" s="23">
        <f t="shared" si="17"/>
        <v>0</v>
      </c>
    </row>
    <row r="55" spans="1:9" ht="14.65" thickBot="1" x14ac:dyDescent="0.5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4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4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4.65" thickBot="1" x14ac:dyDescent="0.5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4.65" thickBot="1" x14ac:dyDescent="0.5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4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4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4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45">
      <c r="A63" s="28"/>
      <c r="B63" s="33" t="s">
        <v>65</v>
      </c>
      <c r="C63" s="34">
        <f>VLOOKUP($B$11,ABONE,3,FALSE)</f>
        <v>16</v>
      </c>
      <c r="D63" s="34">
        <f>VLOOKUP($B$11,ABONE,4,FALSE)</f>
        <v>9368</v>
      </c>
      <c r="E63" s="34">
        <f>VLOOKUP($B$11,ABONE,5,FALSE)</f>
        <v>9384</v>
      </c>
      <c r="F63" s="34">
        <f>VLOOKUP($B$11,ABONE,6,FALSE)</f>
        <v>187</v>
      </c>
      <c r="G63" s="34">
        <f>VLOOKUP($B$11,ABONE,7,FALSE)</f>
        <v>6245</v>
      </c>
      <c r="H63" s="34">
        <f>VLOOKUP($B$11,ABONE,8,FALSE)</f>
        <v>6432</v>
      </c>
      <c r="I63" s="34">
        <f>VLOOKUP($B$11,ABONE,9,FALSE)</f>
        <v>15816</v>
      </c>
    </row>
    <row r="64" spans="1:9" x14ac:dyDescent="0.4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4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4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4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4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4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 xr:uid="{00000000-0002-0000-1800-000000000000}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 xr:uid="{00000000-0002-0000-1800-000001000000}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 xr:uid="{00000000-0002-0000-1800-000002000000}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I69"/>
  <sheetViews>
    <sheetView zoomScale="70" zoomScaleNormal="70" workbookViewId="0">
      <selection activeCell="L13" sqref="L13"/>
    </sheetView>
  </sheetViews>
  <sheetFormatPr defaultRowHeight="14.25" x14ac:dyDescent="0.45"/>
  <cols>
    <col min="1" max="1" width="36.59765625" bestFit="1" customWidth="1"/>
    <col min="2" max="2" width="27" customWidth="1"/>
    <col min="3" max="9" width="18" customWidth="1"/>
  </cols>
  <sheetData>
    <row r="1" spans="1:9" x14ac:dyDescent="0.4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4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4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4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4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4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4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4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4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4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45">
      <c r="A11" s="7" t="s">
        <v>77</v>
      </c>
      <c r="B11" s="78" t="s">
        <v>101</v>
      </c>
      <c r="C11" s="78"/>
      <c r="D11" s="10"/>
      <c r="E11" s="10"/>
      <c r="F11" s="10"/>
      <c r="G11" s="6"/>
      <c r="H11" s="6"/>
      <c r="I11" s="6"/>
    </row>
    <row r="12" spans="1:9" ht="14.65" thickBot="1" x14ac:dyDescent="0.5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5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4.65" thickBot="1" x14ac:dyDescent="0.5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4.65" thickBot="1" x14ac:dyDescent="0.5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4.65" thickBot="1" x14ac:dyDescent="0.5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4.65" thickBot="1" x14ac:dyDescent="0.5">
      <c r="A17" s="19" t="s">
        <v>72</v>
      </c>
      <c r="B17" s="37" t="s">
        <v>22</v>
      </c>
      <c r="C17" s="23">
        <f t="shared" si="0"/>
        <v>0</v>
      </c>
      <c r="D17" s="23">
        <f t="shared" si="1"/>
        <v>0</v>
      </c>
      <c r="E17" s="23">
        <f t="shared" si="2"/>
        <v>0</v>
      </c>
      <c r="F17" s="23">
        <f t="shared" si="3"/>
        <v>0</v>
      </c>
      <c r="G17" s="23">
        <f t="shared" si="4"/>
        <v>0</v>
      </c>
      <c r="H17" s="23">
        <f t="shared" si="5"/>
        <v>0</v>
      </c>
      <c r="I17" s="23">
        <f t="shared" si="6"/>
        <v>0</v>
      </c>
    </row>
    <row r="18" spans="1:9" ht="14.65" thickBot="1" x14ac:dyDescent="0.5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4.65" thickBot="1" x14ac:dyDescent="0.5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4.65" thickBot="1" x14ac:dyDescent="0.5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4.65" thickBot="1" x14ac:dyDescent="0.5">
      <c r="A21" s="19" t="s">
        <v>71</v>
      </c>
      <c r="B21" s="37" t="s">
        <v>22</v>
      </c>
      <c r="C21" s="23">
        <f t="shared" si="0"/>
        <v>0</v>
      </c>
      <c r="D21" s="23">
        <f t="shared" si="1"/>
        <v>0</v>
      </c>
      <c r="E21" s="23">
        <f t="shared" si="2"/>
        <v>0</v>
      </c>
      <c r="F21" s="23">
        <f t="shared" si="3"/>
        <v>0</v>
      </c>
      <c r="G21" s="23">
        <f t="shared" si="4"/>
        <v>0</v>
      </c>
      <c r="H21" s="23">
        <f t="shared" si="5"/>
        <v>0</v>
      </c>
      <c r="I21" s="23">
        <f t="shared" si="6"/>
        <v>0</v>
      </c>
    </row>
    <row r="22" spans="1:9" ht="14.65" thickBot="1" x14ac:dyDescent="0.5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4.65" thickBot="1" x14ac:dyDescent="0.5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4.65" thickBot="1" x14ac:dyDescent="0.5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4.65" thickBot="1" x14ac:dyDescent="0.5">
      <c r="A25" s="60" t="s">
        <v>60</v>
      </c>
      <c r="B25" s="61"/>
      <c r="C25" s="23">
        <f t="shared" ref="C25:I25" si="7">SUM(C15:C24)</f>
        <v>0</v>
      </c>
      <c r="D25" s="23">
        <f t="shared" si="7"/>
        <v>0</v>
      </c>
      <c r="E25" s="23">
        <f t="shared" si="7"/>
        <v>0</v>
      </c>
      <c r="F25" s="23">
        <f t="shared" si="7"/>
        <v>0</v>
      </c>
      <c r="G25" s="23">
        <f t="shared" si="7"/>
        <v>0</v>
      </c>
      <c r="H25" s="23">
        <f t="shared" si="7"/>
        <v>0</v>
      </c>
      <c r="I25" s="23">
        <f t="shared" si="7"/>
        <v>0</v>
      </c>
    </row>
    <row r="26" spans="1:9" ht="14.65" thickBot="1" x14ac:dyDescent="0.5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4.65" thickBot="1" x14ac:dyDescent="0.5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4.65" thickBot="1" x14ac:dyDescent="0.5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4.65" thickBot="1" x14ac:dyDescent="0.5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3">
        <f>(SUMIFS(OGİD2,KAYNAK,A29,SEBEP,B29,SÜRE,"Uzun",BİLDİRİM,"Bildirimli",İL,$B$10,İLÇE,$B$11)/VLOOKUP($B$11,ABONE,6,FALSE))*60</f>
        <v>0</v>
      </c>
      <c r="G29" s="23">
        <f>(SUMIFS(AGİD2,KAYNAK,A29,SEBEP,B29,SÜRE,"Uzun",BİLDİRİM,"Bildirimli",İL,$B$10,İLÇE,$B$11)/VLOOKUP($B$11,ABONE,7,FALSE))*60</f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4.65" thickBot="1" x14ac:dyDescent="0.5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4.65" thickBot="1" x14ac:dyDescent="0.5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4.65" thickBot="1" x14ac:dyDescent="0.5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4.65" thickBot="1" x14ac:dyDescent="0.5">
      <c r="A33" s="60" t="s">
        <v>60</v>
      </c>
      <c r="B33" s="61"/>
      <c r="C33" s="23">
        <f>SUM(C28:C32)</f>
        <v>0</v>
      </c>
      <c r="D33" s="23">
        <f t="shared" ref="D33:I33" si="8">SUM(D28:D32)</f>
        <v>0</v>
      </c>
      <c r="E33" s="23">
        <f t="shared" si="8"/>
        <v>0</v>
      </c>
      <c r="F33" s="23">
        <f t="shared" si="8"/>
        <v>0</v>
      </c>
      <c r="G33" s="23">
        <f t="shared" si="8"/>
        <v>0</v>
      </c>
      <c r="H33" s="23">
        <f t="shared" si="8"/>
        <v>0</v>
      </c>
      <c r="I33" s="23">
        <f t="shared" si="8"/>
        <v>0</v>
      </c>
    </row>
    <row r="34" spans="1:9" ht="14.65" thickBot="1" x14ac:dyDescent="0.5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4.65" thickBot="1" x14ac:dyDescent="0.5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4.65" thickBot="1" x14ac:dyDescent="0.5">
      <c r="A36" s="19" t="s">
        <v>76</v>
      </c>
      <c r="B36" s="37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4.65" thickBot="1" x14ac:dyDescent="0.5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4.65" thickBot="1" x14ac:dyDescent="0.5">
      <c r="A38" s="19" t="s">
        <v>72</v>
      </c>
      <c r="B38" s="37" t="s">
        <v>22</v>
      </c>
      <c r="C38" s="23">
        <f t="shared" si="9"/>
        <v>0</v>
      </c>
      <c r="D38" s="23">
        <f t="shared" si="10"/>
        <v>0</v>
      </c>
      <c r="E38" s="23">
        <f t="shared" si="11"/>
        <v>0</v>
      </c>
      <c r="F38" s="23">
        <f t="shared" si="12"/>
        <v>0</v>
      </c>
      <c r="G38" s="23">
        <f t="shared" si="13"/>
        <v>0</v>
      </c>
      <c r="H38" s="23">
        <f t="shared" si="14"/>
        <v>0</v>
      </c>
      <c r="I38" s="23">
        <f t="shared" si="15"/>
        <v>0</v>
      </c>
    </row>
    <row r="39" spans="1:9" ht="14.65" thickBot="1" x14ac:dyDescent="0.5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4.65" thickBot="1" x14ac:dyDescent="0.5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4.65" thickBot="1" x14ac:dyDescent="0.5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4.65" thickBot="1" x14ac:dyDescent="0.5">
      <c r="A42" s="19" t="s">
        <v>71</v>
      </c>
      <c r="B42" s="37" t="s">
        <v>22</v>
      </c>
      <c r="C42" s="23">
        <f t="shared" si="9"/>
        <v>0</v>
      </c>
      <c r="D42" s="23">
        <f t="shared" si="10"/>
        <v>0</v>
      </c>
      <c r="E42" s="23">
        <f t="shared" si="11"/>
        <v>0</v>
      </c>
      <c r="F42" s="23">
        <f t="shared" si="12"/>
        <v>0</v>
      </c>
      <c r="G42" s="23">
        <f t="shared" si="13"/>
        <v>0</v>
      </c>
      <c r="H42" s="23">
        <f t="shared" si="14"/>
        <v>0</v>
      </c>
      <c r="I42" s="23">
        <f t="shared" si="15"/>
        <v>0</v>
      </c>
    </row>
    <row r="43" spans="1:9" ht="14.65" thickBot="1" x14ac:dyDescent="0.5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4.65" thickBot="1" x14ac:dyDescent="0.5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4.65" thickBot="1" x14ac:dyDescent="0.5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4.65" thickBot="1" x14ac:dyDescent="0.5">
      <c r="A46" s="60" t="s">
        <v>60</v>
      </c>
      <c r="B46" s="61"/>
      <c r="C46" s="23">
        <f>SUM(C36:C45)</f>
        <v>0</v>
      </c>
      <c r="D46" s="23">
        <f t="shared" ref="D46:I46" si="16">SUM(D36:D45)</f>
        <v>0</v>
      </c>
      <c r="E46" s="23">
        <f t="shared" si="16"/>
        <v>0</v>
      </c>
      <c r="F46" s="23">
        <f t="shared" si="16"/>
        <v>0</v>
      </c>
      <c r="G46" s="23">
        <f t="shared" si="16"/>
        <v>0</v>
      </c>
      <c r="H46" s="23">
        <f t="shared" si="16"/>
        <v>0</v>
      </c>
      <c r="I46" s="23">
        <f t="shared" si="16"/>
        <v>0</v>
      </c>
    </row>
    <row r="47" spans="1:9" ht="14.65" thickBot="1" x14ac:dyDescent="0.5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4.65" thickBot="1" x14ac:dyDescent="0.5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4.65" thickBot="1" x14ac:dyDescent="0.5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4.65" thickBot="1" x14ac:dyDescent="0.5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3">
        <f>(SUMIFS(OGİD1,KAYNAK,A50,SEBEP,B50,SÜRE,"Uzun",BİLDİRİM,"Bildirimli",İL,$B$10,İLÇE,$B$11)/VLOOKUP($B$11,ABONE,6,FALSE))</f>
        <v>0</v>
      </c>
      <c r="G50" s="23">
        <f>(SUMIFS(AGİD1,KAYNAK,A50,SEBEP,B50,SÜRE,"Uzun",BİLDİRİM,"Bildirimli",İL,$B$10,İLÇE,$B$11)/VLOOKUP($B$11,ABONE,7,FALSE))</f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4.65" thickBot="1" x14ac:dyDescent="0.5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4.65" thickBot="1" x14ac:dyDescent="0.5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4.65" thickBot="1" x14ac:dyDescent="0.5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4.65" thickBot="1" x14ac:dyDescent="0.5">
      <c r="A54" s="60" t="s">
        <v>60</v>
      </c>
      <c r="B54" s="61"/>
      <c r="C54" s="23">
        <f>SUM(C49:C53)</f>
        <v>0</v>
      </c>
      <c r="D54" s="23">
        <f t="shared" ref="D54:I54" si="17">SUM(D49:D53)</f>
        <v>0</v>
      </c>
      <c r="E54" s="23">
        <f t="shared" si="17"/>
        <v>0</v>
      </c>
      <c r="F54" s="23">
        <f t="shared" si="17"/>
        <v>0</v>
      </c>
      <c r="G54" s="23">
        <f t="shared" si="17"/>
        <v>0</v>
      </c>
      <c r="H54" s="23">
        <f t="shared" si="17"/>
        <v>0</v>
      </c>
      <c r="I54" s="23">
        <f t="shared" si="17"/>
        <v>0</v>
      </c>
    </row>
    <row r="55" spans="1:9" ht="14.65" thickBot="1" x14ac:dyDescent="0.5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4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4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4.65" thickBot="1" x14ac:dyDescent="0.5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4.65" thickBot="1" x14ac:dyDescent="0.5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4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4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4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45">
      <c r="A63" s="28"/>
      <c r="B63" s="33" t="s">
        <v>65</v>
      </c>
      <c r="C63" s="34">
        <f>VLOOKUP($B$11,ABONE,3,FALSE)</f>
        <v>783</v>
      </c>
      <c r="D63" s="34">
        <f>VLOOKUP($B$11,ABONE,4,FALSE)</f>
        <v>78629</v>
      </c>
      <c r="E63" s="34">
        <f>VLOOKUP($B$11,ABONE,5,FALSE)</f>
        <v>79412</v>
      </c>
      <c r="F63" s="34">
        <f>VLOOKUP($B$11,ABONE,6,FALSE)</f>
        <v>1424</v>
      </c>
      <c r="G63" s="34">
        <f>VLOOKUP($B$11,ABONE,7,FALSE)</f>
        <v>17725</v>
      </c>
      <c r="H63" s="34">
        <f>VLOOKUP($B$11,ABONE,8,FALSE)</f>
        <v>19149</v>
      </c>
      <c r="I63" s="34">
        <f>VLOOKUP($B$11,ABONE,9,FALSE)</f>
        <v>98561</v>
      </c>
    </row>
    <row r="64" spans="1:9" x14ac:dyDescent="0.4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4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4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4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4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4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 xr:uid="{00000000-0002-0000-1A00-000000000000}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 xr:uid="{00000000-0002-0000-1A00-000001000000}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 xr:uid="{00000000-0002-0000-1A00-000002000000}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I69"/>
  <sheetViews>
    <sheetView zoomScale="70" zoomScaleNormal="70" workbookViewId="0">
      <selection activeCell="L13" sqref="L13"/>
    </sheetView>
  </sheetViews>
  <sheetFormatPr defaultRowHeight="14.25" x14ac:dyDescent="0.45"/>
  <cols>
    <col min="1" max="1" width="36.59765625" bestFit="1" customWidth="1"/>
    <col min="2" max="2" width="27" customWidth="1"/>
    <col min="3" max="9" width="18" customWidth="1"/>
  </cols>
  <sheetData>
    <row r="1" spans="1:9" x14ac:dyDescent="0.4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4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4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4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4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4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4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4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4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4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45">
      <c r="A11" s="7" t="s">
        <v>77</v>
      </c>
      <c r="B11" s="78" t="s">
        <v>102</v>
      </c>
      <c r="C11" s="78"/>
      <c r="D11" s="10"/>
      <c r="E11" s="10"/>
      <c r="F11" s="10"/>
      <c r="G11" s="6"/>
      <c r="H11" s="6"/>
      <c r="I11" s="6"/>
    </row>
    <row r="12" spans="1:9" ht="14.65" thickBot="1" x14ac:dyDescent="0.5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5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4.65" thickBot="1" x14ac:dyDescent="0.5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4.65" thickBot="1" x14ac:dyDescent="0.5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4.65" thickBot="1" x14ac:dyDescent="0.5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4.65" thickBot="1" x14ac:dyDescent="0.5">
      <c r="A17" s="19" t="s">
        <v>72</v>
      </c>
      <c r="B17" s="37" t="s">
        <v>22</v>
      </c>
      <c r="C17" s="23">
        <f t="shared" si="0"/>
        <v>0</v>
      </c>
      <c r="D17" s="23">
        <f t="shared" si="1"/>
        <v>0</v>
      </c>
      <c r="E17" s="23">
        <f t="shared" si="2"/>
        <v>0</v>
      </c>
      <c r="F17" s="23">
        <f t="shared" si="3"/>
        <v>0</v>
      </c>
      <c r="G17" s="23">
        <f t="shared" si="4"/>
        <v>0</v>
      </c>
      <c r="H17" s="23">
        <f t="shared" si="5"/>
        <v>0</v>
      </c>
      <c r="I17" s="23">
        <f t="shared" si="6"/>
        <v>0</v>
      </c>
    </row>
    <row r="18" spans="1:9" ht="14.65" thickBot="1" x14ac:dyDescent="0.5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4.65" thickBot="1" x14ac:dyDescent="0.5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4.65" thickBot="1" x14ac:dyDescent="0.5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4.65" thickBot="1" x14ac:dyDescent="0.5">
      <c r="A21" s="19" t="s">
        <v>71</v>
      </c>
      <c r="B21" s="37" t="s">
        <v>22</v>
      </c>
      <c r="C21" s="23">
        <f t="shared" si="0"/>
        <v>0</v>
      </c>
      <c r="D21" s="23">
        <f t="shared" si="1"/>
        <v>0</v>
      </c>
      <c r="E21" s="23">
        <f t="shared" si="2"/>
        <v>0</v>
      </c>
      <c r="F21" s="23">
        <f t="shared" si="3"/>
        <v>0</v>
      </c>
      <c r="G21" s="23">
        <f t="shared" si="4"/>
        <v>0</v>
      </c>
      <c r="H21" s="23">
        <f t="shared" si="5"/>
        <v>0</v>
      </c>
      <c r="I21" s="23">
        <f t="shared" si="6"/>
        <v>0</v>
      </c>
    </row>
    <row r="22" spans="1:9" ht="14.65" thickBot="1" x14ac:dyDescent="0.5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4.65" thickBot="1" x14ac:dyDescent="0.5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4.65" thickBot="1" x14ac:dyDescent="0.5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4.65" thickBot="1" x14ac:dyDescent="0.5">
      <c r="A25" s="60" t="s">
        <v>60</v>
      </c>
      <c r="B25" s="61"/>
      <c r="C25" s="23">
        <f t="shared" ref="C25:I25" si="7">SUM(C15:C24)</f>
        <v>0</v>
      </c>
      <c r="D25" s="23">
        <f t="shared" si="7"/>
        <v>0</v>
      </c>
      <c r="E25" s="23">
        <f t="shared" si="7"/>
        <v>0</v>
      </c>
      <c r="F25" s="23">
        <f t="shared" si="7"/>
        <v>0</v>
      </c>
      <c r="G25" s="23">
        <f t="shared" si="7"/>
        <v>0</v>
      </c>
      <c r="H25" s="23">
        <f t="shared" si="7"/>
        <v>0</v>
      </c>
      <c r="I25" s="23">
        <f t="shared" si="7"/>
        <v>0</v>
      </c>
    </row>
    <row r="26" spans="1:9" ht="14.65" thickBot="1" x14ac:dyDescent="0.5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4.65" thickBot="1" x14ac:dyDescent="0.5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4.65" thickBot="1" x14ac:dyDescent="0.5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4.65" thickBot="1" x14ac:dyDescent="0.5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3">
        <f>(SUMIFS(OGİD2,KAYNAK,A29,SEBEP,B29,SÜRE,"Uzun",BİLDİRİM,"Bildirimli",İL,$B$10,İLÇE,$B$11)/VLOOKUP($B$11,ABONE,6,FALSE))*60</f>
        <v>0</v>
      </c>
      <c r="G29" s="23">
        <f>(SUMIFS(AGİD2,KAYNAK,A29,SEBEP,B29,SÜRE,"Uzun",BİLDİRİM,"Bildirimli",İL,$B$10,İLÇE,$B$11)/VLOOKUP($B$11,ABONE,7,FALSE))*60</f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4.65" thickBot="1" x14ac:dyDescent="0.5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4.65" thickBot="1" x14ac:dyDescent="0.5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4.65" thickBot="1" x14ac:dyDescent="0.5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4.65" thickBot="1" x14ac:dyDescent="0.5">
      <c r="A33" s="60" t="s">
        <v>60</v>
      </c>
      <c r="B33" s="61"/>
      <c r="C33" s="23">
        <f>SUM(C28:C32)</f>
        <v>0</v>
      </c>
      <c r="D33" s="23">
        <f t="shared" ref="D33:I33" si="8">SUM(D28:D32)</f>
        <v>0</v>
      </c>
      <c r="E33" s="23">
        <f t="shared" si="8"/>
        <v>0</v>
      </c>
      <c r="F33" s="23">
        <f t="shared" si="8"/>
        <v>0</v>
      </c>
      <c r="G33" s="23">
        <f t="shared" si="8"/>
        <v>0</v>
      </c>
      <c r="H33" s="23">
        <f t="shared" si="8"/>
        <v>0</v>
      </c>
      <c r="I33" s="23">
        <f t="shared" si="8"/>
        <v>0</v>
      </c>
    </row>
    <row r="34" spans="1:9" ht="14.65" thickBot="1" x14ac:dyDescent="0.5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4.65" thickBot="1" x14ac:dyDescent="0.5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4.65" thickBot="1" x14ac:dyDescent="0.5">
      <c r="A36" s="19" t="s">
        <v>76</v>
      </c>
      <c r="B36" s="37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4.65" thickBot="1" x14ac:dyDescent="0.5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4.65" thickBot="1" x14ac:dyDescent="0.5">
      <c r="A38" s="19" t="s">
        <v>72</v>
      </c>
      <c r="B38" s="37" t="s">
        <v>22</v>
      </c>
      <c r="C38" s="23">
        <f t="shared" si="9"/>
        <v>0</v>
      </c>
      <c r="D38" s="23">
        <f t="shared" si="10"/>
        <v>0</v>
      </c>
      <c r="E38" s="23">
        <f t="shared" si="11"/>
        <v>0</v>
      </c>
      <c r="F38" s="23">
        <f t="shared" si="12"/>
        <v>0</v>
      </c>
      <c r="G38" s="23">
        <f t="shared" si="13"/>
        <v>0</v>
      </c>
      <c r="H38" s="23">
        <f t="shared" si="14"/>
        <v>0</v>
      </c>
      <c r="I38" s="23">
        <f t="shared" si="15"/>
        <v>0</v>
      </c>
    </row>
    <row r="39" spans="1:9" ht="14.65" thickBot="1" x14ac:dyDescent="0.5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4.65" thickBot="1" x14ac:dyDescent="0.5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4.65" thickBot="1" x14ac:dyDescent="0.5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4.65" thickBot="1" x14ac:dyDescent="0.5">
      <c r="A42" s="19" t="s">
        <v>71</v>
      </c>
      <c r="B42" s="37" t="s">
        <v>22</v>
      </c>
      <c r="C42" s="23">
        <f t="shared" si="9"/>
        <v>0</v>
      </c>
      <c r="D42" s="23">
        <f t="shared" si="10"/>
        <v>0</v>
      </c>
      <c r="E42" s="23">
        <f t="shared" si="11"/>
        <v>0</v>
      </c>
      <c r="F42" s="23">
        <f t="shared" si="12"/>
        <v>0</v>
      </c>
      <c r="G42" s="23">
        <f t="shared" si="13"/>
        <v>0</v>
      </c>
      <c r="H42" s="23">
        <f t="shared" si="14"/>
        <v>0</v>
      </c>
      <c r="I42" s="23">
        <f t="shared" si="15"/>
        <v>0</v>
      </c>
    </row>
    <row r="43" spans="1:9" ht="14.65" thickBot="1" x14ac:dyDescent="0.5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4.65" thickBot="1" x14ac:dyDescent="0.5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4.65" thickBot="1" x14ac:dyDescent="0.5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4.65" thickBot="1" x14ac:dyDescent="0.5">
      <c r="A46" s="60" t="s">
        <v>60</v>
      </c>
      <c r="B46" s="61"/>
      <c r="C46" s="23">
        <f>SUM(C36:C45)</f>
        <v>0</v>
      </c>
      <c r="D46" s="23">
        <f t="shared" ref="D46:I46" si="16">SUM(D36:D45)</f>
        <v>0</v>
      </c>
      <c r="E46" s="23">
        <f t="shared" si="16"/>
        <v>0</v>
      </c>
      <c r="F46" s="23">
        <f t="shared" si="16"/>
        <v>0</v>
      </c>
      <c r="G46" s="23">
        <f t="shared" si="16"/>
        <v>0</v>
      </c>
      <c r="H46" s="23">
        <f t="shared" si="16"/>
        <v>0</v>
      </c>
      <c r="I46" s="23">
        <f t="shared" si="16"/>
        <v>0</v>
      </c>
    </row>
    <row r="47" spans="1:9" ht="14.65" thickBot="1" x14ac:dyDescent="0.5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4.65" thickBot="1" x14ac:dyDescent="0.5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4.65" thickBot="1" x14ac:dyDescent="0.5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4.65" thickBot="1" x14ac:dyDescent="0.5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3">
        <f>(SUMIFS(OGİD1,KAYNAK,A50,SEBEP,B50,SÜRE,"Uzun",BİLDİRİM,"Bildirimli",İL,$B$10,İLÇE,$B$11)/VLOOKUP($B$11,ABONE,6,FALSE))</f>
        <v>0</v>
      </c>
      <c r="G50" s="23">
        <f>(SUMIFS(AGİD1,KAYNAK,A50,SEBEP,B50,SÜRE,"Uzun",BİLDİRİM,"Bildirimli",İL,$B$10,İLÇE,$B$11)/VLOOKUP($B$11,ABONE,7,FALSE))</f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4.65" thickBot="1" x14ac:dyDescent="0.5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4.65" thickBot="1" x14ac:dyDescent="0.5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4.65" thickBot="1" x14ac:dyDescent="0.5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4.65" thickBot="1" x14ac:dyDescent="0.5">
      <c r="A54" s="60" t="s">
        <v>60</v>
      </c>
      <c r="B54" s="61"/>
      <c r="C54" s="23">
        <f>SUM(C49:C53)</f>
        <v>0</v>
      </c>
      <c r="D54" s="23">
        <f t="shared" ref="D54:I54" si="17">SUM(D49:D53)</f>
        <v>0</v>
      </c>
      <c r="E54" s="23">
        <f t="shared" si="17"/>
        <v>0</v>
      </c>
      <c r="F54" s="23">
        <f t="shared" si="17"/>
        <v>0</v>
      </c>
      <c r="G54" s="23">
        <f t="shared" si="17"/>
        <v>0</v>
      </c>
      <c r="H54" s="23">
        <f t="shared" si="17"/>
        <v>0</v>
      </c>
      <c r="I54" s="23">
        <f t="shared" si="17"/>
        <v>0</v>
      </c>
    </row>
    <row r="55" spans="1:9" ht="14.65" thickBot="1" x14ac:dyDescent="0.5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4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4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4.65" thickBot="1" x14ac:dyDescent="0.5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4.65" thickBot="1" x14ac:dyDescent="0.5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4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4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4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45">
      <c r="A63" s="28"/>
      <c r="B63" s="33" t="s">
        <v>65</v>
      </c>
      <c r="C63" s="34">
        <f>VLOOKUP($B$11,ABONE,3,FALSE)</f>
        <v>247</v>
      </c>
      <c r="D63" s="34">
        <f>VLOOKUP($B$11,ABONE,4,FALSE)</f>
        <v>41556</v>
      </c>
      <c r="E63" s="34">
        <f>VLOOKUP($B$11,ABONE,5,FALSE)</f>
        <v>41803</v>
      </c>
      <c r="F63" s="34">
        <f>VLOOKUP($B$11,ABONE,6,FALSE)</f>
        <v>2625</v>
      </c>
      <c r="G63" s="34">
        <f>VLOOKUP($B$11,ABONE,7,FALSE)</f>
        <v>18272</v>
      </c>
      <c r="H63" s="34">
        <f>VLOOKUP($B$11,ABONE,8,FALSE)</f>
        <v>20897</v>
      </c>
      <c r="I63" s="34">
        <f>VLOOKUP($B$11,ABONE,9,FALSE)</f>
        <v>62700</v>
      </c>
    </row>
    <row r="64" spans="1:9" x14ac:dyDescent="0.4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4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4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4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4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4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 xr:uid="{00000000-0002-0000-1B00-000000000000}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 xr:uid="{00000000-0002-0000-1B00-000001000000}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 xr:uid="{00000000-0002-0000-1B00-000002000000}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I69"/>
  <sheetViews>
    <sheetView zoomScale="70" zoomScaleNormal="70" workbookViewId="0">
      <selection activeCell="L13" sqref="L13"/>
    </sheetView>
  </sheetViews>
  <sheetFormatPr defaultRowHeight="14.25" x14ac:dyDescent="0.45"/>
  <cols>
    <col min="1" max="1" width="36.59765625" bestFit="1" customWidth="1"/>
    <col min="2" max="2" width="27" customWidth="1"/>
    <col min="3" max="9" width="18" customWidth="1"/>
  </cols>
  <sheetData>
    <row r="1" spans="1:9" x14ac:dyDescent="0.4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4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4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4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4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4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4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4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4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4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45">
      <c r="A11" s="7" t="s">
        <v>77</v>
      </c>
      <c r="B11" s="78" t="s">
        <v>103</v>
      </c>
      <c r="C11" s="78"/>
      <c r="D11" s="10"/>
      <c r="E11" s="10"/>
      <c r="F11" s="10"/>
      <c r="G11" s="6"/>
      <c r="H11" s="6"/>
      <c r="I11" s="6"/>
    </row>
    <row r="12" spans="1:9" ht="14.65" thickBot="1" x14ac:dyDescent="0.5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5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4.65" thickBot="1" x14ac:dyDescent="0.5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4.65" thickBot="1" x14ac:dyDescent="0.5">
      <c r="A15" s="19" t="s">
        <v>76</v>
      </c>
      <c r="B15" s="37" t="s">
        <v>22</v>
      </c>
      <c r="C15" s="23">
        <v>0</v>
      </c>
      <c r="D15" s="23">
        <f t="shared" ref="D15:D24" si="0">(SUMIFS(AGİİ2,KAYNAK,A15,SEBEP,B15,SÜRE,"Uzun",BİLDİRİM,"Bildirimsiz",İL,$B$10,İLÇE,$B$11)/VLOOKUP($B$11,ABONE,4,FALSE))*60</f>
        <v>0</v>
      </c>
      <c r="E15" s="23">
        <f t="shared" ref="E15:E24" si="1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2">(SUMIFS(OGİD2,KAYNAK,A15,SEBEP,B15,SÜRE,"Uzun",BİLDİRİM,"Bildirimsiz",İL,$B$10,İLÇE,$B$11)/VLOOKUP($B$11,ABONE,6,FALSE))*60</f>
        <v>0</v>
      </c>
      <c r="G15" s="23">
        <f t="shared" ref="G15:G24" si="3">(SUMIFS(AGİD2,KAYNAK,A15,SEBEP,B15,SÜRE,"Uzun",BİLDİRİM,"Bildirimsiz",İL,$B$10,İLÇE,$B$11)/VLOOKUP($B$11,ABONE,7,FALSE))*60</f>
        <v>0</v>
      </c>
      <c r="H15" s="23">
        <f t="shared" ref="H15:H24" si="4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5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4.65" thickBot="1" x14ac:dyDescent="0.5">
      <c r="A16" s="19" t="s">
        <v>76</v>
      </c>
      <c r="B16" s="24" t="s">
        <v>25</v>
      </c>
      <c r="C16" s="23">
        <v>0</v>
      </c>
      <c r="D16" s="23">
        <f t="shared" si="0"/>
        <v>0</v>
      </c>
      <c r="E16" s="23">
        <f t="shared" si="1"/>
        <v>0</v>
      </c>
      <c r="F16" s="23">
        <f t="shared" si="2"/>
        <v>0</v>
      </c>
      <c r="G16" s="23">
        <f t="shared" si="3"/>
        <v>0</v>
      </c>
      <c r="H16" s="23">
        <f t="shared" si="4"/>
        <v>0</v>
      </c>
      <c r="I16" s="23">
        <f t="shared" si="5"/>
        <v>0</v>
      </c>
    </row>
    <row r="17" spans="1:9" ht="14.65" thickBot="1" x14ac:dyDescent="0.5">
      <c r="A17" s="19" t="s">
        <v>72</v>
      </c>
      <c r="B17" s="37" t="s">
        <v>22</v>
      </c>
      <c r="C17" s="23">
        <v>0</v>
      </c>
      <c r="D17" s="23">
        <f t="shared" si="0"/>
        <v>0</v>
      </c>
      <c r="E17" s="23">
        <f t="shared" si="1"/>
        <v>0</v>
      </c>
      <c r="F17" s="23">
        <f t="shared" si="2"/>
        <v>0</v>
      </c>
      <c r="G17" s="23">
        <f t="shared" si="3"/>
        <v>0</v>
      </c>
      <c r="H17" s="23">
        <f t="shared" si="4"/>
        <v>0</v>
      </c>
      <c r="I17" s="23">
        <f t="shared" si="5"/>
        <v>0</v>
      </c>
    </row>
    <row r="18" spans="1:9" ht="14.65" thickBot="1" x14ac:dyDescent="0.5">
      <c r="A18" s="19" t="s">
        <v>72</v>
      </c>
      <c r="B18" s="24" t="s">
        <v>24</v>
      </c>
      <c r="C18" s="23">
        <v>0</v>
      </c>
      <c r="D18" s="23">
        <f t="shared" si="0"/>
        <v>0</v>
      </c>
      <c r="E18" s="23">
        <f t="shared" si="1"/>
        <v>0</v>
      </c>
      <c r="F18" s="23">
        <f t="shared" si="2"/>
        <v>0</v>
      </c>
      <c r="G18" s="23">
        <f t="shared" si="3"/>
        <v>0</v>
      </c>
      <c r="H18" s="23">
        <f t="shared" si="4"/>
        <v>0</v>
      </c>
      <c r="I18" s="23">
        <f t="shared" si="5"/>
        <v>0</v>
      </c>
    </row>
    <row r="19" spans="1:9" ht="14.65" thickBot="1" x14ac:dyDescent="0.5">
      <c r="A19" s="19" t="s">
        <v>72</v>
      </c>
      <c r="B19" s="24" t="s">
        <v>25</v>
      </c>
      <c r="C19" s="23">
        <v>0</v>
      </c>
      <c r="D19" s="23">
        <f t="shared" si="0"/>
        <v>0</v>
      </c>
      <c r="E19" s="23">
        <f t="shared" si="1"/>
        <v>0</v>
      </c>
      <c r="F19" s="23">
        <f t="shared" si="2"/>
        <v>0</v>
      </c>
      <c r="G19" s="23">
        <f t="shared" si="3"/>
        <v>0</v>
      </c>
      <c r="H19" s="23">
        <f t="shared" si="4"/>
        <v>0</v>
      </c>
      <c r="I19" s="23">
        <f t="shared" si="5"/>
        <v>0</v>
      </c>
    </row>
    <row r="20" spans="1:9" ht="14.65" thickBot="1" x14ac:dyDescent="0.5">
      <c r="A20" s="19" t="s">
        <v>72</v>
      </c>
      <c r="B20" s="24" t="s">
        <v>26</v>
      </c>
      <c r="C20" s="23">
        <v>0</v>
      </c>
      <c r="D20" s="23">
        <f t="shared" si="0"/>
        <v>0</v>
      </c>
      <c r="E20" s="23">
        <f t="shared" si="1"/>
        <v>0</v>
      </c>
      <c r="F20" s="23">
        <f t="shared" si="2"/>
        <v>0</v>
      </c>
      <c r="G20" s="23">
        <f t="shared" si="3"/>
        <v>0</v>
      </c>
      <c r="H20" s="23">
        <f t="shared" si="4"/>
        <v>0</v>
      </c>
      <c r="I20" s="23">
        <f t="shared" si="5"/>
        <v>0</v>
      </c>
    </row>
    <row r="21" spans="1:9" ht="14.65" thickBot="1" x14ac:dyDescent="0.5">
      <c r="A21" s="19" t="s">
        <v>71</v>
      </c>
      <c r="B21" s="37" t="s">
        <v>22</v>
      </c>
      <c r="C21" s="23">
        <v>0</v>
      </c>
      <c r="D21" s="23">
        <f t="shared" si="0"/>
        <v>0</v>
      </c>
      <c r="E21" s="23">
        <f t="shared" si="1"/>
        <v>0</v>
      </c>
      <c r="F21" s="23">
        <f t="shared" si="2"/>
        <v>0</v>
      </c>
      <c r="G21" s="23">
        <f t="shared" si="3"/>
        <v>0</v>
      </c>
      <c r="H21" s="23">
        <f t="shared" si="4"/>
        <v>0</v>
      </c>
      <c r="I21" s="23">
        <f t="shared" si="5"/>
        <v>0</v>
      </c>
    </row>
    <row r="22" spans="1:9" ht="14.65" thickBot="1" x14ac:dyDescent="0.5">
      <c r="A22" s="19" t="s">
        <v>71</v>
      </c>
      <c r="B22" s="24" t="s">
        <v>24</v>
      </c>
      <c r="C22" s="23">
        <v>0</v>
      </c>
      <c r="D22" s="23">
        <f t="shared" si="0"/>
        <v>0</v>
      </c>
      <c r="E22" s="23">
        <f t="shared" si="1"/>
        <v>0</v>
      </c>
      <c r="F22" s="23">
        <f t="shared" si="2"/>
        <v>0</v>
      </c>
      <c r="G22" s="23">
        <f t="shared" si="3"/>
        <v>0</v>
      </c>
      <c r="H22" s="23">
        <f t="shared" si="4"/>
        <v>0</v>
      </c>
      <c r="I22" s="23">
        <f t="shared" si="5"/>
        <v>0</v>
      </c>
    </row>
    <row r="23" spans="1:9" ht="14.65" thickBot="1" x14ac:dyDescent="0.5">
      <c r="A23" s="19" t="s">
        <v>71</v>
      </c>
      <c r="B23" s="24" t="s">
        <v>25</v>
      </c>
      <c r="C23" s="23">
        <v>0</v>
      </c>
      <c r="D23" s="23">
        <f t="shared" si="0"/>
        <v>0</v>
      </c>
      <c r="E23" s="23">
        <f t="shared" si="1"/>
        <v>0</v>
      </c>
      <c r="F23" s="23">
        <f t="shared" si="2"/>
        <v>0</v>
      </c>
      <c r="G23" s="23">
        <f t="shared" si="3"/>
        <v>0</v>
      </c>
      <c r="H23" s="23">
        <f t="shared" si="4"/>
        <v>0</v>
      </c>
      <c r="I23" s="23">
        <f t="shared" si="5"/>
        <v>0</v>
      </c>
    </row>
    <row r="24" spans="1:9" ht="14.65" thickBot="1" x14ac:dyDescent="0.5">
      <c r="A24" s="19" t="s">
        <v>71</v>
      </c>
      <c r="B24" s="24" t="s">
        <v>26</v>
      </c>
      <c r="C24" s="23">
        <v>0</v>
      </c>
      <c r="D24" s="23">
        <f t="shared" si="0"/>
        <v>0</v>
      </c>
      <c r="E24" s="23">
        <f t="shared" si="1"/>
        <v>0</v>
      </c>
      <c r="F24" s="23">
        <f t="shared" si="2"/>
        <v>0</v>
      </c>
      <c r="G24" s="23">
        <f t="shared" si="3"/>
        <v>0</v>
      </c>
      <c r="H24" s="23">
        <f t="shared" si="4"/>
        <v>0</v>
      </c>
      <c r="I24" s="23">
        <f t="shared" si="5"/>
        <v>0</v>
      </c>
    </row>
    <row r="25" spans="1:9" ht="14.65" thickBot="1" x14ac:dyDescent="0.5">
      <c r="A25" s="60" t="s">
        <v>60</v>
      </c>
      <c r="B25" s="61"/>
      <c r="C25" s="23">
        <f t="shared" ref="C25:I25" si="6">SUM(C15:C24)</f>
        <v>0</v>
      </c>
      <c r="D25" s="23">
        <f t="shared" si="6"/>
        <v>0</v>
      </c>
      <c r="E25" s="23">
        <f t="shared" si="6"/>
        <v>0</v>
      </c>
      <c r="F25" s="23">
        <f t="shared" si="6"/>
        <v>0</v>
      </c>
      <c r="G25" s="23">
        <f t="shared" si="6"/>
        <v>0</v>
      </c>
      <c r="H25" s="23">
        <f t="shared" si="6"/>
        <v>0</v>
      </c>
      <c r="I25" s="23">
        <f t="shared" si="6"/>
        <v>0</v>
      </c>
    </row>
    <row r="26" spans="1:9" ht="14.65" thickBot="1" x14ac:dyDescent="0.5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4.65" thickBot="1" x14ac:dyDescent="0.5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4.65" thickBot="1" x14ac:dyDescent="0.5">
      <c r="A28" s="19" t="s">
        <v>76</v>
      </c>
      <c r="B28" s="37" t="s">
        <v>22</v>
      </c>
      <c r="C28" s="23"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4.65" thickBot="1" x14ac:dyDescent="0.5">
      <c r="A29" s="19" t="s">
        <v>72</v>
      </c>
      <c r="B29" s="37" t="s">
        <v>22</v>
      </c>
      <c r="C29" s="23">
        <v>0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3">
        <f>(SUMIFS(OGİD2,KAYNAK,A29,SEBEP,B29,SÜRE,"Uzun",BİLDİRİM,"Bildirimli",İL,$B$10,İLÇE,$B$11)/VLOOKUP($B$11,ABONE,6,FALSE))*60</f>
        <v>0</v>
      </c>
      <c r="G29" s="23">
        <f>(SUMIFS(AGİD2,KAYNAK,A29,SEBEP,B29,SÜRE,"Uzun",BİLDİRİM,"Bildirimli",İL,$B$10,İLÇE,$B$11)/VLOOKUP($B$11,ABONE,7,FALSE))*60</f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4.65" thickBot="1" x14ac:dyDescent="0.5">
      <c r="A30" s="19" t="s">
        <v>72</v>
      </c>
      <c r="B30" s="20" t="s">
        <v>26</v>
      </c>
      <c r="C30" s="23"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4.65" thickBot="1" x14ac:dyDescent="0.5">
      <c r="A31" s="19" t="s">
        <v>71</v>
      </c>
      <c r="B31" s="37" t="s">
        <v>22</v>
      </c>
      <c r="C31" s="23"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4.65" thickBot="1" x14ac:dyDescent="0.5">
      <c r="A32" s="19" t="s">
        <v>71</v>
      </c>
      <c r="B32" s="20" t="s">
        <v>26</v>
      </c>
      <c r="C32" s="23"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4.65" thickBot="1" x14ac:dyDescent="0.5">
      <c r="A33" s="60" t="s">
        <v>60</v>
      </c>
      <c r="B33" s="61"/>
      <c r="C33" s="23">
        <f>SUM(C28:C32)</f>
        <v>0</v>
      </c>
      <c r="D33" s="23">
        <f t="shared" ref="D33:I33" si="7">SUM(D28:D32)</f>
        <v>0</v>
      </c>
      <c r="E33" s="23">
        <f t="shared" si="7"/>
        <v>0</v>
      </c>
      <c r="F33" s="23">
        <f t="shared" si="7"/>
        <v>0</v>
      </c>
      <c r="G33" s="23">
        <f t="shared" si="7"/>
        <v>0</v>
      </c>
      <c r="H33" s="23">
        <f t="shared" si="7"/>
        <v>0</v>
      </c>
      <c r="I33" s="23">
        <f t="shared" si="7"/>
        <v>0</v>
      </c>
    </row>
    <row r="34" spans="1:9" ht="14.65" thickBot="1" x14ac:dyDescent="0.5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4.65" thickBot="1" x14ac:dyDescent="0.5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4.65" thickBot="1" x14ac:dyDescent="0.5">
      <c r="A36" s="19" t="s">
        <v>76</v>
      </c>
      <c r="B36" s="37" t="s">
        <v>22</v>
      </c>
      <c r="C36" s="23">
        <v>0</v>
      </c>
      <c r="D36" s="23">
        <f t="shared" ref="D36:D45" si="8">(SUMIFS(AGİİ1,KAYNAK,A36,SEBEP,B36,SÜRE,"Uzun",BİLDİRİM,"Bildirimsiz",İL,$B$10,İLÇE,$B$11)/VLOOKUP($B$11,ABONE,4,FALSE))</f>
        <v>0</v>
      </c>
      <c r="E36" s="23">
        <f t="shared" ref="E36:E45" si="9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0">(SUMIFS(OGİD1,KAYNAK,A36,SEBEP,B36,SÜRE,"Uzun",BİLDİRİM,"Bildirimsiz",İL,$B$10,İLÇE,$B$11)/VLOOKUP($B$11,ABONE,6,FALSE))</f>
        <v>0</v>
      </c>
      <c r="G36" s="23">
        <f t="shared" ref="G36:G45" si="11">(SUMIFS(AGİD1,KAYNAK,A36,SEBEP,B36,SÜRE,"Uzun",BİLDİRİM,"Bildirimsiz",İL,$B$10,İLÇE,$B$11)/VLOOKUP($B$11,ABONE,7,FALSE))</f>
        <v>0</v>
      </c>
      <c r="H36" s="23">
        <f t="shared" ref="H36:H45" si="12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3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4.65" thickBot="1" x14ac:dyDescent="0.5">
      <c r="A37" s="19" t="s">
        <v>76</v>
      </c>
      <c r="B37" s="24" t="s">
        <v>25</v>
      </c>
      <c r="C37" s="23">
        <v>0</v>
      </c>
      <c r="D37" s="23">
        <f t="shared" si="8"/>
        <v>0</v>
      </c>
      <c r="E37" s="23">
        <f t="shared" si="9"/>
        <v>0</v>
      </c>
      <c r="F37" s="23">
        <f t="shared" si="10"/>
        <v>0</v>
      </c>
      <c r="G37" s="23">
        <f t="shared" si="11"/>
        <v>0</v>
      </c>
      <c r="H37" s="23">
        <f t="shared" si="12"/>
        <v>0</v>
      </c>
      <c r="I37" s="23">
        <f t="shared" si="13"/>
        <v>0</v>
      </c>
    </row>
    <row r="38" spans="1:9" ht="14.65" thickBot="1" x14ac:dyDescent="0.5">
      <c r="A38" s="19" t="s">
        <v>72</v>
      </c>
      <c r="B38" s="37" t="s">
        <v>22</v>
      </c>
      <c r="C38" s="23">
        <v>0</v>
      </c>
      <c r="D38" s="23">
        <f t="shared" si="8"/>
        <v>0</v>
      </c>
      <c r="E38" s="23">
        <f t="shared" si="9"/>
        <v>0</v>
      </c>
      <c r="F38" s="23">
        <f t="shared" si="10"/>
        <v>0</v>
      </c>
      <c r="G38" s="23">
        <f t="shared" si="11"/>
        <v>0</v>
      </c>
      <c r="H38" s="23">
        <f t="shared" si="12"/>
        <v>0</v>
      </c>
      <c r="I38" s="23">
        <f t="shared" si="13"/>
        <v>0</v>
      </c>
    </row>
    <row r="39" spans="1:9" ht="14.65" thickBot="1" x14ac:dyDescent="0.5">
      <c r="A39" s="19" t="s">
        <v>72</v>
      </c>
      <c r="B39" s="20" t="s">
        <v>24</v>
      </c>
      <c r="C39" s="23">
        <v>0</v>
      </c>
      <c r="D39" s="23">
        <f t="shared" si="8"/>
        <v>0</v>
      </c>
      <c r="E39" s="23">
        <f t="shared" si="9"/>
        <v>0</v>
      </c>
      <c r="F39" s="23">
        <f t="shared" si="10"/>
        <v>0</v>
      </c>
      <c r="G39" s="23">
        <f t="shared" si="11"/>
        <v>0</v>
      </c>
      <c r="H39" s="23">
        <f t="shared" si="12"/>
        <v>0</v>
      </c>
      <c r="I39" s="23">
        <f t="shared" si="13"/>
        <v>0</v>
      </c>
    </row>
    <row r="40" spans="1:9" ht="14.65" thickBot="1" x14ac:dyDescent="0.5">
      <c r="A40" s="19" t="s">
        <v>72</v>
      </c>
      <c r="B40" s="24" t="s">
        <v>25</v>
      </c>
      <c r="C40" s="23">
        <v>0</v>
      </c>
      <c r="D40" s="23">
        <f t="shared" si="8"/>
        <v>0</v>
      </c>
      <c r="E40" s="23">
        <f t="shared" si="9"/>
        <v>0</v>
      </c>
      <c r="F40" s="23">
        <f t="shared" si="10"/>
        <v>0</v>
      </c>
      <c r="G40" s="23">
        <f t="shared" si="11"/>
        <v>0</v>
      </c>
      <c r="H40" s="23">
        <f t="shared" si="12"/>
        <v>0</v>
      </c>
      <c r="I40" s="23">
        <f t="shared" si="13"/>
        <v>0</v>
      </c>
    </row>
    <row r="41" spans="1:9" ht="14.65" thickBot="1" x14ac:dyDescent="0.5">
      <c r="A41" s="19" t="s">
        <v>72</v>
      </c>
      <c r="B41" s="20" t="s">
        <v>26</v>
      </c>
      <c r="C41" s="23">
        <v>0</v>
      </c>
      <c r="D41" s="23">
        <f t="shared" si="8"/>
        <v>0</v>
      </c>
      <c r="E41" s="23">
        <f t="shared" si="9"/>
        <v>0</v>
      </c>
      <c r="F41" s="23">
        <f t="shared" si="10"/>
        <v>0</v>
      </c>
      <c r="G41" s="23">
        <f t="shared" si="11"/>
        <v>0</v>
      </c>
      <c r="H41" s="23">
        <f t="shared" si="12"/>
        <v>0</v>
      </c>
      <c r="I41" s="23">
        <f t="shared" si="13"/>
        <v>0</v>
      </c>
    </row>
    <row r="42" spans="1:9" ht="14.65" thickBot="1" x14ac:dyDescent="0.5">
      <c r="A42" s="19" t="s">
        <v>71</v>
      </c>
      <c r="B42" s="37" t="s">
        <v>22</v>
      </c>
      <c r="C42" s="23">
        <v>0</v>
      </c>
      <c r="D42" s="23">
        <f t="shared" si="8"/>
        <v>0</v>
      </c>
      <c r="E42" s="23">
        <f t="shared" si="9"/>
        <v>0</v>
      </c>
      <c r="F42" s="23">
        <f t="shared" si="10"/>
        <v>0</v>
      </c>
      <c r="G42" s="23">
        <f t="shared" si="11"/>
        <v>0</v>
      </c>
      <c r="H42" s="23">
        <f t="shared" si="12"/>
        <v>0</v>
      </c>
      <c r="I42" s="23">
        <f t="shared" si="13"/>
        <v>0</v>
      </c>
    </row>
    <row r="43" spans="1:9" ht="14.65" thickBot="1" x14ac:dyDescent="0.5">
      <c r="A43" s="19" t="s">
        <v>71</v>
      </c>
      <c r="B43" s="20" t="s">
        <v>24</v>
      </c>
      <c r="C43" s="23">
        <v>0</v>
      </c>
      <c r="D43" s="23">
        <f t="shared" si="8"/>
        <v>0</v>
      </c>
      <c r="E43" s="23">
        <f t="shared" si="9"/>
        <v>0</v>
      </c>
      <c r="F43" s="23">
        <f t="shared" si="10"/>
        <v>0</v>
      </c>
      <c r="G43" s="23">
        <f t="shared" si="11"/>
        <v>0</v>
      </c>
      <c r="H43" s="23">
        <f t="shared" si="12"/>
        <v>0</v>
      </c>
      <c r="I43" s="23">
        <f t="shared" si="13"/>
        <v>0</v>
      </c>
    </row>
    <row r="44" spans="1:9" ht="14.65" thickBot="1" x14ac:dyDescent="0.5">
      <c r="A44" s="19" t="s">
        <v>71</v>
      </c>
      <c r="B44" s="24" t="s">
        <v>25</v>
      </c>
      <c r="C44" s="23">
        <v>0</v>
      </c>
      <c r="D44" s="23">
        <f t="shared" si="8"/>
        <v>0</v>
      </c>
      <c r="E44" s="23">
        <f t="shared" si="9"/>
        <v>0</v>
      </c>
      <c r="F44" s="23">
        <f t="shared" si="10"/>
        <v>0</v>
      </c>
      <c r="G44" s="23">
        <f t="shared" si="11"/>
        <v>0</v>
      </c>
      <c r="H44" s="23">
        <f t="shared" si="12"/>
        <v>0</v>
      </c>
      <c r="I44" s="23">
        <f t="shared" si="13"/>
        <v>0</v>
      </c>
    </row>
    <row r="45" spans="1:9" ht="14.65" thickBot="1" x14ac:dyDescent="0.5">
      <c r="A45" s="19" t="s">
        <v>71</v>
      </c>
      <c r="B45" s="20" t="s">
        <v>26</v>
      </c>
      <c r="C45" s="23">
        <v>0</v>
      </c>
      <c r="D45" s="23">
        <f t="shared" si="8"/>
        <v>0</v>
      </c>
      <c r="E45" s="23">
        <f t="shared" si="9"/>
        <v>0</v>
      </c>
      <c r="F45" s="23">
        <f t="shared" si="10"/>
        <v>0</v>
      </c>
      <c r="G45" s="23">
        <f t="shared" si="11"/>
        <v>0</v>
      </c>
      <c r="H45" s="23">
        <f t="shared" si="12"/>
        <v>0</v>
      </c>
      <c r="I45" s="23">
        <f t="shared" si="13"/>
        <v>0</v>
      </c>
    </row>
    <row r="46" spans="1:9" ht="14.65" thickBot="1" x14ac:dyDescent="0.5">
      <c r="A46" s="60" t="s">
        <v>60</v>
      </c>
      <c r="B46" s="61"/>
      <c r="C46" s="23">
        <f>SUM(C36:C45)</f>
        <v>0</v>
      </c>
      <c r="D46" s="23">
        <f t="shared" ref="D46:I46" si="14">SUM(D36:D45)</f>
        <v>0</v>
      </c>
      <c r="E46" s="23">
        <f t="shared" si="14"/>
        <v>0</v>
      </c>
      <c r="F46" s="23">
        <f t="shared" si="14"/>
        <v>0</v>
      </c>
      <c r="G46" s="23">
        <f t="shared" si="14"/>
        <v>0</v>
      </c>
      <c r="H46" s="23">
        <f t="shared" si="14"/>
        <v>0</v>
      </c>
      <c r="I46" s="23">
        <f t="shared" si="14"/>
        <v>0</v>
      </c>
    </row>
    <row r="47" spans="1:9" ht="14.65" thickBot="1" x14ac:dyDescent="0.5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4.65" thickBot="1" x14ac:dyDescent="0.5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4.65" thickBot="1" x14ac:dyDescent="0.5">
      <c r="A49" s="19" t="s">
        <v>76</v>
      </c>
      <c r="B49" s="37" t="s">
        <v>22</v>
      </c>
      <c r="C49" s="23"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4.65" thickBot="1" x14ac:dyDescent="0.5">
      <c r="A50" s="19" t="s">
        <v>72</v>
      </c>
      <c r="B50" s="37" t="s">
        <v>22</v>
      </c>
      <c r="C50" s="23">
        <v>0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3">
        <f>(SUMIFS(OGİD1,KAYNAK,A50,SEBEP,B50,SÜRE,"Uzun",BİLDİRİM,"Bildirimli",İL,$B$10,İLÇE,$B$11)/VLOOKUP($B$11,ABONE,6,FALSE))</f>
        <v>0</v>
      </c>
      <c r="G50" s="23">
        <f>(SUMIFS(AGİD1,KAYNAK,A50,SEBEP,B50,SÜRE,"Uzun",BİLDİRİM,"Bildirimli",İL,$B$10,İLÇE,$B$11)/VLOOKUP($B$11,ABONE,7,FALSE))</f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4.65" thickBot="1" x14ac:dyDescent="0.5">
      <c r="A51" s="19" t="s">
        <v>72</v>
      </c>
      <c r="B51" s="20" t="s">
        <v>26</v>
      </c>
      <c r="C51" s="23"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4.65" thickBot="1" x14ac:dyDescent="0.5">
      <c r="A52" s="19" t="s">
        <v>71</v>
      </c>
      <c r="B52" s="37" t="s">
        <v>22</v>
      </c>
      <c r="C52" s="23"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4.65" thickBot="1" x14ac:dyDescent="0.5">
      <c r="A53" s="19" t="s">
        <v>71</v>
      </c>
      <c r="B53" s="20" t="s">
        <v>26</v>
      </c>
      <c r="C53" s="23"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4.65" thickBot="1" x14ac:dyDescent="0.5">
      <c r="A54" s="60" t="s">
        <v>60</v>
      </c>
      <c r="B54" s="61"/>
      <c r="C54" s="23">
        <f>SUM(C49:C53)</f>
        <v>0</v>
      </c>
      <c r="D54" s="23">
        <f t="shared" ref="D54:I54" si="15">SUM(D49:D53)</f>
        <v>0</v>
      </c>
      <c r="E54" s="23">
        <f t="shared" si="15"/>
        <v>0</v>
      </c>
      <c r="F54" s="23">
        <f t="shared" si="15"/>
        <v>0</v>
      </c>
      <c r="G54" s="23">
        <f t="shared" si="15"/>
        <v>0</v>
      </c>
      <c r="H54" s="23">
        <f t="shared" si="15"/>
        <v>0</v>
      </c>
      <c r="I54" s="23">
        <f t="shared" si="15"/>
        <v>0</v>
      </c>
    </row>
    <row r="55" spans="1:9" ht="14.65" thickBot="1" x14ac:dyDescent="0.5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4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45">
      <c r="A57" s="58" t="s">
        <v>76</v>
      </c>
      <c r="B57" s="59"/>
      <c r="C57" s="23"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4.65" thickBot="1" x14ac:dyDescent="0.5">
      <c r="A58" s="58" t="s">
        <v>72</v>
      </c>
      <c r="B58" s="59"/>
      <c r="C58" s="23"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4.65" thickBot="1" x14ac:dyDescent="0.5">
      <c r="A59" s="60" t="s">
        <v>60</v>
      </c>
      <c r="B59" s="61"/>
      <c r="C59" s="23">
        <f>SUM(C57:C58)</f>
        <v>0</v>
      </c>
      <c r="D59" s="23">
        <f t="shared" ref="D59:I59" si="16">SUM(D57:D58)</f>
        <v>0</v>
      </c>
      <c r="E59" s="23">
        <f t="shared" si="16"/>
        <v>0</v>
      </c>
      <c r="F59" s="23">
        <f t="shared" si="16"/>
        <v>0</v>
      </c>
      <c r="G59" s="23">
        <f t="shared" si="16"/>
        <v>0</v>
      </c>
      <c r="H59" s="23">
        <f t="shared" si="16"/>
        <v>0</v>
      </c>
      <c r="I59" s="23">
        <f t="shared" si="16"/>
        <v>0</v>
      </c>
    </row>
    <row r="60" spans="1:9" x14ac:dyDescent="0.4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4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4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45">
      <c r="A63" s="28"/>
      <c r="B63" s="33" t="s">
        <v>65</v>
      </c>
      <c r="C63" s="34">
        <f>VLOOKUP($B$11,ABONE,3,FALSE)</f>
        <v>342</v>
      </c>
      <c r="D63" s="34">
        <f>VLOOKUP($B$11,ABONE,4,FALSE)</f>
        <v>73990</v>
      </c>
      <c r="E63" s="34">
        <f>VLOOKUP($B$11,ABONE,5,FALSE)</f>
        <v>74332</v>
      </c>
      <c r="F63" s="34">
        <f>VLOOKUP($B$11,ABONE,6,FALSE)</f>
        <v>574</v>
      </c>
      <c r="G63" s="34">
        <f>VLOOKUP($B$11,ABONE,7,FALSE)</f>
        <v>9452</v>
      </c>
      <c r="H63" s="34">
        <f>VLOOKUP($B$11,ABONE,8,FALSE)</f>
        <v>10026</v>
      </c>
      <c r="I63" s="34">
        <f>VLOOKUP($B$11,ABONE,9,FALSE)</f>
        <v>84358</v>
      </c>
    </row>
    <row r="64" spans="1:9" x14ac:dyDescent="0.4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4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4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4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4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4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 xr:uid="{00000000-0002-0000-1C00-000000000000}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 xr:uid="{00000000-0002-0000-1C00-000001000000}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15:I25 C36:I46 C49:I54 D66:I69 C67:C69 C57:I60" xr:uid="{00000000-0002-0000-1C00-000002000000}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I69"/>
  <sheetViews>
    <sheetView zoomScale="70" zoomScaleNormal="70" workbookViewId="0">
      <selection activeCell="L13" sqref="L13"/>
    </sheetView>
  </sheetViews>
  <sheetFormatPr defaultRowHeight="14.25" x14ac:dyDescent="0.45"/>
  <cols>
    <col min="1" max="1" width="36.59765625" bestFit="1" customWidth="1"/>
    <col min="2" max="2" width="27" customWidth="1"/>
    <col min="3" max="9" width="18" customWidth="1"/>
  </cols>
  <sheetData>
    <row r="1" spans="1:9" x14ac:dyDescent="0.4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4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4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4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4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4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4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4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4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4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45">
      <c r="A11" s="7" t="s">
        <v>77</v>
      </c>
      <c r="B11" s="78" t="s">
        <v>104</v>
      </c>
      <c r="C11" s="78"/>
      <c r="D11" s="10"/>
      <c r="E11" s="10"/>
      <c r="F11" s="10"/>
      <c r="G11" s="6"/>
      <c r="H11" s="6"/>
      <c r="I11" s="6"/>
    </row>
    <row r="12" spans="1:9" ht="14.65" thickBot="1" x14ac:dyDescent="0.5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5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4.65" thickBot="1" x14ac:dyDescent="0.5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4.65" thickBot="1" x14ac:dyDescent="0.5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4.65" thickBot="1" x14ac:dyDescent="0.5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4.65" thickBot="1" x14ac:dyDescent="0.5">
      <c r="A17" s="19" t="s">
        <v>72</v>
      </c>
      <c r="B17" s="37" t="s">
        <v>22</v>
      </c>
      <c r="C17" s="23">
        <f t="shared" si="0"/>
        <v>0</v>
      </c>
      <c r="D17" s="23">
        <f t="shared" si="1"/>
        <v>0</v>
      </c>
      <c r="E17" s="23">
        <f t="shared" si="2"/>
        <v>0</v>
      </c>
      <c r="F17" s="23">
        <f t="shared" si="3"/>
        <v>0</v>
      </c>
      <c r="G17" s="23">
        <f t="shared" si="4"/>
        <v>0</v>
      </c>
      <c r="H17" s="23">
        <f t="shared" si="5"/>
        <v>0</v>
      </c>
      <c r="I17" s="23">
        <f t="shared" si="6"/>
        <v>0</v>
      </c>
    </row>
    <row r="18" spans="1:9" ht="14.65" thickBot="1" x14ac:dyDescent="0.5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4.65" thickBot="1" x14ac:dyDescent="0.5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4.65" thickBot="1" x14ac:dyDescent="0.5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4.65" thickBot="1" x14ac:dyDescent="0.5">
      <c r="A21" s="19" t="s">
        <v>71</v>
      </c>
      <c r="B21" s="37" t="s">
        <v>22</v>
      </c>
      <c r="C21" s="23">
        <f t="shared" si="0"/>
        <v>0</v>
      </c>
      <c r="D21" s="23">
        <f t="shared" si="1"/>
        <v>0</v>
      </c>
      <c r="E21" s="23">
        <f t="shared" si="2"/>
        <v>0</v>
      </c>
      <c r="F21" s="23">
        <f t="shared" si="3"/>
        <v>0</v>
      </c>
      <c r="G21" s="23">
        <f t="shared" si="4"/>
        <v>0</v>
      </c>
      <c r="H21" s="23">
        <f t="shared" si="5"/>
        <v>0</v>
      </c>
      <c r="I21" s="23">
        <f t="shared" si="6"/>
        <v>0</v>
      </c>
    </row>
    <row r="22" spans="1:9" ht="14.65" thickBot="1" x14ac:dyDescent="0.5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4.65" thickBot="1" x14ac:dyDescent="0.5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4.65" thickBot="1" x14ac:dyDescent="0.5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4.65" thickBot="1" x14ac:dyDescent="0.5">
      <c r="A25" s="60" t="s">
        <v>60</v>
      </c>
      <c r="B25" s="61"/>
      <c r="C25" s="23">
        <f t="shared" ref="C25:I25" si="7">SUM(C15:C24)</f>
        <v>0</v>
      </c>
      <c r="D25" s="23">
        <f t="shared" si="7"/>
        <v>0</v>
      </c>
      <c r="E25" s="23">
        <f t="shared" si="7"/>
        <v>0</v>
      </c>
      <c r="F25" s="23">
        <f t="shared" si="7"/>
        <v>0</v>
      </c>
      <c r="G25" s="23">
        <f t="shared" si="7"/>
        <v>0</v>
      </c>
      <c r="H25" s="23">
        <f t="shared" si="7"/>
        <v>0</v>
      </c>
      <c r="I25" s="23">
        <f t="shared" si="7"/>
        <v>0</v>
      </c>
    </row>
    <row r="26" spans="1:9" ht="14.65" thickBot="1" x14ac:dyDescent="0.5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4.65" thickBot="1" x14ac:dyDescent="0.5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4.65" thickBot="1" x14ac:dyDescent="0.5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4.65" thickBot="1" x14ac:dyDescent="0.5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3">
        <f>(SUMIFS(OGİD2,KAYNAK,A29,SEBEP,B29,SÜRE,"Uzun",BİLDİRİM,"Bildirimli",İL,$B$10,İLÇE,$B$11)/VLOOKUP($B$11,ABONE,6,FALSE))*60</f>
        <v>0</v>
      </c>
      <c r="G29" s="23">
        <f>(SUMIFS(AGİD2,KAYNAK,A29,SEBEP,B29,SÜRE,"Uzun",BİLDİRİM,"Bildirimli",İL,$B$10,İLÇE,$B$11)/VLOOKUP($B$11,ABONE,7,FALSE))*60</f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4.65" thickBot="1" x14ac:dyDescent="0.5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4.65" thickBot="1" x14ac:dyDescent="0.5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4.65" thickBot="1" x14ac:dyDescent="0.5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4.65" thickBot="1" x14ac:dyDescent="0.5">
      <c r="A33" s="60" t="s">
        <v>60</v>
      </c>
      <c r="B33" s="61"/>
      <c r="C33" s="23">
        <f>SUM(C28:C32)</f>
        <v>0</v>
      </c>
      <c r="D33" s="23">
        <f t="shared" ref="D33:I33" si="8">SUM(D28:D32)</f>
        <v>0</v>
      </c>
      <c r="E33" s="23">
        <f t="shared" si="8"/>
        <v>0</v>
      </c>
      <c r="F33" s="23">
        <f t="shared" si="8"/>
        <v>0</v>
      </c>
      <c r="G33" s="23">
        <f t="shared" si="8"/>
        <v>0</v>
      </c>
      <c r="H33" s="23">
        <f t="shared" si="8"/>
        <v>0</v>
      </c>
      <c r="I33" s="23">
        <f t="shared" si="8"/>
        <v>0</v>
      </c>
    </row>
    <row r="34" spans="1:9" ht="14.65" thickBot="1" x14ac:dyDescent="0.5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4.65" thickBot="1" x14ac:dyDescent="0.5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4.65" thickBot="1" x14ac:dyDescent="0.5">
      <c r="A36" s="19" t="s">
        <v>76</v>
      </c>
      <c r="B36" s="37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4.65" thickBot="1" x14ac:dyDescent="0.5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4.65" thickBot="1" x14ac:dyDescent="0.5">
      <c r="A38" s="19" t="s">
        <v>72</v>
      </c>
      <c r="B38" s="37" t="s">
        <v>22</v>
      </c>
      <c r="C38" s="23">
        <f t="shared" si="9"/>
        <v>0</v>
      </c>
      <c r="D38" s="23">
        <f t="shared" si="10"/>
        <v>0</v>
      </c>
      <c r="E38" s="23">
        <f t="shared" si="11"/>
        <v>0</v>
      </c>
      <c r="F38" s="23">
        <f t="shared" si="12"/>
        <v>0</v>
      </c>
      <c r="G38" s="23">
        <f t="shared" si="13"/>
        <v>0</v>
      </c>
      <c r="H38" s="23">
        <f t="shared" si="14"/>
        <v>0</v>
      </c>
      <c r="I38" s="23">
        <f t="shared" si="15"/>
        <v>0</v>
      </c>
    </row>
    <row r="39" spans="1:9" ht="14.65" thickBot="1" x14ac:dyDescent="0.5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4.65" thickBot="1" x14ac:dyDescent="0.5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4.65" thickBot="1" x14ac:dyDescent="0.5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4.65" thickBot="1" x14ac:dyDescent="0.5">
      <c r="A42" s="19" t="s">
        <v>71</v>
      </c>
      <c r="B42" s="37" t="s">
        <v>22</v>
      </c>
      <c r="C42" s="23">
        <f t="shared" si="9"/>
        <v>0</v>
      </c>
      <c r="D42" s="23">
        <f t="shared" si="10"/>
        <v>0</v>
      </c>
      <c r="E42" s="23">
        <f t="shared" si="11"/>
        <v>0</v>
      </c>
      <c r="F42" s="23">
        <f t="shared" si="12"/>
        <v>0</v>
      </c>
      <c r="G42" s="23">
        <f t="shared" si="13"/>
        <v>0</v>
      </c>
      <c r="H42" s="23">
        <f t="shared" si="14"/>
        <v>0</v>
      </c>
      <c r="I42" s="23">
        <f t="shared" si="15"/>
        <v>0</v>
      </c>
    </row>
    <row r="43" spans="1:9" ht="14.65" thickBot="1" x14ac:dyDescent="0.5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4.65" thickBot="1" x14ac:dyDescent="0.5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4.65" thickBot="1" x14ac:dyDescent="0.5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4.65" thickBot="1" x14ac:dyDescent="0.5">
      <c r="A46" s="60" t="s">
        <v>60</v>
      </c>
      <c r="B46" s="61"/>
      <c r="C46" s="23">
        <f>SUM(C36:C45)</f>
        <v>0</v>
      </c>
      <c r="D46" s="23">
        <f t="shared" ref="D46:I46" si="16">SUM(D36:D45)</f>
        <v>0</v>
      </c>
      <c r="E46" s="23">
        <f t="shared" si="16"/>
        <v>0</v>
      </c>
      <c r="F46" s="23">
        <f t="shared" si="16"/>
        <v>0</v>
      </c>
      <c r="G46" s="23">
        <f t="shared" si="16"/>
        <v>0</v>
      </c>
      <c r="H46" s="23">
        <f t="shared" si="16"/>
        <v>0</v>
      </c>
      <c r="I46" s="23">
        <f t="shared" si="16"/>
        <v>0</v>
      </c>
    </row>
    <row r="47" spans="1:9" ht="14.65" thickBot="1" x14ac:dyDescent="0.5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4.65" thickBot="1" x14ac:dyDescent="0.5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4.65" thickBot="1" x14ac:dyDescent="0.5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4.65" thickBot="1" x14ac:dyDescent="0.5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3">
        <f>(SUMIFS(OGİD1,KAYNAK,A50,SEBEP,B50,SÜRE,"Uzun",BİLDİRİM,"Bildirimli",İL,$B$10,İLÇE,$B$11)/VLOOKUP($B$11,ABONE,6,FALSE))</f>
        <v>0</v>
      </c>
      <c r="G50" s="23">
        <f>(SUMIFS(AGİD1,KAYNAK,A50,SEBEP,B50,SÜRE,"Uzun",BİLDİRİM,"Bildirimli",İL,$B$10,İLÇE,$B$11)/VLOOKUP($B$11,ABONE,7,FALSE))</f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4.65" thickBot="1" x14ac:dyDescent="0.5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4.65" thickBot="1" x14ac:dyDescent="0.5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4.65" thickBot="1" x14ac:dyDescent="0.5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4.65" thickBot="1" x14ac:dyDescent="0.5">
      <c r="A54" s="60" t="s">
        <v>60</v>
      </c>
      <c r="B54" s="61"/>
      <c r="C54" s="23">
        <f>SUM(C49:C53)</f>
        <v>0</v>
      </c>
      <c r="D54" s="23">
        <f t="shared" ref="D54:I54" si="17">SUM(D49:D53)</f>
        <v>0</v>
      </c>
      <c r="E54" s="23">
        <f t="shared" si="17"/>
        <v>0</v>
      </c>
      <c r="F54" s="23">
        <f t="shared" si="17"/>
        <v>0</v>
      </c>
      <c r="G54" s="23">
        <f t="shared" si="17"/>
        <v>0</v>
      </c>
      <c r="H54" s="23">
        <f t="shared" si="17"/>
        <v>0</v>
      </c>
      <c r="I54" s="23">
        <f t="shared" si="17"/>
        <v>0</v>
      </c>
    </row>
    <row r="55" spans="1:9" ht="14.65" thickBot="1" x14ac:dyDescent="0.5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4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4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4.65" thickBot="1" x14ac:dyDescent="0.5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4.65" thickBot="1" x14ac:dyDescent="0.5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4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4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4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45">
      <c r="A63" s="28"/>
      <c r="B63" s="33" t="s">
        <v>65</v>
      </c>
      <c r="C63" s="34">
        <f>VLOOKUP($B$11,ABONE,3,FALSE)</f>
        <v>109</v>
      </c>
      <c r="D63" s="34">
        <f>VLOOKUP($B$11,ABONE,4,FALSE)</f>
        <v>40418</v>
      </c>
      <c r="E63" s="34">
        <f>VLOOKUP($B$11,ABONE,5,FALSE)</f>
        <v>40527</v>
      </c>
      <c r="F63" s="34">
        <f>VLOOKUP($B$11,ABONE,6,FALSE)</f>
        <v>1243</v>
      </c>
      <c r="G63" s="34">
        <f>VLOOKUP($B$11,ABONE,7,FALSE)</f>
        <v>15354</v>
      </c>
      <c r="H63" s="34">
        <f>VLOOKUP($B$11,ABONE,8,FALSE)</f>
        <v>16597</v>
      </c>
      <c r="I63" s="34">
        <f>VLOOKUP($B$11,ABONE,9,FALSE)</f>
        <v>57124</v>
      </c>
    </row>
    <row r="64" spans="1:9" x14ac:dyDescent="0.4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4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4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4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4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4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 xr:uid="{00000000-0002-0000-1D00-000000000000}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 xr:uid="{00000000-0002-0000-1D00-000001000000}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 xr:uid="{00000000-0002-0000-1D00-000002000000}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I69"/>
  <sheetViews>
    <sheetView zoomScale="70" zoomScaleNormal="70" workbookViewId="0">
      <selection activeCell="D63" sqref="D63"/>
    </sheetView>
  </sheetViews>
  <sheetFormatPr defaultRowHeight="14.25" x14ac:dyDescent="0.45"/>
  <cols>
    <col min="1" max="1" width="36.59765625" bestFit="1" customWidth="1"/>
    <col min="2" max="2" width="27" customWidth="1"/>
    <col min="3" max="9" width="18" customWidth="1"/>
  </cols>
  <sheetData>
    <row r="1" spans="1:9" x14ac:dyDescent="0.4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4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4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4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4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4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4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4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4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4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45">
      <c r="A11" s="8"/>
      <c r="B11" s="14"/>
      <c r="C11" s="14"/>
      <c r="D11" s="10"/>
      <c r="E11" s="10"/>
      <c r="F11" s="10"/>
      <c r="G11" s="6"/>
      <c r="H11" s="6"/>
      <c r="I11" s="6"/>
    </row>
    <row r="12" spans="1:9" ht="14.65" thickBot="1" x14ac:dyDescent="0.5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5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4.65" thickBot="1" x14ac:dyDescent="0.5">
      <c r="A14" s="19" t="s">
        <v>56</v>
      </c>
      <c r="B14" s="20" t="s">
        <v>57</v>
      </c>
      <c r="C14" s="21" t="s">
        <v>58</v>
      </c>
      <c r="D14" s="21" t="s">
        <v>59</v>
      </c>
      <c r="E14" s="21" t="s">
        <v>36</v>
      </c>
      <c r="F14" s="21" t="s">
        <v>58</v>
      </c>
      <c r="G14" s="21" t="s">
        <v>59</v>
      </c>
      <c r="H14" s="21" t="s">
        <v>36</v>
      </c>
      <c r="I14" s="71"/>
    </row>
    <row r="15" spans="1:9" ht="14.65" thickBot="1" x14ac:dyDescent="0.5">
      <c r="A15" s="19" t="s">
        <v>76</v>
      </c>
      <c r="B15" s="22" t="s">
        <v>22</v>
      </c>
      <c r="C15" s="23">
        <f t="shared" ref="C15:C24" si="0">(SUMIFS(OGİİ2,KAYNAK,A15,SEBEP,B15,SÜRE,"Uzun",BİLDİRİM,"Bildirimsiz",İL,$B$10)/VLOOKUP($B$10,ABONE,3,FALSE))*60</f>
        <v>0</v>
      </c>
      <c r="D15" s="23">
        <f t="shared" ref="D15:D24" si="1">(SUMIFS(AGİİ2,KAYNAK,A15,SEBEP,B15,SÜRE,"Uzun",BİLDİRİM,"Bildirimsiz",İL,$B$10)/VLOOKUP($B$10,ABONE,4,FALSE))*60</f>
        <v>0</v>
      </c>
      <c r="E15" s="23">
        <f t="shared" ref="E15:E24" si="2">((SUMIFS(OGİİ2,KAYNAK,A15,SEBEP,B15,SÜRE,"Uzun",BİLDİRİM,"Bildirimsiz",İL,$B$10)+SUMIFS(AGİİ2,KAYNAK,A15,SEBEP,B15,SÜRE,"Uzun",BİLDİRİM,"Bildirimsiz",İL,$B$10))/VLOOKUP($B$10,ABONE,5,FALSE))*60</f>
        <v>0</v>
      </c>
      <c r="F15" s="23">
        <f t="shared" ref="F15:F24" si="3">(SUMIFS(OGİD2,KAYNAK,A15,SEBEP,B15,SÜRE,"Uzun",BİLDİRİM,"Bildirimsiz",İL,$B$10)/VLOOKUP($B$10,ABONE,6,FALSE))*60</f>
        <v>0</v>
      </c>
      <c r="G15" s="23">
        <f t="shared" ref="G15:G24" si="4">(SUMIFS(AGİD2,KAYNAK,A15,SEBEP,B15,SÜRE,"Uzun",BİLDİRİM,"Bildirimsiz",İL,$B$10)/VLOOKUP($B$10,ABONE,7,FALSE))*60</f>
        <v>0</v>
      </c>
      <c r="H15" s="23">
        <f t="shared" ref="H15:H24" si="5">((SUMIFS(OGİD2,KAYNAK,A15,SEBEP,B15,SÜRE,"Uzun",BİLDİRİM,"Bildirimsiz",İL,$B$10)+SUMIFS(AGİD2,KAYNAK,A15,SEBEP,B15,SÜRE,"Uzun",BİLDİRİM,"Bildirimsiz",İL,$B$10))/VLOOKUP($B$10,ABONE,8,FALSE))*60</f>
        <v>0</v>
      </c>
      <c r="I15" s="23">
        <f t="shared" ref="I15:I24" si="6">((SUMIFS(OGİİ2,KAYNAK,A15,SEBEP,B15,SÜRE,"Uzun",BİLDİRİM,"Bildirimsiz",İL,$B$10)+SUMIFS(AGİİ2,KAYNAK,A15,SEBEP,B15,SÜRE,"Uzun",BİLDİRİM,"Bildirimsiz",İL,$B$10)+SUMIFS(OGİD2,KAYNAK,A15,SEBEP,B15,SÜRE,"Uzun",BİLDİRİM,"Bildirimsiz",İL,$B$10)+SUMIFS(AGİD2,KAYNAK,A15,SEBEP,B15,SÜRE,"Uzun",BİLDİRİM,"Bildirimsiz",İL,$B$10))/VLOOKUP($B$10,ABONE,9,FALSE))*60</f>
        <v>0</v>
      </c>
    </row>
    <row r="16" spans="1:9" ht="14.65" thickBot="1" x14ac:dyDescent="0.5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4.65" thickBot="1" x14ac:dyDescent="0.5">
      <c r="A17" s="19" t="s">
        <v>72</v>
      </c>
      <c r="B17" s="22" t="s">
        <v>22</v>
      </c>
      <c r="C17" s="23">
        <f t="shared" si="0"/>
        <v>0</v>
      </c>
      <c r="D17" s="23">
        <f t="shared" si="1"/>
        <v>0</v>
      </c>
      <c r="E17" s="23">
        <f t="shared" si="2"/>
        <v>0</v>
      </c>
      <c r="F17" s="23">
        <f t="shared" si="3"/>
        <v>0</v>
      </c>
      <c r="G17" s="23">
        <f t="shared" si="4"/>
        <v>0</v>
      </c>
      <c r="H17" s="23">
        <f t="shared" si="5"/>
        <v>0</v>
      </c>
      <c r="I17" s="23">
        <f t="shared" si="6"/>
        <v>0</v>
      </c>
    </row>
    <row r="18" spans="1:9" ht="14.65" thickBot="1" x14ac:dyDescent="0.5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4.65" thickBot="1" x14ac:dyDescent="0.5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4.65" thickBot="1" x14ac:dyDescent="0.5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4.65" thickBot="1" x14ac:dyDescent="0.5">
      <c r="A21" s="19" t="s">
        <v>71</v>
      </c>
      <c r="B21" s="22" t="s">
        <v>22</v>
      </c>
      <c r="C21" s="23">
        <f t="shared" si="0"/>
        <v>0</v>
      </c>
      <c r="D21" s="23">
        <f t="shared" si="1"/>
        <v>0</v>
      </c>
      <c r="E21" s="23">
        <f t="shared" si="2"/>
        <v>0</v>
      </c>
      <c r="F21" s="23">
        <f t="shared" si="3"/>
        <v>0</v>
      </c>
      <c r="G21" s="23">
        <f t="shared" si="4"/>
        <v>0</v>
      </c>
      <c r="H21" s="23">
        <f t="shared" si="5"/>
        <v>0</v>
      </c>
      <c r="I21" s="23">
        <f t="shared" si="6"/>
        <v>0</v>
      </c>
    </row>
    <row r="22" spans="1:9" ht="14.65" thickBot="1" x14ac:dyDescent="0.5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4.65" thickBot="1" x14ac:dyDescent="0.5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4.65" thickBot="1" x14ac:dyDescent="0.5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4.65" thickBot="1" x14ac:dyDescent="0.5">
      <c r="A25" s="60" t="s">
        <v>60</v>
      </c>
      <c r="B25" s="61"/>
      <c r="C25" s="23">
        <f t="shared" ref="C25:I25" si="7">SUM(C15:C24)</f>
        <v>0</v>
      </c>
      <c r="D25" s="23">
        <f t="shared" si="7"/>
        <v>0</v>
      </c>
      <c r="E25" s="23">
        <f t="shared" si="7"/>
        <v>0</v>
      </c>
      <c r="F25" s="23">
        <f t="shared" si="7"/>
        <v>0</v>
      </c>
      <c r="G25" s="23">
        <f t="shared" si="7"/>
        <v>0</v>
      </c>
      <c r="H25" s="23">
        <f t="shared" si="7"/>
        <v>0</v>
      </c>
      <c r="I25" s="23">
        <f t="shared" si="7"/>
        <v>0</v>
      </c>
    </row>
    <row r="26" spans="1:9" ht="14.65" thickBot="1" x14ac:dyDescent="0.5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4.65" thickBot="1" x14ac:dyDescent="0.5">
      <c r="A27" s="19" t="s">
        <v>56</v>
      </c>
      <c r="B27" s="20" t="s">
        <v>57</v>
      </c>
      <c r="C27" s="21" t="s">
        <v>58</v>
      </c>
      <c r="D27" s="21" t="s">
        <v>59</v>
      </c>
      <c r="E27" s="27" t="s">
        <v>36</v>
      </c>
      <c r="F27" s="21" t="s">
        <v>23</v>
      </c>
      <c r="G27" s="21" t="s">
        <v>21</v>
      </c>
      <c r="H27" s="27" t="s">
        <v>36</v>
      </c>
      <c r="I27" s="68"/>
    </row>
    <row r="28" spans="1:9" ht="14.65" thickBot="1" x14ac:dyDescent="0.5">
      <c r="A28" s="19" t="s">
        <v>76</v>
      </c>
      <c r="B28" s="22" t="s">
        <v>22</v>
      </c>
      <c r="C28" s="23">
        <f>(SUMIFS(OGİİ2,KAYNAK,A28,SEBEP,B28,SÜRE,"Uzun",BİLDİRİM,"Bildirimli",İL,$B$10)/VLOOKUP($B$10,ABONE,3,FALSE))*60</f>
        <v>0</v>
      </c>
      <c r="D28" s="23">
        <f>(SUMIFS(AGİİ2,KAYNAK,A28,SEBEP,B28,SÜRE,"Uzun",BİLDİRİM,"Bildirimli",İL,$B$10)/VLOOKUP($B$10,ABONE,4,FALSE))*60</f>
        <v>0</v>
      </c>
      <c r="E28" s="23">
        <f>((SUMIFS(OGİİ2,KAYNAK,A28,SEBEP,B28,SÜRE,"Uzun",BİLDİRİM,"Bildirimli",İL,$B$10)+SUMIFS(AGİİ2,KAYNAK,A28,SEBEP,B28,SÜRE,"Uzun",BİLDİRİM,"Bildirimli",İL,$B$10))/VLOOKUP($B$10,ABONE,5,FALSE))*60</f>
        <v>0</v>
      </c>
      <c r="F28" s="23">
        <f>(SUMIFS(OGİD2,KAYNAK,A28,SEBEP,B28,SÜRE,"Uzun",BİLDİRİM,"Bildirimli",İL,$B$10)/VLOOKUP($B$10,ABONE,6,FALSE))*60</f>
        <v>0</v>
      </c>
      <c r="G28" s="23">
        <f>(SUMIFS(AGİD2,KAYNAK,A28,SEBEP,B28,SÜRE,"Uzun",BİLDİRİM,"Bildirimli",İL,$B$10)/VLOOKUP($B$10,ABONE,7,FALSE))*60</f>
        <v>0</v>
      </c>
      <c r="H28" s="23">
        <f>((SUMIFS(OGİD2,KAYNAK,A28,SEBEP,B28,SÜRE,"Uzun",BİLDİRİM,"Bildirimli",İL,$B$10)+SUMIFS(AGİD2,KAYNAK,A28,SEBEP,B28,SÜRE,"Uzun",BİLDİRİM,"Bildirimli",İL,$B$10))/VLOOKUP($B$10,ABONE,8,FALSE))*60</f>
        <v>0</v>
      </c>
      <c r="I28" s="23">
        <f>((SUMIFS(OGİİ2,KAYNAK,A28,SEBEP,B28,SÜRE,"Uzun",BİLDİRİM,"Bildirimli",İL,$B$10)+SUMIFS(AGİİ2,KAYNAK,A28,SEBEP,B28,SÜRE,"Uzun",BİLDİRİM,"Bildirimli",İL,$B$10)+SUMIFS(OGİD2,KAYNAK,A28,SEBEP,B28,SÜRE,"Uzun",BİLDİRİM,"Bildirimli",İL,$B$10)+SUMIFS(AGİD2,KAYNAK,A28,SEBEP,B28,SÜRE,"Uzun",BİLDİRİM,"Bildirimli",İL,$B$10))/VLOOKUP($B$10,ABONE,9,FALSE))*60</f>
        <v>0</v>
      </c>
    </row>
    <row r="29" spans="1:9" ht="14.65" thickBot="1" x14ac:dyDescent="0.5">
      <c r="A29" s="19" t="s">
        <v>72</v>
      </c>
      <c r="B29" s="22" t="s">
        <v>22</v>
      </c>
      <c r="C29" s="23">
        <f>(SUMIFS(OGİİ2,KAYNAK,A29,SEBEP,B29,SÜRE,"Uzun",BİLDİRİM,"Bildirimli",İL,$B$10)/VLOOKUP($B$10,ABONE,3,FALSE))*60</f>
        <v>0</v>
      </c>
      <c r="D29" s="23">
        <f>(SUMIFS(AGİİ2,KAYNAK,A29,SEBEP,B29,SÜRE,"Uzun",BİLDİRİM,"Bildirimli",İL,$B$10)/VLOOKUP($B$10,ABONE,4,FALSE))*60</f>
        <v>0</v>
      </c>
      <c r="E29" s="23">
        <f>((SUMIFS(OGİİ2,KAYNAK,A29,SEBEP,B29,SÜRE,"Uzun",BİLDİRİM,"Bildirimli",İL,$B$10)+SUMIFS(AGİİ2,KAYNAK,A29,SEBEP,B29,SÜRE,"Uzun",BİLDİRİM,"Bildirimli",İL,$B$10))/VLOOKUP($B$10,ABONE,5,FALSE))*60</f>
        <v>0</v>
      </c>
      <c r="F29" s="23">
        <f>(SUMIFS(OGİD2,KAYNAK,A29,SEBEP,B29,SÜRE,"Uzun",BİLDİRİM,"Bildirimli",İL,$B$10)/VLOOKUP($B$10,ABONE,6,FALSE))*60</f>
        <v>0</v>
      </c>
      <c r="G29" s="23">
        <f>(SUMIFS(AGİD2,KAYNAK,A29,SEBEP,B29,SÜRE,"Uzun",BİLDİRİM,"Bildirimli",İL,$B$10)/VLOOKUP($B$10,ABONE,7,FALSE))*60</f>
        <v>0</v>
      </c>
      <c r="H29" s="23">
        <f>((SUMIFS(OGİD2,KAYNAK,A29,SEBEP,B29,SÜRE,"Uzun",BİLDİRİM,"Bildirimli",İL,$B$10)+SUMIFS(AGİD2,KAYNAK,A29,SEBEP,B29,SÜRE,"Uzun",BİLDİRİM,"Bildirimli",İL,$B$10))/VLOOKUP($B$10,ABONE,8,FALSE))*60</f>
        <v>0</v>
      </c>
      <c r="I29" s="23">
        <f>((SUMIFS(OGİİ2,KAYNAK,A29,SEBEP,B29,SÜRE,"Uzun",BİLDİRİM,"Bildirimli",İL,$B$10)+SUMIFS(AGİİ2,KAYNAK,A29,SEBEP,B29,SÜRE,"Uzun",BİLDİRİM,"Bildirimli",İL,$B$10)+SUMIFS(OGİD2,KAYNAK,A29,SEBEP,B29,SÜRE,"Uzun",BİLDİRİM,"Bildirimli",İL,$B$10)+SUMIFS(AGİD2,KAYNAK,A29,SEBEP,B29,SÜRE,"Uzun",BİLDİRİM,"Bildirimli",İL,$B$10))/VLOOKUP($B$10,ABONE,9,FALSE))*60</f>
        <v>0</v>
      </c>
    </row>
    <row r="30" spans="1:9" ht="14.65" thickBot="1" x14ac:dyDescent="0.5">
      <c r="A30" s="19" t="s">
        <v>72</v>
      </c>
      <c r="B30" s="20" t="s">
        <v>26</v>
      </c>
      <c r="C30" s="23">
        <f>(SUMIFS(OGİİ2,KAYNAK,A30,SEBEP,B30,SÜRE,"Uzun",BİLDİRİM,"Bildirimli",İL,$B$10)/VLOOKUP($B$10,ABONE,3,FALSE))*60</f>
        <v>0</v>
      </c>
      <c r="D30" s="23">
        <f>(SUMIFS(AGİİ2,KAYNAK,A30,SEBEP,B30,SÜRE,"Uzun",BİLDİRİM,"Bildirimli",İL,$B$10)/VLOOKUP($B$10,ABONE,4,FALSE))*60</f>
        <v>0</v>
      </c>
      <c r="E30" s="23">
        <f>((SUMIFS(OGİİ2,KAYNAK,A30,SEBEP,B30,SÜRE,"Uzun",BİLDİRİM,"Bildirimli",İL,$B$10)+SUMIFS(AGİİ2,KAYNAK,A30,SEBEP,B30,SÜRE,"Uzun",BİLDİRİM,"Bildirimli",İL,$B$10))/VLOOKUP($B$10,ABONE,5,FALSE))*60</f>
        <v>0</v>
      </c>
      <c r="F30" s="23">
        <f>(SUMIFS(OGİD2,KAYNAK,A30,SEBEP,B30,SÜRE,"Uzun",BİLDİRİM,"Bildirimli",İL,$B$10)/VLOOKUP($B$10,ABONE,6,FALSE))*60</f>
        <v>0</v>
      </c>
      <c r="G30" s="23">
        <f>(SUMIFS(AGİD2,KAYNAK,A30,SEBEP,B30,SÜRE,"Uzun",BİLDİRİM,"Bildirimli",İL,$B$10)/VLOOKUP($B$10,ABONE,7,FALSE))*60</f>
        <v>0</v>
      </c>
      <c r="H30" s="23">
        <f>((SUMIFS(OGİD2,KAYNAK,A30,SEBEP,B30,SÜRE,"Uzun",BİLDİRİM,"Bildirimli",İL,$B$10)+SUMIFS(AGİD2,KAYNAK,A30,SEBEP,B30,SÜRE,"Uzun",BİLDİRİM,"Bildirimli",İL,$B$10))/VLOOKUP($B$10,ABONE,8,FALSE))*60</f>
        <v>0</v>
      </c>
      <c r="I30" s="23">
        <f>((SUMIFS(OGİİ2,KAYNAK,A30,SEBEP,B30,SÜRE,"Uzun",BİLDİRİM,"Bildirimli",İL,$B$10)+SUMIFS(AGİİ2,KAYNAK,A30,SEBEP,B30,SÜRE,"Uzun",BİLDİRİM,"Bildirimli",İL,$B$10)+SUMIFS(OGİD2,KAYNAK,A30,SEBEP,B30,SÜRE,"Uzun",BİLDİRİM,"Bildirimli",İL,$B$10)+SUMIFS(AGİD2,KAYNAK,A30,SEBEP,B30,SÜRE,"Uzun",BİLDİRİM,"Bildirimli",İL,$B$10))/VLOOKUP($B$10,ABONE,9,FALSE))*60</f>
        <v>0</v>
      </c>
    </row>
    <row r="31" spans="1:9" ht="14.65" thickBot="1" x14ac:dyDescent="0.5">
      <c r="A31" s="19" t="s">
        <v>71</v>
      </c>
      <c r="B31" s="22" t="s">
        <v>22</v>
      </c>
      <c r="C31" s="23">
        <f>(SUMIFS(OGİİ2,KAYNAK,A31,SEBEP,B31,SÜRE,"Uzun",BİLDİRİM,"Bildirimli",İL,$B$10)/VLOOKUP($B$10,ABONE,3,FALSE))*60</f>
        <v>0</v>
      </c>
      <c r="D31" s="23">
        <f>(SUMIFS(AGİİ2,KAYNAK,A31,SEBEP,B31,SÜRE,"Uzun",BİLDİRİM,"Bildirimli",İL,$B$10)/VLOOKUP($B$10,ABONE,4,FALSE))*60</f>
        <v>0</v>
      </c>
      <c r="E31" s="23">
        <f>((SUMIFS(OGİİ2,KAYNAK,A31,SEBEP,B31,SÜRE,"Uzun",BİLDİRİM,"Bildirimli",İL,$B$10)+SUMIFS(AGİİ2,KAYNAK,A31,SEBEP,B31,SÜRE,"Uzun",BİLDİRİM,"Bildirimli",İL,$B$10))/VLOOKUP($B$10,ABONE,5,FALSE))*60</f>
        <v>0</v>
      </c>
      <c r="F31" s="23">
        <f>(SUMIFS(OGİD2,KAYNAK,A31,SEBEP,B31,SÜRE,"Uzun",BİLDİRİM,"Bildirimli",İL,$B$10)/VLOOKUP($B$10,ABONE,6,FALSE))*60</f>
        <v>0</v>
      </c>
      <c r="G31" s="23">
        <f>(SUMIFS(AGİD2,KAYNAK,A31,SEBEP,B31,SÜRE,"Uzun",BİLDİRİM,"Bildirimli",İL,$B$10)/VLOOKUP($B$10,ABONE,7,FALSE))*60</f>
        <v>0</v>
      </c>
      <c r="H31" s="23">
        <f>((SUMIFS(OGİD2,KAYNAK,A31,SEBEP,B31,SÜRE,"Uzun",BİLDİRİM,"Bildirimli",İL,$B$10)+SUMIFS(AGİD2,KAYNAK,A31,SEBEP,B31,SÜRE,"Uzun",BİLDİRİM,"Bildirimli",İL,$B$10))/VLOOKUP($B$10,ABONE,8,FALSE))*60</f>
        <v>0</v>
      </c>
      <c r="I31" s="23">
        <f>((SUMIFS(OGİİ2,KAYNAK,A31,SEBEP,B31,SÜRE,"Uzun",BİLDİRİM,"Bildirimli",İL,$B$10)+SUMIFS(AGİİ2,KAYNAK,A31,SEBEP,B31,SÜRE,"Uzun",BİLDİRİM,"Bildirimli",İL,$B$10)+SUMIFS(OGİD2,KAYNAK,A31,SEBEP,B31,SÜRE,"Uzun",BİLDİRİM,"Bildirimli",İL,$B$10)+SUMIFS(AGİD2,KAYNAK,A31,SEBEP,B31,SÜRE,"Uzun",BİLDİRİM,"Bildirimli",İL,$B$10))/VLOOKUP($B$10,ABONE,9,FALSE))*60</f>
        <v>0</v>
      </c>
    </row>
    <row r="32" spans="1:9" ht="14.65" thickBot="1" x14ac:dyDescent="0.5">
      <c r="A32" s="19" t="s">
        <v>71</v>
      </c>
      <c r="B32" s="20" t="s">
        <v>26</v>
      </c>
      <c r="C32" s="23">
        <f>(SUMIFS(OGİİ2,KAYNAK,A32,SEBEP,B32,SÜRE,"Uzun",BİLDİRİM,"Bildirimli",İL,$B$10)/VLOOKUP($B$10,ABONE,3,FALSE))*60</f>
        <v>0</v>
      </c>
      <c r="D32" s="23">
        <f>(SUMIFS(AGİİ2,KAYNAK,A32,SEBEP,B32,SÜRE,"Uzun",BİLDİRİM,"Bildirimli",İL,$B$10)/VLOOKUP($B$10,ABONE,4,FALSE))*60</f>
        <v>0</v>
      </c>
      <c r="E32" s="23">
        <f>((SUMIFS(OGİİ2,KAYNAK,A32,SEBEP,B32,SÜRE,"Uzun",BİLDİRİM,"Bildirimli",İL,$B$10)+SUMIFS(AGİİ2,KAYNAK,A32,SEBEP,B32,SÜRE,"Uzun",BİLDİRİM,"Bildirimli",İL,$B$10))/VLOOKUP($B$10,ABONE,5,FALSE))*60</f>
        <v>0</v>
      </c>
      <c r="F32" s="23">
        <f>(SUMIFS(OGİD2,KAYNAK,A32,SEBEP,B32,SÜRE,"Uzun",BİLDİRİM,"Bildirimli",İL,$B$10)/VLOOKUP($B$10,ABONE,6,FALSE))*60</f>
        <v>0</v>
      </c>
      <c r="G32" s="23">
        <f>(SUMIFS(AGİD2,KAYNAK,A32,SEBEP,B32,SÜRE,"Uzun",BİLDİRİM,"Bildirimli",İL,$B$10)/VLOOKUP($B$10,ABONE,7,FALSE))*60</f>
        <v>0</v>
      </c>
      <c r="H32" s="23">
        <f>((SUMIFS(OGİD2,KAYNAK,A32,SEBEP,B32,SÜRE,"Uzun",BİLDİRİM,"Bildirimli",İL,$B$10)+SUMIFS(AGİD2,KAYNAK,A32,SEBEP,B32,SÜRE,"Uzun",BİLDİRİM,"Bildirimli",İL,$B$10))/VLOOKUP($B$10,ABONE,8,FALSE))*60</f>
        <v>0</v>
      </c>
      <c r="I32" s="23">
        <f>((SUMIFS(OGİİ2,KAYNAK,A32,SEBEP,B32,SÜRE,"Uzun",BİLDİRİM,"Bildirimli",İL,$B$10)+SUMIFS(AGİİ2,KAYNAK,A32,SEBEP,B32,SÜRE,"Uzun",BİLDİRİM,"Bildirimli",İL,$B$10)+SUMIFS(OGİD2,KAYNAK,A32,SEBEP,B32,SÜRE,"Uzun",BİLDİRİM,"Bildirimli",İL,$B$10)+SUMIFS(AGİD2,KAYNAK,A32,SEBEP,B32,SÜRE,"Uzun",BİLDİRİM,"Bildirimli",İL,$B$10))/VLOOKUP($B$10,ABONE,9,FALSE))*60</f>
        <v>0</v>
      </c>
    </row>
    <row r="33" spans="1:9" ht="14.65" thickBot="1" x14ac:dyDescent="0.5">
      <c r="A33" s="60" t="s">
        <v>60</v>
      </c>
      <c r="B33" s="61"/>
      <c r="C33" s="23">
        <f>SUM(C28:C32)</f>
        <v>0</v>
      </c>
      <c r="D33" s="23">
        <f t="shared" ref="D33:I33" si="8">SUM(D28:D32)</f>
        <v>0</v>
      </c>
      <c r="E33" s="23">
        <f t="shared" si="8"/>
        <v>0</v>
      </c>
      <c r="F33" s="23">
        <f t="shared" si="8"/>
        <v>0</v>
      </c>
      <c r="G33" s="23">
        <f t="shared" si="8"/>
        <v>0</v>
      </c>
      <c r="H33" s="23">
        <f t="shared" si="8"/>
        <v>0</v>
      </c>
      <c r="I33" s="23">
        <f t="shared" si="8"/>
        <v>0</v>
      </c>
    </row>
    <row r="34" spans="1:9" ht="14.65" thickBot="1" x14ac:dyDescent="0.5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4.65" thickBot="1" x14ac:dyDescent="0.5">
      <c r="A35" s="19" t="s">
        <v>56</v>
      </c>
      <c r="B35" s="20" t="s">
        <v>57</v>
      </c>
      <c r="C35" s="21" t="s">
        <v>58</v>
      </c>
      <c r="D35" s="21" t="s">
        <v>59</v>
      </c>
      <c r="E35" s="27" t="s">
        <v>36</v>
      </c>
      <c r="F35" s="21" t="s">
        <v>23</v>
      </c>
      <c r="G35" s="21" t="s">
        <v>21</v>
      </c>
      <c r="H35" s="27" t="s">
        <v>36</v>
      </c>
      <c r="I35" s="68"/>
    </row>
    <row r="36" spans="1:9" ht="14.65" thickBot="1" x14ac:dyDescent="0.5">
      <c r="A36" s="19" t="s">
        <v>76</v>
      </c>
      <c r="B36" s="22" t="s">
        <v>22</v>
      </c>
      <c r="C36" s="23">
        <f t="shared" ref="C36:C45" si="9">(SUMIFS(OGİİ1,KAYNAK,A36,SEBEP,B36,SÜRE,"Uzun",BİLDİRİM,"Bildirimsiz",İL,$B$10)/VLOOKUP($B$10,ABONE,3,FALSE))</f>
        <v>0</v>
      </c>
      <c r="D36" s="23">
        <f t="shared" ref="D36:D45" si="10">(SUMIFS(AGİİ1,KAYNAK,A36,SEBEP,B36,SÜRE,"Uzun",BİLDİRİM,"Bildirimsiz",İL,$B$10)/VLOOKUP($B$10,ABONE,4,FALSE))</f>
        <v>0</v>
      </c>
      <c r="E36" s="23">
        <f t="shared" ref="E36:E45" si="11">((SUMIFS(OGİİ1,KAYNAK,A36,SEBEP,B36,SÜRE,"Uzun",BİLDİRİM,"Bildirimsiz",İL,$B$10)+SUMIFS(AGİİ1,KAYNAK,A36,SEBEP,B36,SÜRE,"Uzun",BİLDİRİM,"Bildirimsiz",İL,$B$10))/VLOOKUP($B$10,ABONE,5,FALSE))</f>
        <v>0</v>
      </c>
      <c r="F36" s="23">
        <f t="shared" ref="F36:F45" si="12">(SUMIFS(OGİD1,KAYNAK,A36,SEBEP,B36,SÜRE,"Uzun",BİLDİRİM,"Bildirimsiz",İL,$B$10)/VLOOKUP($B$10,ABONE,6,FALSE))</f>
        <v>0</v>
      </c>
      <c r="G36" s="23">
        <f t="shared" ref="G36:G45" si="13">(SUMIFS(AGİD1,KAYNAK,A36,SEBEP,B36,SÜRE,"Uzun",BİLDİRİM,"Bildirimsiz",İL,$B$10)/VLOOKUP($B$10,ABONE,7,FALSE))</f>
        <v>0</v>
      </c>
      <c r="H36" s="23">
        <f t="shared" ref="H36:H45" si="14">((SUMIFS(OGİD1,KAYNAK,A36,SEBEP,B36,SÜRE,"Uzun",BİLDİRİM,"Bildirimsiz",İL,$B$10)+SUMIFS(AGİD1,KAYNAK,A36,SEBEP,B36,SÜRE,"Uzun",BİLDİRİM,"Bildirimsiz",İL,$B$10))/VLOOKUP($B$10,ABONE,8,FALSE))</f>
        <v>0</v>
      </c>
      <c r="I36" s="23">
        <f t="shared" ref="I36:I45" si="15">((SUMIFS(OGİİ1,KAYNAK,A36,SEBEP,B36,SÜRE,"Uzun",BİLDİRİM,"Bildirimsiz",İL,$B$10)+SUMIFS(AGİİ1,KAYNAK,A36,SEBEP,B36,SÜRE,"Uzun",BİLDİRİM,"Bildirimsiz",İL,$B$10)+SUMIFS(OGİD1,KAYNAK,A36,SEBEP,B36,SÜRE,"Uzun",BİLDİRİM,"Bildirimsiz",İL,$B$10)+SUMIFS(AGİD1,KAYNAK,A36,SEBEP,B36,SÜRE,"Uzun",BİLDİRİM,"Bildirimsiz",İL,$B$10))/VLOOKUP($B$10,ABONE,9,FALSE))</f>
        <v>0</v>
      </c>
    </row>
    <row r="37" spans="1:9" ht="14.65" thickBot="1" x14ac:dyDescent="0.5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4.65" thickBot="1" x14ac:dyDescent="0.5">
      <c r="A38" s="19" t="s">
        <v>72</v>
      </c>
      <c r="B38" s="22" t="s">
        <v>22</v>
      </c>
      <c r="C38" s="23">
        <f t="shared" si="9"/>
        <v>0</v>
      </c>
      <c r="D38" s="23">
        <f t="shared" si="10"/>
        <v>0</v>
      </c>
      <c r="E38" s="23">
        <f t="shared" si="11"/>
        <v>0</v>
      </c>
      <c r="F38" s="23">
        <f t="shared" si="12"/>
        <v>0</v>
      </c>
      <c r="G38" s="23">
        <f t="shared" si="13"/>
        <v>0</v>
      </c>
      <c r="H38" s="23">
        <f t="shared" si="14"/>
        <v>0</v>
      </c>
      <c r="I38" s="23">
        <f t="shared" si="15"/>
        <v>0</v>
      </c>
    </row>
    <row r="39" spans="1:9" ht="14.65" thickBot="1" x14ac:dyDescent="0.5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4.65" thickBot="1" x14ac:dyDescent="0.5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4.65" thickBot="1" x14ac:dyDescent="0.5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4.65" thickBot="1" x14ac:dyDescent="0.5">
      <c r="A42" s="19" t="s">
        <v>71</v>
      </c>
      <c r="B42" s="22" t="s">
        <v>22</v>
      </c>
      <c r="C42" s="23">
        <f t="shared" si="9"/>
        <v>0</v>
      </c>
      <c r="D42" s="23">
        <f t="shared" si="10"/>
        <v>0</v>
      </c>
      <c r="E42" s="23">
        <f t="shared" si="11"/>
        <v>0</v>
      </c>
      <c r="F42" s="23">
        <f t="shared" si="12"/>
        <v>0</v>
      </c>
      <c r="G42" s="23">
        <f t="shared" si="13"/>
        <v>0</v>
      </c>
      <c r="H42" s="23">
        <f t="shared" si="14"/>
        <v>0</v>
      </c>
      <c r="I42" s="23">
        <f t="shared" si="15"/>
        <v>0</v>
      </c>
    </row>
    <row r="43" spans="1:9" ht="14.65" thickBot="1" x14ac:dyDescent="0.5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4.65" thickBot="1" x14ac:dyDescent="0.5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4.65" thickBot="1" x14ac:dyDescent="0.5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4.65" thickBot="1" x14ac:dyDescent="0.5">
      <c r="A46" s="60" t="s">
        <v>60</v>
      </c>
      <c r="B46" s="61"/>
      <c r="C46" s="23">
        <f>SUM(C36:C45)</f>
        <v>0</v>
      </c>
      <c r="D46" s="23">
        <f t="shared" ref="D46:I46" si="16">SUM(D36:D45)</f>
        <v>0</v>
      </c>
      <c r="E46" s="23">
        <f t="shared" si="16"/>
        <v>0</v>
      </c>
      <c r="F46" s="23">
        <f t="shared" si="16"/>
        <v>0</v>
      </c>
      <c r="G46" s="23">
        <f t="shared" si="16"/>
        <v>0</v>
      </c>
      <c r="H46" s="23">
        <f t="shared" si="16"/>
        <v>0</v>
      </c>
      <c r="I46" s="23">
        <f t="shared" si="16"/>
        <v>0</v>
      </c>
    </row>
    <row r="47" spans="1:9" ht="14.65" thickBot="1" x14ac:dyDescent="0.5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4.65" thickBot="1" x14ac:dyDescent="0.5">
      <c r="A48" s="19" t="s">
        <v>56</v>
      </c>
      <c r="B48" s="20" t="s">
        <v>57</v>
      </c>
      <c r="C48" s="21" t="s">
        <v>58</v>
      </c>
      <c r="D48" s="21" t="s">
        <v>59</v>
      </c>
      <c r="E48" s="27" t="s">
        <v>36</v>
      </c>
      <c r="F48" s="21" t="s">
        <v>23</v>
      </c>
      <c r="G48" s="21" t="s">
        <v>21</v>
      </c>
      <c r="H48" s="27" t="s">
        <v>36</v>
      </c>
      <c r="I48" s="68"/>
    </row>
    <row r="49" spans="1:9" ht="14.65" thickBot="1" x14ac:dyDescent="0.5">
      <c r="A49" s="19" t="s">
        <v>76</v>
      </c>
      <c r="B49" s="22" t="s">
        <v>22</v>
      </c>
      <c r="C49" s="23">
        <f>(SUMIFS(OGİİ1,KAYNAK,A49,SEBEP,B49,SÜRE,"Uzun",BİLDİRİM,"Bildirimli",İL,$B$10)/VLOOKUP($B$10,ABONE,3,FALSE))</f>
        <v>0</v>
      </c>
      <c r="D49" s="23">
        <f>(SUMIFS(AGİİ1,KAYNAK,A49,SEBEP,B49,SÜRE,"Uzun",BİLDİRİM,"Bildirimli",İL,$B$10)/VLOOKUP($B$10,ABONE,4,FALSE))</f>
        <v>0</v>
      </c>
      <c r="E49" s="23">
        <f>((SUMIFS(OGİİ1,KAYNAK,A49,SEBEP,B49,SÜRE,"Uzun",BİLDİRİM,"Bildirimli",İL,$B$10)+SUMIFS(AGİİ1,KAYNAK,A49,SEBEP,B49,SÜRE,"Uzun",BİLDİRİM,"Bildirimli",İL,$B$10))/VLOOKUP($B$10,ABONE,5,FALSE))</f>
        <v>0</v>
      </c>
      <c r="F49" s="23">
        <f>(SUMIFS(OGİD1,KAYNAK,A49,SEBEP,B49,SÜRE,"Uzun",BİLDİRİM,"Bildirimli",İL,$B$10)/VLOOKUP($B$10,ABONE,6,FALSE))</f>
        <v>0</v>
      </c>
      <c r="G49" s="23">
        <f>(SUMIFS(AGİD1,KAYNAK,A49,SEBEP,B49,SÜRE,"Uzun",BİLDİRİM,"Bildirimli",İL,$B$10)/VLOOKUP($B$10,ABONE,7,FALSE))</f>
        <v>0</v>
      </c>
      <c r="H49" s="23">
        <f>((SUMIFS(OGİD1,KAYNAK,A49,SEBEP,B49,SÜRE,"Uzun",BİLDİRİM,"Bildirimli",İL,$B$10)+SUMIFS(AGİD1,KAYNAK,A49,SEBEP,B49,SÜRE,"Uzun",BİLDİRİM,"Bildirimli",İL,$B$10))/VLOOKUP($B$10,ABONE,8,FALSE))</f>
        <v>0</v>
      </c>
      <c r="I49" s="23">
        <f>((SUMIFS(OGİİ1,KAYNAK,A49,SEBEP,B49,SÜRE,"Uzun",BİLDİRİM,"Bildirimli",İL,$B$10)+SUMIFS(AGİİ1,KAYNAK,A49,SEBEP,B49,SÜRE,"Uzun",BİLDİRİM,"Bildirimli",İL,$B$10)+SUMIFS(OGİD1,KAYNAK,A49,SEBEP,B49,SÜRE,"Uzun",BİLDİRİM,"Bildirimli",İL,$B$10)+SUMIFS(AGİD1,KAYNAK,A49,SEBEP,B49,SÜRE,"Uzun",BİLDİRİM,"Bildirimli",İL,$B$10))/VLOOKUP($B$10,ABONE,9,FALSE))</f>
        <v>0</v>
      </c>
    </row>
    <row r="50" spans="1:9" ht="14.65" thickBot="1" x14ac:dyDescent="0.5">
      <c r="A50" s="19" t="s">
        <v>72</v>
      </c>
      <c r="B50" s="22" t="s">
        <v>22</v>
      </c>
      <c r="C50" s="23">
        <f>(SUMIFS(OGİİ1,KAYNAK,A50,SEBEP,B50,SÜRE,"Uzun",BİLDİRİM,"Bildirimli",İL,$B$10)/VLOOKUP($B$10,ABONE,3,FALSE))</f>
        <v>0</v>
      </c>
      <c r="D50" s="23">
        <f>(SUMIFS(AGİİ1,KAYNAK,A50,SEBEP,B50,SÜRE,"Uzun",BİLDİRİM,"Bildirimli",İL,$B$10)/VLOOKUP($B$10,ABONE,4,FALSE))</f>
        <v>0</v>
      </c>
      <c r="E50" s="23">
        <f>((SUMIFS(OGİİ1,KAYNAK,A50,SEBEP,B50,SÜRE,"Uzun",BİLDİRİM,"Bildirimli",İL,$B$10)+SUMIFS(AGİİ1,KAYNAK,A50,SEBEP,B50,SÜRE,"Uzun",BİLDİRİM,"Bildirimli",İL,$B$10))/VLOOKUP($B$10,ABONE,5,FALSE))</f>
        <v>0</v>
      </c>
      <c r="F50" s="23">
        <f>(SUMIFS(OGİD1,KAYNAK,A50,SEBEP,B50,SÜRE,"Uzun",BİLDİRİM,"Bildirimli",İL,$B$10)/VLOOKUP($B$10,ABONE,6,FALSE))</f>
        <v>0</v>
      </c>
      <c r="G50" s="23">
        <f>(SUMIFS(AGİD1,KAYNAK,A50,SEBEP,B50,SÜRE,"Uzun",BİLDİRİM,"Bildirimli",İL,$B$10)/VLOOKUP($B$10,ABONE,7,FALSE))</f>
        <v>0</v>
      </c>
      <c r="H50" s="23">
        <f>((SUMIFS(OGİD1,KAYNAK,A50,SEBEP,B50,SÜRE,"Uzun",BİLDİRİM,"Bildirimli",İL,$B$10)+SUMIFS(AGİD1,KAYNAK,A50,SEBEP,B50,SÜRE,"Uzun",BİLDİRİM,"Bildirimli",İL,$B$10))/VLOOKUP($B$10,ABONE,8,FALSE))</f>
        <v>0</v>
      </c>
      <c r="I50" s="23">
        <f>((SUMIFS(OGİİ1,KAYNAK,A50,SEBEP,B50,SÜRE,"Uzun",BİLDİRİM,"Bildirimli",İL,$B$10)+SUMIFS(AGİİ1,KAYNAK,A50,SEBEP,B50,SÜRE,"Uzun",BİLDİRİM,"Bildirimli",İL,$B$10)+SUMIFS(OGİD1,KAYNAK,A50,SEBEP,B50,SÜRE,"Uzun",BİLDİRİM,"Bildirimli",İL,$B$10)+SUMIFS(AGİD1,KAYNAK,A50,SEBEP,B50,SÜRE,"Uzun",BİLDİRİM,"Bildirimli",İL,$B$10))/VLOOKUP($B$10,ABONE,9,FALSE))</f>
        <v>0</v>
      </c>
    </row>
    <row r="51" spans="1:9" ht="14.65" thickBot="1" x14ac:dyDescent="0.5">
      <c r="A51" s="19" t="s">
        <v>72</v>
      </c>
      <c r="B51" s="20" t="s">
        <v>26</v>
      </c>
      <c r="C51" s="23">
        <f>(SUMIFS(OGİİ1,KAYNAK,A51,SEBEP,B51,SÜRE,"Uzun",BİLDİRİM,"Bildirimli",İL,$B$10)/VLOOKUP($B$10,ABONE,3,FALSE))</f>
        <v>0</v>
      </c>
      <c r="D51" s="23">
        <f>(SUMIFS(AGİİ1,KAYNAK,A51,SEBEP,B51,SÜRE,"Uzun",BİLDİRİM,"Bildirimli",İL,$B$10)/VLOOKUP($B$10,ABONE,4,FALSE))</f>
        <v>0</v>
      </c>
      <c r="E51" s="23">
        <f>((SUMIFS(OGİİ1,KAYNAK,A51,SEBEP,B51,SÜRE,"Uzun",BİLDİRİM,"Bildirimli",İL,$B$10)+SUMIFS(AGİİ1,KAYNAK,A51,SEBEP,B51,SÜRE,"Uzun",BİLDİRİM,"Bildirimli",İL,$B$10))/VLOOKUP($B$10,ABONE,5,FALSE))</f>
        <v>0</v>
      </c>
      <c r="F51" s="23">
        <f>(SUMIFS(OGİD1,KAYNAK,A51,SEBEP,B51,SÜRE,"Uzun",BİLDİRİM,"Bildirimli",İL,$B$10)/VLOOKUP($B$10,ABONE,6,FALSE))</f>
        <v>0</v>
      </c>
      <c r="G51" s="23">
        <f>(SUMIFS(AGİD1,KAYNAK,A51,SEBEP,B51,SÜRE,"Uzun",BİLDİRİM,"Bildirimli",İL,$B$10)/VLOOKUP($B$10,ABONE,7,FALSE))</f>
        <v>0</v>
      </c>
      <c r="H51" s="23">
        <f>((SUMIFS(OGİD1,KAYNAK,A51,SEBEP,B51,SÜRE,"Uzun",BİLDİRİM,"Bildirimli",İL,$B$10)+SUMIFS(AGİD1,KAYNAK,A51,SEBEP,B51,SÜRE,"Uzun",BİLDİRİM,"Bildirimli",İL,$B$10))/VLOOKUP($B$10,ABONE,8,FALSE))</f>
        <v>0</v>
      </c>
      <c r="I51" s="23">
        <f>((SUMIFS(OGİİ1,KAYNAK,A51,SEBEP,B51,SÜRE,"Uzun",BİLDİRİM,"Bildirimli",İL,$B$10)+SUMIFS(AGİİ1,KAYNAK,A51,SEBEP,B51,SÜRE,"Uzun",BİLDİRİM,"Bildirimli",İL,$B$10)+SUMIFS(OGİD1,KAYNAK,A51,SEBEP,B51,SÜRE,"Uzun",BİLDİRİM,"Bildirimli",İL,$B$10)+SUMIFS(AGİD1,KAYNAK,A51,SEBEP,B51,SÜRE,"Uzun",BİLDİRİM,"Bildirimli",İL,$B$10))/VLOOKUP($B$10,ABONE,9,FALSE))</f>
        <v>0</v>
      </c>
    </row>
    <row r="52" spans="1:9" ht="14.65" thickBot="1" x14ac:dyDescent="0.5">
      <c r="A52" s="19" t="s">
        <v>71</v>
      </c>
      <c r="B52" s="22" t="s">
        <v>22</v>
      </c>
      <c r="C52" s="23">
        <f>(SUMIFS(OGİİ1,KAYNAK,A52,SEBEP,B52,SÜRE,"Uzun",BİLDİRİM,"Bildirimli",İL,$B$10)/VLOOKUP($B$10,ABONE,3,FALSE))</f>
        <v>0</v>
      </c>
      <c r="D52" s="23">
        <f>(SUMIFS(AGİİ1,KAYNAK,A52,SEBEP,B52,SÜRE,"Uzun",BİLDİRİM,"Bildirimli",İL,$B$10)/VLOOKUP($B$10,ABONE,4,FALSE))</f>
        <v>0</v>
      </c>
      <c r="E52" s="23">
        <f>((SUMIFS(OGİİ1,KAYNAK,A52,SEBEP,B52,SÜRE,"Uzun",BİLDİRİM,"Bildirimli",İL,$B$10)+SUMIFS(AGİİ1,KAYNAK,A52,SEBEP,B52,SÜRE,"Uzun",BİLDİRİM,"Bildirimli",İL,$B$10))/VLOOKUP($B$10,ABONE,5,FALSE))</f>
        <v>0</v>
      </c>
      <c r="F52" s="23">
        <f>(SUMIFS(OGİD1,KAYNAK,A52,SEBEP,B52,SÜRE,"Uzun",BİLDİRİM,"Bildirimli",İL,$B$10)/VLOOKUP($B$10,ABONE,6,FALSE))</f>
        <v>0</v>
      </c>
      <c r="G52" s="23">
        <f>(SUMIFS(AGİD1,KAYNAK,A52,SEBEP,B52,SÜRE,"Uzun",BİLDİRİM,"Bildirimli",İL,$B$10)/VLOOKUP($B$10,ABONE,7,FALSE))</f>
        <v>0</v>
      </c>
      <c r="H52" s="23">
        <f>((SUMIFS(OGİD1,KAYNAK,A52,SEBEP,B52,SÜRE,"Uzun",BİLDİRİM,"Bildirimli",İL,$B$10)+SUMIFS(AGİD1,KAYNAK,A52,SEBEP,B52,SÜRE,"Uzun",BİLDİRİM,"Bildirimli",İL,$B$10))/VLOOKUP($B$10,ABONE,8,FALSE))</f>
        <v>0</v>
      </c>
      <c r="I52" s="23">
        <f>((SUMIFS(OGİİ1,KAYNAK,A52,SEBEP,B52,SÜRE,"Uzun",BİLDİRİM,"Bildirimli",İL,$B$10)+SUMIFS(AGİİ1,KAYNAK,A52,SEBEP,B52,SÜRE,"Uzun",BİLDİRİM,"Bildirimli",İL,$B$10)+SUMIFS(OGİD1,KAYNAK,A52,SEBEP,B52,SÜRE,"Uzun",BİLDİRİM,"Bildirimli",İL,$B$10)+SUMIFS(AGİD1,KAYNAK,A52,SEBEP,B52,SÜRE,"Uzun",BİLDİRİM,"Bildirimli",İL,$B$10))/VLOOKUP($B$10,ABONE,9,FALSE))</f>
        <v>0</v>
      </c>
    </row>
    <row r="53" spans="1:9" ht="14.65" thickBot="1" x14ac:dyDescent="0.5">
      <c r="A53" s="19" t="s">
        <v>71</v>
      </c>
      <c r="B53" s="20" t="s">
        <v>26</v>
      </c>
      <c r="C53" s="23">
        <f>(SUMIFS(OGİİ1,KAYNAK,A53,SEBEP,B53,SÜRE,"Uzun",BİLDİRİM,"Bildirimli",İL,$B$10)/VLOOKUP($B$10,ABONE,3,FALSE))</f>
        <v>0</v>
      </c>
      <c r="D53" s="23">
        <f>(SUMIFS(AGİİ1,KAYNAK,A53,SEBEP,B53,SÜRE,"Uzun",BİLDİRİM,"Bildirimli",İL,$B$10)/VLOOKUP($B$10,ABONE,4,FALSE))</f>
        <v>0</v>
      </c>
      <c r="E53" s="23">
        <f>((SUMIFS(OGİİ1,KAYNAK,A53,SEBEP,B53,SÜRE,"Uzun",BİLDİRİM,"Bildirimli",İL,$B$10)+SUMIFS(AGİİ1,KAYNAK,A53,SEBEP,B53,SÜRE,"Uzun",BİLDİRİM,"Bildirimli",İL,$B$10))/VLOOKUP($B$10,ABONE,5,FALSE))</f>
        <v>0</v>
      </c>
      <c r="F53" s="23">
        <f>(SUMIFS(OGİD1,KAYNAK,A53,SEBEP,B53,SÜRE,"Uzun",BİLDİRİM,"Bildirimli",İL,$B$10)/VLOOKUP($B$10,ABONE,6,FALSE))</f>
        <v>0</v>
      </c>
      <c r="G53" s="23">
        <f>(SUMIFS(AGİD1,KAYNAK,A53,SEBEP,B53,SÜRE,"Uzun",BİLDİRİM,"Bildirimli",İL,$B$10)/VLOOKUP($B$10,ABONE,7,FALSE))</f>
        <v>0</v>
      </c>
      <c r="H53" s="23">
        <f>((SUMIFS(OGİD1,KAYNAK,A53,SEBEP,B53,SÜRE,"Uzun",BİLDİRİM,"Bildirimli",İL,$B$10)+SUMIFS(AGİD1,KAYNAK,A53,SEBEP,B53,SÜRE,"Uzun",BİLDİRİM,"Bildirimli",İL,$B$10))/VLOOKUP($B$10,ABONE,8,FALSE))</f>
        <v>0</v>
      </c>
      <c r="I53" s="23">
        <f>((SUMIFS(OGİİ1,KAYNAK,A53,SEBEP,B53,SÜRE,"Uzun",BİLDİRİM,"Bildirimli",İL,$B$10)+SUMIFS(AGİİ1,KAYNAK,A53,SEBEP,B53,SÜRE,"Uzun",BİLDİRİM,"Bildirimli",İL,$B$10)+SUMIFS(OGİD1,KAYNAK,A53,SEBEP,B53,SÜRE,"Uzun",BİLDİRİM,"Bildirimli",İL,$B$10)+SUMIFS(AGİD1,KAYNAK,A53,SEBEP,B53,SÜRE,"Uzun",BİLDİRİM,"Bildirimli",İL,$B$10))/VLOOKUP($B$10,ABONE,9,FALSE))</f>
        <v>0</v>
      </c>
    </row>
    <row r="54" spans="1:9" ht="14.65" thickBot="1" x14ac:dyDescent="0.5">
      <c r="A54" s="60" t="s">
        <v>60</v>
      </c>
      <c r="B54" s="61"/>
      <c r="C54" s="23">
        <f>SUM(C49:C53)</f>
        <v>0</v>
      </c>
      <c r="D54" s="23">
        <f t="shared" ref="D54:I54" si="17">SUM(D49:D53)</f>
        <v>0</v>
      </c>
      <c r="E54" s="23">
        <f t="shared" si="17"/>
        <v>0</v>
      </c>
      <c r="F54" s="23">
        <f t="shared" si="17"/>
        <v>0</v>
      </c>
      <c r="G54" s="23">
        <f t="shared" si="17"/>
        <v>0</v>
      </c>
      <c r="H54" s="23">
        <f t="shared" si="17"/>
        <v>0</v>
      </c>
      <c r="I54" s="23">
        <f t="shared" si="17"/>
        <v>0</v>
      </c>
    </row>
    <row r="55" spans="1:9" ht="14.65" thickBot="1" x14ac:dyDescent="0.5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45">
      <c r="A56" s="58" t="s">
        <v>56</v>
      </c>
      <c r="B56" s="59"/>
      <c r="C56" s="21" t="s">
        <v>58</v>
      </c>
      <c r="D56" s="21" t="s">
        <v>59</v>
      </c>
      <c r="E56" s="27" t="s">
        <v>36</v>
      </c>
      <c r="F56" s="21" t="s">
        <v>23</v>
      </c>
      <c r="G56" s="21" t="s">
        <v>21</v>
      </c>
      <c r="H56" s="27" t="s">
        <v>36</v>
      </c>
      <c r="I56" s="68"/>
    </row>
    <row r="57" spans="1:9" x14ac:dyDescent="0.45">
      <c r="A57" s="58" t="s">
        <v>76</v>
      </c>
      <c r="B57" s="59"/>
      <c r="C57" s="23">
        <f>(SUMIFS(OGİİ1,KAYNAK,A57,SÜRE,"Kısa",İL,$B$10)/VLOOKUP($B$10,ABONE,3,FALSE))</f>
        <v>0</v>
      </c>
      <c r="D57" s="23">
        <f>(SUMIFS(AGİİ1,KAYNAK,A57,SÜRE,"Kısa",İL,$B$10)/VLOOKUP($B$10,ABONE,4,FALSE))</f>
        <v>0</v>
      </c>
      <c r="E57" s="23">
        <f>((SUMIFS(OGİİ1,KAYNAK,A57,SÜRE,"Kısa",İL,$B$10)+SUMIFS(AGİİ1,KAYNAK,A57,SÜRE,"Kısa",İL,$B$10))/VLOOKUP($B$10,ABONE,5,FALSE))</f>
        <v>0</v>
      </c>
      <c r="F57" s="23">
        <f>(SUMIFS(OGİD1,KAYNAK,A57,SÜRE,"Kısa",İL,$B$10)/VLOOKUP($B$10,ABONE,6,FALSE))</f>
        <v>0</v>
      </c>
      <c r="G57" s="23">
        <f>(SUMIFS(AGİD1,KAYNAK,A57,SÜRE,"Kısa",İL,$B$10)/VLOOKUP($B$10,ABONE,7,FALSE))</f>
        <v>0</v>
      </c>
      <c r="H57" s="23">
        <f>((SUMIFS(OGİD1,KAYNAK,A57,SÜRE,"Kısa",İL,$B$10)+SUMIFS(AGİD1,KAYNAK,A57,SÜRE,"Kısa",İL,$B$10))/VLOOKUP($B$10,ABONE,8,FALSE))</f>
        <v>0</v>
      </c>
      <c r="I57" s="23">
        <f>((SUMIFS(OGİİ1,KAYNAK,A57,SÜRE,"Kısa",İL,$B$10)+SUMIFS(AGİİ1,KAYNAK,A57,SÜRE,"Kısa",İL,$B$10)+SUMIFS(OGİD1,KAYNAK,A57,SÜRE,"Kısa",İL,$B$10)+SUMIFS(AGİD1,KAYNAK,A57,SÜRE,"Kısa",İL,$B$10))/VLOOKUP($B$10,ABONE,9,FALSE))</f>
        <v>0</v>
      </c>
    </row>
    <row r="58" spans="1:9" ht="14.65" thickBot="1" x14ac:dyDescent="0.5">
      <c r="A58" s="58" t="s">
        <v>72</v>
      </c>
      <c r="B58" s="59"/>
      <c r="C58" s="23">
        <f>(SUMIFS(OGİİ1,KAYNAK,A58,SÜRE,"Kısa",İL,$B$10)/VLOOKUP($B$10,ABONE,3,FALSE))</f>
        <v>0</v>
      </c>
      <c r="D58" s="23">
        <f>(SUMIFS(AGİİ1,KAYNAK,A58,SÜRE,"Kısa",İL,$B$10)/VLOOKUP($B$10,ABONE,4,FALSE))</f>
        <v>0</v>
      </c>
      <c r="E58" s="23">
        <f>((SUMIFS(OGİİ1,KAYNAK,A58,SÜRE,"Kısa",İL,$B$10)+SUMIFS(AGİİ1,KAYNAK,A58,SÜRE,"Kısa",İL,$B$10))/VLOOKUP($B$10,ABONE,5,FALSE))</f>
        <v>0</v>
      </c>
      <c r="F58" s="23">
        <f>(SUMIFS(OGİD1,KAYNAK,A58,SÜRE,"Kısa",İL,$B$10)/VLOOKUP($B$10,ABONE,6,FALSE))</f>
        <v>0</v>
      </c>
      <c r="G58" s="23">
        <f>(SUMIFS(AGİD1,KAYNAK,A58,SÜRE,"Kısa",İL,$B$10)/VLOOKUP($B$10,ABONE,7,FALSE))</f>
        <v>0</v>
      </c>
      <c r="H58" s="23">
        <f>((SUMIFS(OGİD1,KAYNAK,A58,SÜRE,"Kısa",İL,$B$10)+SUMIFS(AGİD1,KAYNAK,A58,SÜRE,"Kısa",İL,$B$10))/VLOOKUP($B$10,ABONE,8,FALSE))</f>
        <v>0</v>
      </c>
      <c r="I58" s="23">
        <f>((SUMIFS(OGİİ1,KAYNAK,A58,SÜRE,"Kısa",İL,$B$10)+SUMIFS(AGİİ1,KAYNAK,A58,SÜRE,"Kısa",İL,$B$10)+SUMIFS(OGİD1,KAYNAK,A58,SÜRE,"Kısa",İL,$B$10)+SUMIFS(AGİD1,KAYNAK,A58,SÜRE,"Kısa",İL,$B$10))/VLOOKUP($B$10,ABONE,9,FALSE))</f>
        <v>0</v>
      </c>
    </row>
    <row r="59" spans="1:9" ht="14.65" thickBot="1" x14ac:dyDescent="0.5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4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4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4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45">
      <c r="A63" s="28"/>
      <c r="B63" s="33" t="s">
        <v>65</v>
      </c>
      <c r="C63" s="34">
        <f>VLOOKUP($B$10,ABONE,3,FALSE)</f>
        <v>5885</v>
      </c>
      <c r="D63" s="34">
        <f>VLOOKUP($B$10,ABONE,4,FALSE)</f>
        <v>2307957</v>
      </c>
      <c r="E63" s="34">
        <f>VLOOKUP($B$10,ABONE,5,FALSE)</f>
        <v>2313842</v>
      </c>
      <c r="F63" s="34">
        <f>VLOOKUP($B$10,ABONE,6,FALSE)</f>
        <v>13080</v>
      </c>
      <c r="G63" s="34">
        <f>VLOOKUP($B$10,ABONE,7,FALSE)</f>
        <v>241714</v>
      </c>
      <c r="H63" s="34">
        <f>VLOOKUP($B$10,ABONE,8,FALSE)</f>
        <v>254794</v>
      </c>
      <c r="I63" s="34">
        <f>VLOOKUP($B$10,ABONE,9,FALSE)</f>
        <v>2568636</v>
      </c>
    </row>
    <row r="64" spans="1:9" x14ac:dyDescent="0.4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4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4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4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4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4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5">
    <mergeCell ref="B10:C10"/>
    <mergeCell ref="A1:C1"/>
    <mergeCell ref="B2:C2"/>
    <mergeCell ref="B3:C3"/>
    <mergeCell ref="B4:C4"/>
    <mergeCell ref="B5:C5"/>
    <mergeCell ref="B6:C6"/>
    <mergeCell ref="F6:I6"/>
    <mergeCell ref="B7:C7"/>
    <mergeCell ref="F7:I7"/>
    <mergeCell ref="B8:C8"/>
    <mergeCell ref="B9:C9"/>
    <mergeCell ref="A46:B46"/>
    <mergeCell ref="A13:B13"/>
    <mergeCell ref="C13:E13"/>
    <mergeCell ref="F13:H13"/>
    <mergeCell ref="I13:I14"/>
    <mergeCell ref="A25:B25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55:B55"/>
    <mergeCell ref="C55:E55"/>
    <mergeCell ref="F55:H55"/>
    <mergeCell ref="I55:I56"/>
    <mergeCell ref="A56:B56"/>
    <mergeCell ref="A47:B47"/>
    <mergeCell ref="C47:E47"/>
    <mergeCell ref="F47:H47"/>
    <mergeCell ref="I47:I48"/>
    <mergeCell ref="A54:B54"/>
    <mergeCell ref="B64:I64"/>
    <mergeCell ref="B69:I69"/>
    <mergeCell ref="A57:B57"/>
    <mergeCell ref="A58:B58"/>
    <mergeCell ref="A59:B59"/>
    <mergeCell ref="C61:E61"/>
    <mergeCell ref="F61:H61"/>
    <mergeCell ref="I61:I62"/>
  </mergeCells>
  <dataValidations count="3">
    <dataValidation type="textLength" allowBlank="1" showInputMessage="1" showErrorMessage="1" sqref="B6" xr:uid="{00000000-0002-0000-0200-000000000000}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 xr:uid="{00000000-0002-0000-0200-000001000000}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36:I46 C15:I25 C49:I54 C28:I33 D66:I69 C67:C69 C57:I60" xr:uid="{00000000-0002-0000-0200-000002000000}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I69"/>
  <sheetViews>
    <sheetView zoomScale="70" zoomScaleNormal="70" workbookViewId="0">
      <selection activeCell="L13" sqref="L13"/>
    </sheetView>
  </sheetViews>
  <sheetFormatPr defaultRowHeight="14.25" x14ac:dyDescent="0.45"/>
  <cols>
    <col min="1" max="1" width="36.59765625" bestFit="1" customWidth="1"/>
    <col min="2" max="2" width="27" customWidth="1"/>
    <col min="3" max="9" width="18" customWidth="1"/>
  </cols>
  <sheetData>
    <row r="1" spans="1:9" x14ac:dyDescent="0.4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4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4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4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4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4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4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4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4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4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45">
      <c r="A11" s="7" t="s">
        <v>77</v>
      </c>
      <c r="B11" s="78" t="s">
        <v>105</v>
      </c>
      <c r="C11" s="78"/>
      <c r="D11" s="10"/>
      <c r="E11" s="10"/>
      <c r="F11" s="10"/>
      <c r="G11" s="6"/>
      <c r="H11" s="6"/>
      <c r="I11" s="6"/>
    </row>
    <row r="12" spans="1:9" ht="14.65" thickBot="1" x14ac:dyDescent="0.5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5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4.65" thickBot="1" x14ac:dyDescent="0.5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4.65" thickBot="1" x14ac:dyDescent="0.5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4.65" thickBot="1" x14ac:dyDescent="0.5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4.65" thickBot="1" x14ac:dyDescent="0.5">
      <c r="A17" s="19" t="s">
        <v>72</v>
      </c>
      <c r="B17" s="37" t="s">
        <v>22</v>
      </c>
      <c r="C17" s="23">
        <f t="shared" si="0"/>
        <v>0</v>
      </c>
      <c r="D17" s="23">
        <f t="shared" si="1"/>
        <v>0</v>
      </c>
      <c r="E17" s="23">
        <f t="shared" si="2"/>
        <v>0</v>
      </c>
      <c r="F17" s="23">
        <f t="shared" si="3"/>
        <v>0</v>
      </c>
      <c r="G17" s="23">
        <f t="shared" si="4"/>
        <v>0</v>
      </c>
      <c r="H17" s="23">
        <f t="shared" si="5"/>
        <v>0</v>
      </c>
      <c r="I17" s="23">
        <f t="shared" si="6"/>
        <v>0</v>
      </c>
    </row>
    <row r="18" spans="1:9" ht="14.65" thickBot="1" x14ac:dyDescent="0.5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4.65" thickBot="1" x14ac:dyDescent="0.5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4.65" thickBot="1" x14ac:dyDescent="0.5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4.65" thickBot="1" x14ac:dyDescent="0.5">
      <c r="A21" s="19" t="s">
        <v>71</v>
      </c>
      <c r="B21" s="37" t="s">
        <v>22</v>
      </c>
      <c r="C21" s="23">
        <f t="shared" si="0"/>
        <v>0</v>
      </c>
      <c r="D21" s="23">
        <f t="shared" si="1"/>
        <v>0</v>
      </c>
      <c r="E21" s="23">
        <f t="shared" si="2"/>
        <v>0</v>
      </c>
      <c r="F21" s="23">
        <f t="shared" si="3"/>
        <v>0</v>
      </c>
      <c r="G21" s="23">
        <f t="shared" si="4"/>
        <v>0</v>
      </c>
      <c r="H21" s="23">
        <f t="shared" si="5"/>
        <v>0</v>
      </c>
      <c r="I21" s="23">
        <f t="shared" si="6"/>
        <v>0</v>
      </c>
    </row>
    <row r="22" spans="1:9" ht="14.65" thickBot="1" x14ac:dyDescent="0.5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4.65" thickBot="1" x14ac:dyDescent="0.5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4.65" thickBot="1" x14ac:dyDescent="0.5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4.65" thickBot="1" x14ac:dyDescent="0.5">
      <c r="A25" s="60" t="s">
        <v>60</v>
      </c>
      <c r="B25" s="61"/>
      <c r="C25" s="23">
        <f t="shared" ref="C25:I25" si="7">SUM(C15:C24)</f>
        <v>0</v>
      </c>
      <c r="D25" s="23">
        <f t="shared" si="7"/>
        <v>0</v>
      </c>
      <c r="E25" s="23">
        <f t="shared" si="7"/>
        <v>0</v>
      </c>
      <c r="F25" s="23">
        <f t="shared" si="7"/>
        <v>0</v>
      </c>
      <c r="G25" s="23">
        <f t="shared" si="7"/>
        <v>0</v>
      </c>
      <c r="H25" s="23">
        <f t="shared" si="7"/>
        <v>0</v>
      </c>
      <c r="I25" s="23">
        <f t="shared" si="7"/>
        <v>0</v>
      </c>
    </row>
    <row r="26" spans="1:9" ht="14.65" thickBot="1" x14ac:dyDescent="0.5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4.65" thickBot="1" x14ac:dyDescent="0.5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4.65" thickBot="1" x14ac:dyDescent="0.5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4.65" thickBot="1" x14ac:dyDescent="0.5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3">
        <f>(SUMIFS(OGİD2,KAYNAK,A29,SEBEP,B29,SÜRE,"Uzun",BİLDİRİM,"Bildirimli",İL,$B$10,İLÇE,$B$11)/VLOOKUP($B$11,ABONE,6,FALSE))*60</f>
        <v>0</v>
      </c>
      <c r="G29" s="23">
        <f>(SUMIFS(AGİD2,KAYNAK,A29,SEBEP,B29,SÜRE,"Uzun",BİLDİRİM,"Bildirimli",İL,$B$10,İLÇE,$B$11)/VLOOKUP($B$11,ABONE,7,FALSE))*60</f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4.65" thickBot="1" x14ac:dyDescent="0.5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4.65" thickBot="1" x14ac:dyDescent="0.5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4.65" thickBot="1" x14ac:dyDescent="0.5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4.65" thickBot="1" x14ac:dyDescent="0.5">
      <c r="A33" s="60" t="s">
        <v>60</v>
      </c>
      <c r="B33" s="61"/>
      <c r="C33" s="23">
        <f>SUM(C28:C32)</f>
        <v>0</v>
      </c>
      <c r="D33" s="23">
        <f t="shared" ref="D33:I33" si="8">SUM(D28:D32)</f>
        <v>0</v>
      </c>
      <c r="E33" s="23">
        <f t="shared" si="8"/>
        <v>0</v>
      </c>
      <c r="F33" s="23">
        <f t="shared" si="8"/>
        <v>0</v>
      </c>
      <c r="G33" s="23">
        <f t="shared" si="8"/>
        <v>0</v>
      </c>
      <c r="H33" s="23">
        <f t="shared" si="8"/>
        <v>0</v>
      </c>
      <c r="I33" s="23">
        <f t="shared" si="8"/>
        <v>0</v>
      </c>
    </row>
    <row r="34" spans="1:9" ht="14.65" thickBot="1" x14ac:dyDescent="0.5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4.65" thickBot="1" x14ac:dyDescent="0.5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4.65" thickBot="1" x14ac:dyDescent="0.5">
      <c r="A36" s="19" t="s">
        <v>76</v>
      </c>
      <c r="B36" s="37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4.65" thickBot="1" x14ac:dyDescent="0.5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4.65" thickBot="1" x14ac:dyDescent="0.5">
      <c r="A38" s="19" t="s">
        <v>72</v>
      </c>
      <c r="B38" s="37" t="s">
        <v>22</v>
      </c>
      <c r="C38" s="23">
        <f t="shared" si="9"/>
        <v>0</v>
      </c>
      <c r="D38" s="23">
        <f t="shared" si="10"/>
        <v>0</v>
      </c>
      <c r="E38" s="23">
        <f t="shared" si="11"/>
        <v>0</v>
      </c>
      <c r="F38" s="23">
        <f t="shared" si="12"/>
        <v>0</v>
      </c>
      <c r="G38" s="23">
        <f t="shared" si="13"/>
        <v>0</v>
      </c>
      <c r="H38" s="23">
        <f t="shared" si="14"/>
        <v>0</v>
      </c>
      <c r="I38" s="23">
        <f t="shared" si="15"/>
        <v>0</v>
      </c>
    </row>
    <row r="39" spans="1:9" ht="14.65" thickBot="1" x14ac:dyDescent="0.5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4.65" thickBot="1" x14ac:dyDescent="0.5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4.65" thickBot="1" x14ac:dyDescent="0.5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4.65" thickBot="1" x14ac:dyDescent="0.5">
      <c r="A42" s="19" t="s">
        <v>71</v>
      </c>
      <c r="B42" s="37" t="s">
        <v>22</v>
      </c>
      <c r="C42" s="23">
        <f t="shared" si="9"/>
        <v>0</v>
      </c>
      <c r="D42" s="23">
        <f t="shared" si="10"/>
        <v>0</v>
      </c>
      <c r="E42" s="23">
        <f t="shared" si="11"/>
        <v>0</v>
      </c>
      <c r="F42" s="23">
        <f t="shared" si="12"/>
        <v>0</v>
      </c>
      <c r="G42" s="23">
        <f t="shared" si="13"/>
        <v>0</v>
      </c>
      <c r="H42" s="23">
        <f t="shared" si="14"/>
        <v>0</v>
      </c>
      <c r="I42" s="23">
        <f t="shared" si="15"/>
        <v>0</v>
      </c>
    </row>
    <row r="43" spans="1:9" ht="14.65" thickBot="1" x14ac:dyDescent="0.5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4.65" thickBot="1" x14ac:dyDescent="0.5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4.65" thickBot="1" x14ac:dyDescent="0.5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4.65" thickBot="1" x14ac:dyDescent="0.5">
      <c r="A46" s="60" t="s">
        <v>60</v>
      </c>
      <c r="B46" s="61"/>
      <c r="C46" s="23">
        <f>SUM(C36:C45)</f>
        <v>0</v>
      </c>
      <c r="D46" s="23">
        <f t="shared" ref="D46:I46" si="16">SUM(D36:D45)</f>
        <v>0</v>
      </c>
      <c r="E46" s="23">
        <f t="shared" si="16"/>
        <v>0</v>
      </c>
      <c r="F46" s="23">
        <f t="shared" si="16"/>
        <v>0</v>
      </c>
      <c r="G46" s="23">
        <f t="shared" si="16"/>
        <v>0</v>
      </c>
      <c r="H46" s="23">
        <f t="shared" si="16"/>
        <v>0</v>
      </c>
      <c r="I46" s="23">
        <f t="shared" si="16"/>
        <v>0</v>
      </c>
    </row>
    <row r="47" spans="1:9" ht="14.65" thickBot="1" x14ac:dyDescent="0.5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4.65" thickBot="1" x14ac:dyDescent="0.5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4.65" thickBot="1" x14ac:dyDescent="0.5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4.65" thickBot="1" x14ac:dyDescent="0.5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3">
        <f>(SUMIFS(OGİD1,KAYNAK,A50,SEBEP,B50,SÜRE,"Uzun",BİLDİRİM,"Bildirimli",İL,$B$10,İLÇE,$B$11)/VLOOKUP($B$11,ABONE,6,FALSE))</f>
        <v>0</v>
      </c>
      <c r="G50" s="23">
        <f>(SUMIFS(AGİD1,KAYNAK,A50,SEBEP,B50,SÜRE,"Uzun",BİLDİRİM,"Bildirimli",İL,$B$10,İLÇE,$B$11)/VLOOKUP($B$11,ABONE,7,FALSE))</f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4.65" thickBot="1" x14ac:dyDescent="0.5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4.65" thickBot="1" x14ac:dyDescent="0.5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4.65" thickBot="1" x14ac:dyDescent="0.5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4.65" thickBot="1" x14ac:dyDescent="0.5">
      <c r="A54" s="60" t="s">
        <v>60</v>
      </c>
      <c r="B54" s="61"/>
      <c r="C54" s="23">
        <f>SUM(C49:C53)</f>
        <v>0</v>
      </c>
      <c r="D54" s="23">
        <f t="shared" ref="D54:I54" si="17">SUM(D49:D53)</f>
        <v>0</v>
      </c>
      <c r="E54" s="23">
        <f t="shared" si="17"/>
        <v>0</v>
      </c>
      <c r="F54" s="23">
        <f t="shared" si="17"/>
        <v>0</v>
      </c>
      <c r="G54" s="23">
        <f t="shared" si="17"/>
        <v>0</v>
      </c>
      <c r="H54" s="23">
        <f t="shared" si="17"/>
        <v>0</v>
      </c>
      <c r="I54" s="23">
        <f t="shared" si="17"/>
        <v>0</v>
      </c>
    </row>
    <row r="55" spans="1:9" ht="14.65" thickBot="1" x14ac:dyDescent="0.5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4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4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4.65" thickBot="1" x14ac:dyDescent="0.5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4.65" thickBot="1" x14ac:dyDescent="0.5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4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4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4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45">
      <c r="A63" s="28"/>
      <c r="B63" s="33" t="s">
        <v>65</v>
      </c>
      <c r="C63" s="34">
        <f>VLOOKUP($B$11,ABONE,3,FALSE)</f>
        <v>168</v>
      </c>
      <c r="D63" s="34">
        <f>VLOOKUP($B$11,ABONE,4,FALSE)</f>
        <v>47504</v>
      </c>
      <c r="E63" s="34">
        <f>VLOOKUP($B$11,ABONE,5,FALSE)</f>
        <v>47672</v>
      </c>
      <c r="F63" s="34">
        <f>VLOOKUP($B$11,ABONE,6,FALSE)</f>
        <v>547</v>
      </c>
      <c r="G63" s="34">
        <f>VLOOKUP($B$11,ABONE,7,FALSE)</f>
        <v>7445</v>
      </c>
      <c r="H63" s="34">
        <f>VLOOKUP($B$11,ABONE,8,FALSE)</f>
        <v>7992</v>
      </c>
      <c r="I63" s="34">
        <f>VLOOKUP($B$11,ABONE,9,FALSE)</f>
        <v>55664</v>
      </c>
    </row>
    <row r="64" spans="1:9" x14ac:dyDescent="0.4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4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4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4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4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4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 xr:uid="{00000000-0002-0000-1E00-000000000000}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 xr:uid="{00000000-0002-0000-1E00-000001000000}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 xr:uid="{00000000-0002-0000-1E00-000002000000}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I69"/>
  <sheetViews>
    <sheetView zoomScale="70" zoomScaleNormal="70" workbookViewId="0">
      <selection activeCell="L13" sqref="L13"/>
    </sheetView>
  </sheetViews>
  <sheetFormatPr defaultRowHeight="14.25" x14ac:dyDescent="0.45"/>
  <cols>
    <col min="1" max="1" width="36.59765625" bestFit="1" customWidth="1"/>
    <col min="2" max="2" width="27" customWidth="1"/>
    <col min="3" max="9" width="18" customWidth="1"/>
  </cols>
  <sheetData>
    <row r="1" spans="1:9" x14ac:dyDescent="0.4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4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4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4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4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4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4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4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4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4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45">
      <c r="A11" s="7" t="s">
        <v>77</v>
      </c>
      <c r="B11" s="78" t="s">
        <v>106</v>
      </c>
      <c r="C11" s="78"/>
      <c r="D11" s="10"/>
      <c r="E11" s="10"/>
      <c r="F11" s="10"/>
      <c r="G11" s="6"/>
      <c r="H11" s="6"/>
      <c r="I11" s="6"/>
    </row>
    <row r="12" spans="1:9" ht="14.65" thickBot="1" x14ac:dyDescent="0.5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5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4.65" thickBot="1" x14ac:dyDescent="0.5">
      <c r="A14" s="19" t="s">
        <v>56</v>
      </c>
      <c r="B14" s="20" t="s">
        <v>57</v>
      </c>
      <c r="C14" s="50" t="s">
        <v>58</v>
      </c>
      <c r="D14" s="50" t="s">
        <v>59</v>
      </c>
      <c r="E14" s="50" t="s">
        <v>36</v>
      </c>
      <c r="F14" s="50" t="s">
        <v>58</v>
      </c>
      <c r="G14" s="50" t="s">
        <v>59</v>
      </c>
      <c r="H14" s="50" t="s">
        <v>36</v>
      </c>
      <c r="I14" s="71"/>
    </row>
    <row r="15" spans="1:9" ht="14.65" thickBot="1" x14ac:dyDescent="0.5">
      <c r="A15" s="19" t="s">
        <v>76</v>
      </c>
      <c r="B15" s="49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4.65" thickBot="1" x14ac:dyDescent="0.5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4.65" thickBot="1" x14ac:dyDescent="0.5">
      <c r="A17" s="19" t="s">
        <v>72</v>
      </c>
      <c r="B17" s="49" t="s">
        <v>22</v>
      </c>
      <c r="C17" s="23">
        <f t="shared" si="0"/>
        <v>0</v>
      </c>
      <c r="D17" s="23">
        <f t="shared" si="1"/>
        <v>0</v>
      </c>
      <c r="E17" s="23">
        <f t="shared" si="2"/>
        <v>0</v>
      </c>
      <c r="F17" s="23">
        <f t="shared" si="3"/>
        <v>0</v>
      </c>
      <c r="G17" s="23">
        <f t="shared" si="4"/>
        <v>0</v>
      </c>
      <c r="H17" s="23">
        <f t="shared" si="5"/>
        <v>0</v>
      </c>
      <c r="I17" s="23">
        <f t="shared" si="6"/>
        <v>0</v>
      </c>
    </row>
    <row r="18" spans="1:9" ht="14.65" thickBot="1" x14ac:dyDescent="0.5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4.65" thickBot="1" x14ac:dyDescent="0.5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4.65" thickBot="1" x14ac:dyDescent="0.5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4.65" thickBot="1" x14ac:dyDescent="0.5">
      <c r="A21" s="19" t="s">
        <v>71</v>
      </c>
      <c r="B21" s="49" t="s">
        <v>22</v>
      </c>
      <c r="C21" s="23">
        <f t="shared" si="0"/>
        <v>0</v>
      </c>
      <c r="D21" s="23">
        <f t="shared" si="1"/>
        <v>0</v>
      </c>
      <c r="E21" s="23">
        <f t="shared" si="2"/>
        <v>0</v>
      </c>
      <c r="F21" s="23">
        <f t="shared" si="3"/>
        <v>0</v>
      </c>
      <c r="G21" s="23">
        <f t="shared" si="4"/>
        <v>0</v>
      </c>
      <c r="H21" s="23">
        <f t="shared" si="5"/>
        <v>0</v>
      </c>
      <c r="I21" s="23">
        <f t="shared" si="6"/>
        <v>0</v>
      </c>
    </row>
    <row r="22" spans="1:9" ht="14.65" thickBot="1" x14ac:dyDescent="0.5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4.65" thickBot="1" x14ac:dyDescent="0.5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4.65" thickBot="1" x14ac:dyDescent="0.5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4.65" thickBot="1" x14ac:dyDescent="0.5">
      <c r="A25" s="60" t="s">
        <v>60</v>
      </c>
      <c r="B25" s="61"/>
      <c r="C25" s="23">
        <f t="shared" ref="C25:I25" si="7">SUM(C15:C24)</f>
        <v>0</v>
      </c>
      <c r="D25" s="23">
        <f t="shared" si="7"/>
        <v>0</v>
      </c>
      <c r="E25" s="23">
        <f t="shared" si="7"/>
        <v>0</v>
      </c>
      <c r="F25" s="23">
        <f t="shared" si="7"/>
        <v>0</v>
      </c>
      <c r="G25" s="23">
        <f t="shared" si="7"/>
        <v>0</v>
      </c>
      <c r="H25" s="23">
        <f t="shared" si="7"/>
        <v>0</v>
      </c>
      <c r="I25" s="23">
        <f t="shared" si="7"/>
        <v>0</v>
      </c>
    </row>
    <row r="26" spans="1:9" ht="14.65" thickBot="1" x14ac:dyDescent="0.5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4.65" thickBot="1" x14ac:dyDescent="0.5">
      <c r="A27" s="19" t="s">
        <v>56</v>
      </c>
      <c r="B27" s="20" t="s">
        <v>57</v>
      </c>
      <c r="C27" s="50" t="s">
        <v>58</v>
      </c>
      <c r="D27" s="50" t="s">
        <v>59</v>
      </c>
      <c r="E27" s="27" t="s">
        <v>36</v>
      </c>
      <c r="F27" s="50" t="s">
        <v>23</v>
      </c>
      <c r="G27" s="50" t="s">
        <v>21</v>
      </c>
      <c r="H27" s="27" t="s">
        <v>36</v>
      </c>
      <c r="I27" s="68"/>
    </row>
    <row r="28" spans="1:9" ht="14.65" thickBot="1" x14ac:dyDescent="0.5">
      <c r="A28" s="19" t="s">
        <v>76</v>
      </c>
      <c r="B28" s="49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4.65" thickBot="1" x14ac:dyDescent="0.5">
      <c r="A29" s="19" t="s">
        <v>72</v>
      </c>
      <c r="B29" s="49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3">
        <f>(SUMIFS(OGİD2,KAYNAK,A29,SEBEP,B29,SÜRE,"Uzun",BİLDİRİM,"Bildirimli",İL,$B$10,İLÇE,$B$11)/VLOOKUP($B$11,ABONE,6,FALSE))*60</f>
        <v>0</v>
      </c>
      <c r="G29" s="23">
        <f>(SUMIFS(AGİD2,KAYNAK,A29,SEBEP,B29,SÜRE,"Uzun",BİLDİRİM,"Bildirimli",İL,$B$10,İLÇE,$B$11)/VLOOKUP($B$11,ABONE,7,FALSE))*60</f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4.65" thickBot="1" x14ac:dyDescent="0.5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4.65" thickBot="1" x14ac:dyDescent="0.5">
      <c r="A31" s="19" t="s">
        <v>71</v>
      </c>
      <c r="B31" s="49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4.65" thickBot="1" x14ac:dyDescent="0.5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4.65" thickBot="1" x14ac:dyDescent="0.5">
      <c r="A33" s="60" t="s">
        <v>60</v>
      </c>
      <c r="B33" s="61"/>
      <c r="C33" s="23">
        <f>SUM(C28:C32)</f>
        <v>0</v>
      </c>
      <c r="D33" s="23">
        <f t="shared" ref="D33:I33" si="8">SUM(D28:D32)</f>
        <v>0</v>
      </c>
      <c r="E33" s="23">
        <f t="shared" si="8"/>
        <v>0</v>
      </c>
      <c r="F33" s="23">
        <f t="shared" si="8"/>
        <v>0</v>
      </c>
      <c r="G33" s="23">
        <f t="shared" si="8"/>
        <v>0</v>
      </c>
      <c r="H33" s="23">
        <f t="shared" si="8"/>
        <v>0</v>
      </c>
      <c r="I33" s="23">
        <f t="shared" si="8"/>
        <v>0</v>
      </c>
    </row>
    <row r="34" spans="1:9" ht="14.65" thickBot="1" x14ac:dyDescent="0.5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4.65" thickBot="1" x14ac:dyDescent="0.5">
      <c r="A35" s="19" t="s">
        <v>56</v>
      </c>
      <c r="B35" s="20" t="s">
        <v>57</v>
      </c>
      <c r="C35" s="50" t="s">
        <v>58</v>
      </c>
      <c r="D35" s="50" t="s">
        <v>59</v>
      </c>
      <c r="E35" s="27" t="s">
        <v>36</v>
      </c>
      <c r="F35" s="50" t="s">
        <v>23</v>
      </c>
      <c r="G35" s="50" t="s">
        <v>21</v>
      </c>
      <c r="H35" s="27" t="s">
        <v>36</v>
      </c>
      <c r="I35" s="68"/>
    </row>
    <row r="36" spans="1:9" ht="14.65" thickBot="1" x14ac:dyDescent="0.5">
      <c r="A36" s="19" t="s">
        <v>76</v>
      </c>
      <c r="B36" s="49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4.65" thickBot="1" x14ac:dyDescent="0.5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4.65" thickBot="1" x14ac:dyDescent="0.5">
      <c r="A38" s="19" t="s">
        <v>72</v>
      </c>
      <c r="B38" s="49" t="s">
        <v>22</v>
      </c>
      <c r="C38" s="23">
        <f t="shared" si="9"/>
        <v>0</v>
      </c>
      <c r="D38" s="23">
        <f t="shared" si="10"/>
        <v>0</v>
      </c>
      <c r="E38" s="23">
        <f t="shared" si="11"/>
        <v>0</v>
      </c>
      <c r="F38" s="23">
        <f t="shared" si="12"/>
        <v>0</v>
      </c>
      <c r="G38" s="23">
        <f t="shared" si="13"/>
        <v>0</v>
      </c>
      <c r="H38" s="23">
        <f t="shared" si="14"/>
        <v>0</v>
      </c>
      <c r="I38" s="23">
        <f t="shared" si="15"/>
        <v>0</v>
      </c>
    </row>
    <row r="39" spans="1:9" ht="14.65" thickBot="1" x14ac:dyDescent="0.5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4.65" thickBot="1" x14ac:dyDescent="0.5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4.65" thickBot="1" x14ac:dyDescent="0.5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4.65" thickBot="1" x14ac:dyDescent="0.5">
      <c r="A42" s="19" t="s">
        <v>71</v>
      </c>
      <c r="B42" s="49" t="s">
        <v>22</v>
      </c>
      <c r="C42" s="23">
        <f t="shared" si="9"/>
        <v>0</v>
      </c>
      <c r="D42" s="23">
        <f t="shared" si="10"/>
        <v>0</v>
      </c>
      <c r="E42" s="23">
        <f t="shared" si="11"/>
        <v>0</v>
      </c>
      <c r="F42" s="23">
        <f t="shared" si="12"/>
        <v>0</v>
      </c>
      <c r="G42" s="23">
        <f t="shared" si="13"/>
        <v>0</v>
      </c>
      <c r="H42" s="23">
        <f t="shared" si="14"/>
        <v>0</v>
      </c>
      <c r="I42" s="23">
        <f t="shared" si="15"/>
        <v>0</v>
      </c>
    </row>
    <row r="43" spans="1:9" ht="14.65" thickBot="1" x14ac:dyDescent="0.5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4.65" thickBot="1" x14ac:dyDescent="0.5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4.65" thickBot="1" x14ac:dyDescent="0.5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4.65" thickBot="1" x14ac:dyDescent="0.5">
      <c r="A46" s="60" t="s">
        <v>60</v>
      </c>
      <c r="B46" s="61"/>
      <c r="C46" s="23">
        <f>SUM(C36:C45)</f>
        <v>0</v>
      </c>
      <c r="D46" s="23">
        <f t="shared" ref="D46:I46" si="16">SUM(D36:D45)</f>
        <v>0</v>
      </c>
      <c r="E46" s="23">
        <f t="shared" si="16"/>
        <v>0</v>
      </c>
      <c r="F46" s="23">
        <f t="shared" si="16"/>
        <v>0</v>
      </c>
      <c r="G46" s="23">
        <f t="shared" si="16"/>
        <v>0</v>
      </c>
      <c r="H46" s="23">
        <f t="shared" si="16"/>
        <v>0</v>
      </c>
      <c r="I46" s="23">
        <f t="shared" si="16"/>
        <v>0</v>
      </c>
    </row>
    <row r="47" spans="1:9" ht="14.65" thickBot="1" x14ac:dyDescent="0.5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4.65" thickBot="1" x14ac:dyDescent="0.5">
      <c r="A48" s="19" t="s">
        <v>56</v>
      </c>
      <c r="B48" s="20" t="s">
        <v>57</v>
      </c>
      <c r="C48" s="50" t="s">
        <v>58</v>
      </c>
      <c r="D48" s="50" t="s">
        <v>59</v>
      </c>
      <c r="E48" s="27" t="s">
        <v>36</v>
      </c>
      <c r="F48" s="50" t="s">
        <v>23</v>
      </c>
      <c r="G48" s="50" t="s">
        <v>21</v>
      </c>
      <c r="H48" s="27" t="s">
        <v>36</v>
      </c>
      <c r="I48" s="68"/>
    </row>
    <row r="49" spans="1:9" ht="14.65" thickBot="1" x14ac:dyDescent="0.5">
      <c r="A49" s="19" t="s">
        <v>76</v>
      </c>
      <c r="B49" s="49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4.65" thickBot="1" x14ac:dyDescent="0.5">
      <c r="A50" s="19" t="s">
        <v>72</v>
      </c>
      <c r="B50" s="49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3">
        <f>(SUMIFS(OGİD1,KAYNAK,A50,SEBEP,B50,SÜRE,"Uzun",BİLDİRİM,"Bildirimli",İL,$B$10,İLÇE,$B$11)/VLOOKUP($B$11,ABONE,6,FALSE))</f>
        <v>0</v>
      </c>
      <c r="G50" s="23">
        <f>(SUMIFS(AGİD1,KAYNAK,A50,SEBEP,B50,SÜRE,"Uzun",BİLDİRİM,"Bildirimli",İL,$B$10,İLÇE,$B$11)/VLOOKUP($B$11,ABONE,7,FALSE))</f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4.65" thickBot="1" x14ac:dyDescent="0.5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4.65" thickBot="1" x14ac:dyDescent="0.5">
      <c r="A52" s="19" t="s">
        <v>71</v>
      </c>
      <c r="B52" s="49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4.65" thickBot="1" x14ac:dyDescent="0.5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4.65" thickBot="1" x14ac:dyDescent="0.5">
      <c r="A54" s="60" t="s">
        <v>60</v>
      </c>
      <c r="B54" s="61"/>
      <c r="C54" s="23">
        <f>SUM(C49:C53)</f>
        <v>0</v>
      </c>
      <c r="D54" s="23">
        <f t="shared" ref="D54:I54" si="17">SUM(D49:D53)</f>
        <v>0</v>
      </c>
      <c r="E54" s="23">
        <f t="shared" si="17"/>
        <v>0</v>
      </c>
      <c r="F54" s="23">
        <f t="shared" si="17"/>
        <v>0</v>
      </c>
      <c r="G54" s="23">
        <f t="shared" si="17"/>
        <v>0</v>
      </c>
      <c r="H54" s="23">
        <f t="shared" si="17"/>
        <v>0</v>
      </c>
      <c r="I54" s="23">
        <f t="shared" si="17"/>
        <v>0</v>
      </c>
    </row>
    <row r="55" spans="1:9" ht="14.65" thickBot="1" x14ac:dyDescent="0.5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45">
      <c r="A56" s="58" t="s">
        <v>56</v>
      </c>
      <c r="B56" s="59"/>
      <c r="C56" s="50" t="s">
        <v>58</v>
      </c>
      <c r="D56" s="50" t="s">
        <v>59</v>
      </c>
      <c r="E56" s="27" t="s">
        <v>36</v>
      </c>
      <c r="F56" s="50" t="s">
        <v>23</v>
      </c>
      <c r="G56" s="50" t="s">
        <v>21</v>
      </c>
      <c r="H56" s="27" t="s">
        <v>36</v>
      </c>
      <c r="I56" s="68"/>
    </row>
    <row r="57" spans="1:9" x14ac:dyDescent="0.4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4.65" thickBot="1" x14ac:dyDescent="0.5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4.65" thickBot="1" x14ac:dyDescent="0.5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4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4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4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45">
      <c r="A63" s="28"/>
      <c r="B63" s="33" t="s">
        <v>65</v>
      </c>
      <c r="C63" s="34">
        <f>VLOOKUP($B$11,ABONE,3,FALSE)</f>
        <v>9</v>
      </c>
      <c r="D63" s="34">
        <f>VLOOKUP($B$11,ABONE,4,FALSE)</f>
        <v>6320</v>
      </c>
      <c r="E63" s="34">
        <f>VLOOKUP($B$11,ABONE,5,FALSE)</f>
        <v>6329</v>
      </c>
      <c r="F63" s="34">
        <f>VLOOKUP($B$11,ABONE,6,FALSE)</f>
        <v>155</v>
      </c>
      <c r="G63" s="34">
        <f>VLOOKUP($B$11,ABONE,7,FALSE)</f>
        <v>19905</v>
      </c>
      <c r="H63" s="34">
        <f>VLOOKUP($B$11,ABONE,8,FALSE)</f>
        <v>20060</v>
      </c>
      <c r="I63" s="34">
        <f>VLOOKUP($B$11,ABONE,9,FALSE)</f>
        <v>26389</v>
      </c>
    </row>
    <row r="64" spans="1:9" x14ac:dyDescent="0.4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4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4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4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4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4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decimal" allowBlank="1" showErrorMessage="1" errorTitle="İstenen Aralıkta Değil!" error="İstenen Aralık: Minimum=-9223372036854775808 Maksimum=9223372036854775807" sqref="C28:I33 C49:I54 C36:I46 C15:I25 D66:I69 C67:C69 C57:I60" xr:uid="{00000000-0002-0000-1F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 xr:uid="{00000000-0002-0000-1F00-000001000000}">
      <formula1>0</formula1>
      <formula2>2147483647</formula2>
    </dataValidation>
    <dataValidation type="textLength" allowBlank="1" showInputMessage="1" showErrorMessage="1" sqref="B6" xr:uid="{00000000-0002-0000-1F00-000002000000}">
      <formula1>10</formula1>
      <formula2>10</formula2>
    </dataValidation>
  </dataValidation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I69"/>
  <sheetViews>
    <sheetView zoomScale="70" zoomScaleNormal="70" workbookViewId="0">
      <selection activeCell="L13" sqref="L13"/>
    </sheetView>
  </sheetViews>
  <sheetFormatPr defaultRowHeight="14.25" x14ac:dyDescent="0.45"/>
  <cols>
    <col min="1" max="1" width="36.59765625" bestFit="1" customWidth="1"/>
    <col min="2" max="2" width="27" customWidth="1"/>
    <col min="3" max="9" width="18" customWidth="1"/>
  </cols>
  <sheetData>
    <row r="1" spans="1:9" x14ac:dyDescent="0.4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4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4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4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4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4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4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4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4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4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45">
      <c r="A11" s="7" t="s">
        <v>77</v>
      </c>
      <c r="B11" s="78" t="s">
        <v>107</v>
      </c>
      <c r="C11" s="78"/>
      <c r="D11" s="10"/>
      <c r="E11" s="10"/>
      <c r="F11" s="10"/>
      <c r="G11" s="6"/>
      <c r="H11" s="6"/>
      <c r="I11" s="6"/>
    </row>
    <row r="12" spans="1:9" ht="14.65" thickBot="1" x14ac:dyDescent="0.5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5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4.65" thickBot="1" x14ac:dyDescent="0.5">
      <c r="A14" s="19" t="s">
        <v>56</v>
      </c>
      <c r="B14" s="20" t="s">
        <v>57</v>
      </c>
      <c r="C14" s="50" t="s">
        <v>58</v>
      </c>
      <c r="D14" s="50" t="s">
        <v>59</v>
      </c>
      <c r="E14" s="50" t="s">
        <v>36</v>
      </c>
      <c r="F14" s="50" t="s">
        <v>58</v>
      </c>
      <c r="G14" s="50" t="s">
        <v>59</v>
      </c>
      <c r="H14" s="50" t="s">
        <v>36</v>
      </c>
      <c r="I14" s="71"/>
    </row>
    <row r="15" spans="1:9" ht="14.65" thickBot="1" x14ac:dyDescent="0.5">
      <c r="A15" s="19" t="s">
        <v>76</v>
      </c>
      <c r="B15" s="49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4.65" thickBot="1" x14ac:dyDescent="0.5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4.65" thickBot="1" x14ac:dyDescent="0.5">
      <c r="A17" s="19" t="s">
        <v>72</v>
      </c>
      <c r="B17" s="49" t="s">
        <v>22</v>
      </c>
      <c r="C17" s="23">
        <f t="shared" si="0"/>
        <v>0</v>
      </c>
      <c r="D17" s="23">
        <f t="shared" si="1"/>
        <v>0</v>
      </c>
      <c r="E17" s="23">
        <f t="shared" si="2"/>
        <v>0</v>
      </c>
      <c r="F17" s="23">
        <f t="shared" si="3"/>
        <v>0</v>
      </c>
      <c r="G17" s="23">
        <f t="shared" si="4"/>
        <v>0</v>
      </c>
      <c r="H17" s="23">
        <f t="shared" si="5"/>
        <v>0</v>
      </c>
      <c r="I17" s="23">
        <f t="shared" si="6"/>
        <v>0</v>
      </c>
    </row>
    <row r="18" spans="1:9" ht="14.65" thickBot="1" x14ac:dyDescent="0.5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4.65" thickBot="1" x14ac:dyDescent="0.5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4.65" thickBot="1" x14ac:dyDescent="0.5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4.65" thickBot="1" x14ac:dyDescent="0.5">
      <c r="A21" s="19" t="s">
        <v>71</v>
      </c>
      <c r="B21" s="49" t="s">
        <v>22</v>
      </c>
      <c r="C21" s="23">
        <f t="shared" si="0"/>
        <v>0</v>
      </c>
      <c r="D21" s="23">
        <f t="shared" si="1"/>
        <v>0</v>
      </c>
      <c r="E21" s="23">
        <f t="shared" si="2"/>
        <v>0</v>
      </c>
      <c r="F21" s="23">
        <f t="shared" si="3"/>
        <v>0</v>
      </c>
      <c r="G21" s="23">
        <f t="shared" si="4"/>
        <v>0</v>
      </c>
      <c r="H21" s="23">
        <f t="shared" si="5"/>
        <v>0</v>
      </c>
      <c r="I21" s="23">
        <f t="shared" si="6"/>
        <v>0</v>
      </c>
    </row>
    <row r="22" spans="1:9" ht="14.65" thickBot="1" x14ac:dyDescent="0.5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4.65" thickBot="1" x14ac:dyDescent="0.5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4.65" thickBot="1" x14ac:dyDescent="0.5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4.65" thickBot="1" x14ac:dyDescent="0.5">
      <c r="A25" s="60" t="s">
        <v>60</v>
      </c>
      <c r="B25" s="61"/>
      <c r="C25" s="23">
        <f t="shared" ref="C25:I25" si="7">SUM(C15:C24)</f>
        <v>0</v>
      </c>
      <c r="D25" s="23">
        <f t="shared" si="7"/>
        <v>0</v>
      </c>
      <c r="E25" s="23">
        <f t="shared" si="7"/>
        <v>0</v>
      </c>
      <c r="F25" s="23">
        <f t="shared" si="7"/>
        <v>0</v>
      </c>
      <c r="G25" s="23">
        <f t="shared" si="7"/>
        <v>0</v>
      </c>
      <c r="H25" s="23">
        <f t="shared" si="7"/>
        <v>0</v>
      </c>
      <c r="I25" s="23">
        <f t="shared" si="7"/>
        <v>0</v>
      </c>
    </row>
    <row r="26" spans="1:9" ht="14.65" thickBot="1" x14ac:dyDescent="0.5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4.65" thickBot="1" x14ac:dyDescent="0.5">
      <c r="A27" s="19" t="s">
        <v>56</v>
      </c>
      <c r="B27" s="20" t="s">
        <v>57</v>
      </c>
      <c r="C27" s="50" t="s">
        <v>58</v>
      </c>
      <c r="D27" s="50" t="s">
        <v>59</v>
      </c>
      <c r="E27" s="27" t="s">
        <v>36</v>
      </c>
      <c r="F27" s="50" t="s">
        <v>23</v>
      </c>
      <c r="G27" s="50" t="s">
        <v>21</v>
      </c>
      <c r="H27" s="27" t="s">
        <v>36</v>
      </c>
      <c r="I27" s="68"/>
    </row>
    <row r="28" spans="1:9" ht="14.65" thickBot="1" x14ac:dyDescent="0.5">
      <c r="A28" s="19" t="s">
        <v>76</v>
      </c>
      <c r="B28" s="49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4.65" thickBot="1" x14ac:dyDescent="0.5">
      <c r="A29" s="19" t="s">
        <v>72</v>
      </c>
      <c r="B29" s="49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3">
        <f>(SUMIFS(OGİD2,KAYNAK,A29,SEBEP,B29,SÜRE,"Uzun",BİLDİRİM,"Bildirimli",İL,$B$10,İLÇE,$B$11)/VLOOKUP($B$11,ABONE,6,FALSE))*60</f>
        <v>0</v>
      </c>
      <c r="G29" s="23">
        <f>(SUMIFS(AGİD2,KAYNAK,A29,SEBEP,B29,SÜRE,"Uzun",BİLDİRİM,"Bildirimli",İL,$B$10,İLÇE,$B$11)/VLOOKUP($B$11,ABONE,7,FALSE))*60</f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4.65" thickBot="1" x14ac:dyDescent="0.5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4.65" thickBot="1" x14ac:dyDescent="0.5">
      <c r="A31" s="19" t="s">
        <v>71</v>
      </c>
      <c r="B31" s="49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4.65" thickBot="1" x14ac:dyDescent="0.5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4.65" thickBot="1" x14ac:dyDescent="0.5">
      <c r="A33" s="60" t="s">
        <v>60</v>
      </c>
      <c r="B33" s="61"/>
      <c r="C33" s="23">
        <f>SUM(C28:C32)</f>
        <v>0</v>
      </c>
      <c r="D33" s="23">
        <f t="shared" ref="D33:I33" si="8">SUM(D28:D32)</f>
        <v>0</v>
      </c>
      <c r="E33" s="23">
        <f t="shared" si="8"/>
        <v>0</v>
      </c>
      <c r="F33" s="23">
        <f t="shared" si="8"/>
        <v>0</v>
      </c>
      <c r="G33" s="23">
        <f t="shared" si="8"/>
        <v>0</v>
      </c>
      <c r="H33" s="23">
        <f t="shared" si="8"/>
        <v>0</v>
      </c>
      <c r="I33" s="23">
        <f t="shared" si="8"/>
        <v>0</v>
      </c>
    </row>
    <row r="34" spans="1:9" ht="14.65" thickBot="1" x14ac:dyDescent="0.5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4.65" thickBot="1" x14ac:dyDescent="0.5">
      <c r="A35" s="19" t="s">
        <v>56</v>
      </c>
      <c r="B35" s="20" t="s">
        <v>57</v>
      </c>
      <c r="C35" s="50" t="s">
        <v>58</v>
      </c>
      <c r="D35" s="50" t="s">
        <v>59</v>
      </c>
      <c r="E35" s="27" t="s">
        <v>36</v>
      </c>
      <c r="F35" s="50" t="s">
        <v>23</v>
      </c>
      <c r="G35" s="50" t="s">
        <v>21</v>
      </c>
      <c r="H35" s="27" t="s">
        <v>36</v>
      </c>
      <c r="I35" s="68"/>
    </row>
    <row r="36" spans="1:9" ht="14.65" thickBot="1" x14ac:dyDescent="0.5">
      <c r="A36" s="19" t="s">
        <v>76</v>
      </c>
      <c r="B36" s="49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4.65" thickBot="1" x14ac:dyDescent="0.5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4.65" thickBot="1" x14ac:dyDescent="0.5">
      <c r="A38" s="19" t="s">
        <v>72</v>
      </c>
      <c r="B38" s="49" t="s">
        <v>22</v>
      </c>
      <c r="C38" s="23">
        <f t="shared" si="9"/>
        <v>0</v>
      </c>
      <c r="D38" s="23">
        <f t="shared" si="10"/>
        <v>0</v>
      </c>
      <c r="E38" s="23">
        <f t="shared" si="11"/>
        <v>0</v>
      </c>
      <c r="F38" s="23">
        <f t="shared" si="12"/>
        <v>0</v>
      </c>
      <c r="G38" s="23">
        <f t="shared" si="13"/>
        <v>0</v>
      </c>
      <c r="H38" s="23">
        <f t="shared" si="14"/>
        <v>0</v>
      </c>
      <c r="I38" s="23">
        <f t="shared" si="15"/>
        <v>0</v>
      </c>
    </row>
    <row r="39" spans="1:9" ht="14.65" thickBot="1" x14ac:dyDescent="0.5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4.65" thickBot="1" x14ac:dyDescent="0.5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4.65" thickBot="1" x14ac:dyDescent="0.5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4.65" thickBot="1" x14ac:dyDescent="0.5">
      <c r="A42" s="19" t="s">
        <v>71</v>
      </c>
      <c r="B42" s="49" t="s">
        <v>22</v>
      </c>
      <c r="C42" s="23">
        <f t="shared" si="9"/>
        <v>0</v>
      </c>
      <c r="D42" s="23">
        <f t="shared" si="10"/>
        <v>0</v>
      </c>
      <c r="E42" s="23">
        <f t="shared" si="11"/>
        <v>0</v>
      </c>
      <c r="F42" s="23">
        <f t="shared" si="12"/>
        <v>0</v>
      </c>
      <c r="G42" s="23">
        <f t="shared" si="13"/>
        <v>0</v>
      </c>
      <c r="H42" s="23">
        <f t="shared" si="14"/>
        <v>0</v>
      </c>
      <c r="I42" s="23">
        <f t="shared" si="15"/>
        <v>0</v>
      </c>
    </row>
    <row r="43" spans="1:9" ht="14.65" thickBot="1" x14ac:dyDescent="0.5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4.65" thickBot="1" x14ac:dyDescent="0.5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4.65" thickBot="1" x14ac:dyDescent="0.5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4.65" thickBot="1" x14ac:dyDescent="0.5">
      <c r="A46" s="60" t="s">
        <v>60</v>
      </c>
      <c r="B46" s="61"/>
      <c r="C46" s="23">
        <f>SUM(C36:C45)</f>
        <v>0</v>
      </c>
      <c r="D46" s="23">
        <f t="shared" ref="D46:I46" si="16">SUM(D36:D45)</f>
        <v>0</v>
      </c>
      <c r="E46" s="23">
        <f t="shared" si="16"/>
        <v>0</v>
      </c>
      <c r="F46" s="23">
        <f t="shared" si="16"/>
        <v>0</v>
      </c>
      <c r="G46" s="23">
        <f t="shared" si="16"/>
        <v>0</v>
      </c>
      <c r="H46" s="23">
        <f t="shared" si="16"/>
        <v>0</v>
      </c>
      <c r="I46" s="23">
        <f t="shared" si="16"/>
        <v>0</v>
      </c>
    </row>
    <row r="47" spans="1:9" ht="14.65" thickBot="1" x14ac:dyDescent="0.5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4.65" thickBot="1" x14ac:dyDescent="0.5">
      <c r="A48" s="19" t="s">
        <v>56</v>
      </c>
      <c r="B48" s="20" t="s">
        <v>57</v>
      </c>
      <c r="C48" s="50" t="s">
        <v>58</v>
      </c>
      <c r="D48" s="50" t="s">
        <v>59</v>
      </c>
      <c r="E48" s="27" t="s">
        <v>36</v>
      </c>
      <c r="F48" s="50" t="s">
        <v>23</v>
      </c>
      <c r="G48" s="50" t="s">
        <v>21</v>
      </c>
      <c r="H48" s="27" t="s">
        <v>36</v>
      </c>
      <c r="I48" s="68"/>
    </row>
    <row r="49" spans="1:9" ht="14.65" thickBot="1" x14ac:dyDescent="0.5">
      <c r="A49" s="19" t="s">
        <v>76</v>
      </c>
      <c r="B49" s="49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4.65" thickBot="1" x14ac:dyDescent="0.5">
      <c r="A50" s="19" t="s">
        <v>72</v>
      </c>
      <c r="B50" s="49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3">
        <f>(SUMIFS(OGİD1,KAYNAK,A50,SEBEP,B50,SÜRE,"Uzun",BİLDİRİM,"Bildirimli",İL,$B$10,İLÇE,$B$11)/VLOOKUP($B$11,ABONE,6,FALSE))</f>
        <v>0</v>
      </c>
      <c r="G50" s="23">
        <f>(SUMIFS(AGİD1,KAYNAK,A50,SEBEP,B50,SÜRE,"Uzun",BİLDİRİM,"Bildirimli",İL,$B$10,İLÇE,$B$11)/VLOOKUP($B$11,ABONE,7,FALSE))</f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4.65" thickBot="1" x14ac:dyDescent="0.5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4.65" thickBot="1" x14ac:dyDescent="0.5">
      <c r="A52" s="19" t="s">
        <v>71</v>
      </c>
      <c r="B52" s="49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4.65" thickBot="1" x14ac:dyDescent="0.5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4.65" thickBot="1" x14ac:dyDescent="0.5">
      <c r="A54" s="60" t="s">
        <v>60</v>
      </c>
      <c r="B54" s="61"/>
      <c r="C54" s="23">
        <f>SUM(C49:C53)</f>
        <v>0</v>
      </c>
      <c r="D54" s="23">
        <f t="shared" ref="D54:I54" si="17">SUM(D49:D53)</f>
        <v>0</v>
      </c>
      <c r="E54" s="23">
        <f t="shared" si="17"/>
        <v>0</v>
      </c>
      <c r="F54" s="23">
        <f t="shared" si="17"/>
        <v>0</v>
      </c>
      <c r="G54" s="23">
        <f t="shared" si="17"/>
        <v>0</v>
      </c>
      <c r="H54" s="23">
        <f t="shared" si="17"/>
        <v>0</v>
      </c>
      <c r="I54" s="23">
        <f t="shared" si="17"/>
        <v>0</v>
      </c>
    </row>
    <row r="55" spans="1:9" ht="14.65" thickBot="1" x14ac:dyDescent="0.5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45">
      <c r="A56" s="58" t="s">
        <v>56</v>
      </c>
      <c r="B56" s="59"/>
      <c r="C56" s="50" t="s">
        <v>58</v>
      </c>
      <c r="D56" s="50" t="s">
        <v>59</v>
      </c>
      <c r="E56" s="27" t="s">
        <v>36</v>
      </c>
      <c r="F56" s="50" t="s">
        <v>23</v>
      </c>
      <c r="G56" s="50" t="s">
        <v>21</v>
      </c>
      <c r="H56" s="27" t="s">
        <v>36</v>
      </c>
      <c r="I56" s="68"/>
    </row>
    <row r="57" spans="1:9" x14ac:dyDescent="0.4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4.65" thickBot="1" x14ac:dyDescent="0.5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4.65" thickBot="1" x14ac:dyDescent="0.5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4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4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4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45">
      <c r="A63" s="28"/>
      <c r="B63" s="33" t="s">
        <v>65</v>
      </c>
      <c r="C63" s="34">
        <f>VLOOKUP($B$11,ABONE,3,FALSE)</f>
        <v>2</v>
      </c>
      <c r="D63" s="34">
        <f>VLOOKUP($B$11,ABONE,4,FALSE)</f>
        <v>3992</v>
      </c>
      <c r="E63" s="34">
        <f>VLOOKUP($B$11,ABONE,5,FALSE)</f>
        <v>3994</v>
      </c>
      <c r="F63" s="34">
        <f>VLOOKUP($B$11,ABONE,6,FALSE)</f>
        <v>54</v>
      </c>
      <c r="G63" s="34">
        <f>VLOOKUP($B$11,ABONE,7,FALSE)</f>
        <v>6120</v>
      </c>
      <c r="H63" s="34">
        <f>VLOOKUP($B$11,ABONE,8,FALSE)</f>
        <v>6174</v>
      </c>
      <c r="I63" s="34">
        <f>VLOOKUP($B$11,ABONE,9,FALSE)</f>
        <v>10168</v>
      </c>
    </row>
    <row r="64" spans="1:9" x14ac:dyDescent="0.4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4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4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4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4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4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 xr:uid="{00000000-0002-0000-2000-000000000000}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 xr:uid="{00000000-0002-0000-2000-000001000000}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 xr:uid="{00000000-0002-0000-2000-000002000000}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F1BA5A-5D44-4743-8054-86B65233F7A6}">
  <dimension ref="A1:I69"/>
  <sheetViews>
    <sheetView zoomScale="70" zoomScaleNormal="70" workbookViewId="0">
      <selection activeCell="B12" sqref="B12"/>
    </sheetView>
  </sheetViews>
  <sheetFormatPr defaultRowHeight="14.25" x14ac:dyDescent="0.45"/>
  <cols>
    <col min="1" max="1" width="36.59765625" bestFit="1" customWidth="1"/>
    <col min="2" max="2" width="27" customWidth="1"/>
    <col min="3" max="9" width="18" customWidth="1"/>
  </cols>
  <sheetData>
    <row r="1" spans="1:9" x14ac:dyDescent="0.4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4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4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4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4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4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4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4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4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4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45">
      <c r="A11" s="7" t="s">
        <v>77</v>
      </c>
      <c r="B11" s="78" t="s">
        <v>125</v>
      </c>
      <c r="C11" s="78"/>
      <c r="D11" s="10"/>
      <c r="E11" s="10"/>
      <c r="F11" s="10"/>
      <c r="G11" s="6"/>
      <c r="H11" s="6"/>
      <c r="I11" s="6"/>
    </row>
    <row r="12" spans="1:9" ht="14.65" thickBot="1" x14ac:dyDescent="0.5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5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4.65" thickBot="1" x14ac:dyDescent="0.5">
      <c r="A14" s="19" t="s">
        <v>56</v>
      </c>
      <c r="B14" s="20" t="s">
        <v>57</v>
      </c>
      <c r="C14" s="55" t="s">
        <v>58</v>
      </c>
      <c r="D14" s="55" t="s">
        <v>59</v>
      </c>
      <c r="E14" s="55" t="s">
        <v>36</v>
      </c>
      <c r="F14" s="55" t="s">
        <v>58</v>
      </c>
      <c r="G14" s="55" t="s">
        <v>59</v>
      </c>
      <c r="H14" s="55" t="s">
        <v>36</v>
      </c>
      <c r="I14" s="71"/>
    </row>
    <row r="15" spans="1:9" ht="14.65" thickBot="1" x14ac:dyDescent="0.5">
      <c r="A15" s="19" t="s">
        <v>76</v>
      </c>
      <c r="B15" s="54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4.65" thickBot="1" x14ac:dyDescent="0.5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4.65" thickBot="1" x14ac:dyDescent="0.5">
      <c r="A17" s="19" t="s">
        <v>72</v>
      </c>
      <c r="B17" s="54" t="s">
        <v>22</v>
      </c>
      <c r="C17" s="23">
        <f t="shared" si="0"/>
        <v>0</v>
      </c>
      <c r="D17" s="23">
        <f t="shared" si="1"/>
        <v>0</v>
      </c>
      <c r="E17" s="23">
        <f t="shared" si="2"/>
        <v>0</v>
      </c>
      <c r="F17" s="23">
        <f t="shared" si="3"/>
        <v>0</v>
      </c>
      <c r="G17" s="23">
        <f t="shared" si="4"/>
        <v>0</v>
      </c>
      <c r="H17" s="23">
        <f t="shared" si="5"/>
        <v>0</v>
      </c>
      <c r="I17" s="23">
        <f t="shared" si="6"/>
        <v>0</v>
      </c>
    </row>
    <row r="18" spans="1:9" ht="14.65" thickBot="1" x14ac:dyDescent="0.5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4.65" thickBot="1" x14ac:dyDescent="0.5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4.65" thickBot="1" x14ac:dyDescent="0.5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4.65" thickBot="1" x14ac:dyDescent="0.5">
      <c r="A21" s="19" t="s">
        <v>71</v>
      </c>
      <c r="B21" s="54" t="s">
        <v>22</v>
      </c>
      <c r="C21" s="23">
        <f t="shared" si="0"/>
        <v>0</v>
      </c>
      <c r="D21" s="23">
        <f t="shared" si="1"/>
        <v>0</v>
      </c>
      <c r="E21" s="23">
        <f t="shared" si="2"/>
        <v>0</v>
      </c>
      <c r="F21" s="23">
        <f t="shared" si="3"/>
        <v>0</v>
      </c>
      <c r="G21" s="23">
        <f t="shared" si="4"/>
        <v>0</v>
      </c>
      <c r="H21" s="23">
        <f t="shared" si="5"/>
        <v>0</v>
      </c>
      <c r="I21" s="23">
        <f t="shared" si="6"/>
        <v>0</v>
      </c>
    </row>
    <row r="22" spans="1:9" ht="14.65" thickBot="1" x14ac:dyDescent="0.5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4.65" thickBot="1" x14ac:dyDescent="0.5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4.65" thickBot="1" x14ac:dyDescent="0.5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4.65" thickBot="1" x14ac:dyDescent="0.5">
      <c r="A25" s="60" t="s">
        <v>60</v>
      </c>
      <c r="B25" s="61"/>
      <c r="C25" s="23">
        <f t="shared" ref="C25:I25" si="7">SUM(C15:C24)</f>
        <v>0</v>
      </c>
      <c r="D25" s="23">
        <f t="shared" si="7"/>
        <v>0</v>
      </c>
      <c r="E25" s="23">
        <f t="shared" si="7"/>
        <v>0</v>
      </c>
      <c r="F25" s="23">
        <f t="shared" si="7"/>
        <v>0</v>
      </c>
      <c r="G25" s="23">
        <f t="shared" si="7"/>
        <v>0</v>
      </c>
      <c r="H25" s="23">
        <f t="shared" si="7"/>
        <v>0</v>
      </c>
      <c r="I25" s="23">
        <f t="shared" si="7"/>
        <v>0</v>
      </c>
    </row>
    <row r="26" spans="1:9" ht="14.65" thickBot="1" x14ac:dyDescent="0.5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4.65" thickBot="1" x14ac:dyDescent="0.5">
      <c r="A27" s="19" t="s">
        <v>56</v>
      </c>
      <c r="B27" s="20" t="s">
        <v>57</v>
      </c>
      <c r="C27" s="55" t="s">
        <v>58</v>
      </c>
      <c r="D27" s="55" t="s">
        <v>59</v>
      </c>
      <c r="E27" s="27" t="s">
        <v>36</v>
      </c>
      <c r="F27" s="55" t="s">
        <v>23</v>
      </c>
      <c r="G27" s="55" t="s">
        <v>21</v>
      </c>
      <c r="H27" s="27" t="s">
        <v>36</v>
      </c>
      <c r="I27" s="68"/>
    </row>
    <row r="28" spans="1:9" ht="14.65" thickBot="1" x14ac:dyDescent="0.5">
      <c r="A28" s="19" t="s">
        <v>76</v>
      </c>
      <c r="B28" s="54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4.65" thickBot="1" x14ac:dyDescent="0.5">
      <c r="A29" s="19" t="s">
        <v>72</v>
      </c>
      <c r="B29" s="54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3">
        <f>(SUMIFS(OGİD2,KAYNAK,A29,SEBEP,B29,SÜRE,"Uzun",BİLDİRİM,"Bildirimli",İL,$B$10,İLÇE,$B$11)/VLOOKUP($B$11,ABONE,6,FALSE))*60</f>
        <v>0</v>
      </c>
      <c r="G29" s="23">
        <f>(SUMIFS(AGİD2,KAYNAK,A29,SEBEP,B29,SÜRE,"Uzun",BİLDİRİM,"Bildirimli",İL,$B$10,İLÇE,$B$11)/VLOOKUP($B$11,ABONE,7,FALSE))*60</f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4.65" thickBot="1" x14ac:dyDescent="0.5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4.65" thickBot="1" x14ac:dyDescent="0.5">
      <c r="A31" s="19" t="s">
        <v>71</v>
      </c>
      <c r="B31" s="54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4.65" thickBot="1" x14ac:dyDescent="0.5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4.65" thickBot="1" x14ac:dyDescent="0.5">
      <c r="A33" s="60" t="s">
        <v>60</v>
      </c>
      <c r="B33" s="61"/>
      <c r="C33" s="23">
        <f>SUM(C28:C32)</f>
        <v>0</v>
      </c>
      <c r="D33" s="23">
        <f t="shared" ref="D33:I33" si="8">SUM(D28:D32)</f>
        <v>0</v>
      </c>
      <c r="E33" s="23">
        <f t="shared" si="8"/>
        <v>0</v>
      </c>
      <c r="F33" s="23">
        <f t="shared" si="8"/>
        <v>0</v>
      </c>
      <c r="G33" s="23">
        <f t="shared" si="8"/>
        <v>0</v>
      </c>
      <c r="H33" s="23">
        <f t="shared" si="8"/>
        <v>0</v>
      </c>
      <c r="I33" s="23">
        <f t="shared" si="8"/>
        <v>0</v>
      </c>
    </row>
    <row r="34" spans="1:9" ht="14.65" thickBot="1" x14ac:dyDescent="0.5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4.65" thickBot="1" x14ac:dyDescent="0.5">
      <c r="A35" s="19" t="s">
        <v>56</v>
      </c>
      <c r="B35" s="20" t="s">
        <v>57</v>
      </c>
      <c r="C35" s="55" t="s">
        <v>58</v>
      </c>
      <c r="D35" s="55" t="s">
        <v>59</v>
      </c>
      <c r="E35" s="27" t="s">
        <v>36</v>
      </c>
      <c r="F35" s="55" t="s">
        <v>23</v>
      </c>
      <c r="G35" s="55" t="s">
        <v>21</v>
      </c>
      <c r="H35" s="27" t="s">
        <v>36</v>
      </c>
      <c r="I35" s="68"/>
    </row>
    <row r="36" spans="1:9" ht="14.65" thickBot="1" x14ac:dyDescent="0.5">
      <c r="A36" s="19" t="s">
        <v>76</v>
      </c>
      <c r="B36" s="54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4.65" thickBot="1" x14ac:dyDescent="0.5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4.65" thickBot="1" x14ac:dyDescent="0.5">
      <c r="A38" s="19" t="s">
        <v>72</v>
      </c>
      <c r="B38" s="54" t="s">
        <v>22</v>
      </c>
      <c r="C38" s="23">
        <f t="shared" si="9"/>
        <v>0</v>
      </c>
      <c r="D38" s="23">
        <f t="shared" si="10"/>
        <v>0</v>
      </c>
      <c r="E38" s="23">
        <f t="shared" si="11"/>
        <v>0</v>
      </c>
      <c r="F38" s="23">
        <f t="shared" si="12"/>
        <v>0</v>
      </c>
      <c r="G38" s="23">
        <f t="shared" si="13"/>
        <v>0</v>
      </c>
      <c r="H38" s="23">
        <f t="shared" si="14"/>
        <v>0</v>
      </c>
      <c r="I38" s="23">
        <f t="shared" si="15"/>
        <v>0</v>
      </c>
    </row>
    <row r="39" spans="1:9" ht="14.65" thickBot="1" x14ac:dyDescent="0.5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4.65" thickBot="1" x14ac:dyDescent="0.5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4.65" thickBot="1" x14ac:dyDescent="0.5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4.65" thickBot="1" x14ac:dyDescent="0.5">
      <c r="A42" s="19" t="s">
        <v>71</v>
      </c>
      <c r="B42" s="54" t="s">
        <v>22</v>
      </c>
      <c r="C42" s="23">
        <f t="shared" si="9"/>
        <v>0</v>
      </c>
      <c r="D42" s="23">
        <f t="shared" si="10"/>
        <v>0</v>
      </c>
      <c r="E42" s="23">
        <f t="shared" si="11"/>
        <v>0</v>
      </c>
      <c r="F42" s="23">
        <f t="shared" si="12"/>
        <v>0</v>
      </c>
      <c r="G42" s="23">
        <f t="shared" si="13"/>
        <v>0</v>
      </c>
      <c r="H42" s="23">
        <f t="shared" si="14"/>
        <v>0</v>
      </c>
      <c r="I42" s="23">
        <f t="shared" si="15"/>
        <v>0</v>
      </c>
    </row>
    <row r="43" spans="1:9" ht="14.65" thickBot="1" x14ac:dyDescent="0.5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4.65" thickBot="1" x14ac:dyDescent="0.5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4.65" thickBot="1" x14ac:dyDescent="0.5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4.65" thickBot="1" x14ac:dyDescent="0.5">
      <c r="A46" s="60" t="s">
        <v>60</v>
      </c>
      <c r="B46" s="61"/>
      <c r="C46" s="23">
        <f>SUM(C36:C45)</f>
        <v>0</v>
      </c>
      <c r="D46" s="23">
        <f t="shared" ref="D46:I46" si="16">SUM(D36:D45)</f>
        <v>0</v>
      </c>
      <c r="E46" s="23">
        <f t="shared" si="16"/>
        <v>0</v>
      </c>
      <c r="F46" s="23">
        <f t="shared" si="16"/>
        <v>0</v>
      </c>
      <c r="G46" s="23">
        <f t="shared" si="16"/>
        <v>0</v>
      </c>
      <c r="H46" s="23">
        <f t="shared" si="16"/>
        <v>0</v>
      </c>
      <c r="I46" s="23">
        <f t="shared" si="16"/>
        <v>0</v>
      </c>
    </row>
    <row r="47" spans="1:9" ht="14.65" thickBot="1" x14ac:dyDescent="0.5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4.65" thickBot="1" x14ac:dyDescent="0.5">
      <c r="A48" s="19" t="s">
        <v>56</v>
      </c>
      <c r="B48" s="20" t="s">
        <v>57</v>
      </c>
      <c r="C48" s="55" t="s">
        <v>58</v>
      </c>
      <c r="D48" s="55" t="s">
        <v>59</v>
      </c>
      <c r="E48" s="27" t="s">
        <v>36</v>
      </c>
      <c r="F48" s="55" t="s">
        <v>23</v>
      </c>
      <c r="G48" s="55" t="s">
        <v>21</v>
      </c>
      <c r="H48" s="27" t="s">
        <v>36</v>
      </c>
      <c r="I48" s="68"/>
    </row>
    <row r="49" spans="1:9" ht="14.65" thickBot="1" x14ac:dyDescent="0.5">
      <c r="A49" s="19" t="s">
        <v>76</v>
      </c>
      <c r="B49" s="54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4.65" thickBot="1" x14ac:dyDescent="0.5">
      <c r="A50" s="19" t="s">
        <v>72</v>
      </c>
      <c r="B50" s="54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3">
        <f>(SUMIFS(OGİD1,KAYNAK,A50,SEBEP,B50,SÜRE,"Uzun",BİLDİRİM,"Bildirimli",İL,$B$10,İLÇE,$B$11)/VLOOKUP($B$11,ABONE,6,FALSE))</f>
        <v>0</v>
      </c>
      <c r="G50" s="23">
        <f>(SUMIFS(AGİD1,KAYNAK,A50,SEBEP,B50,SÜRE,"Uzun",BİLDİRİM,"Bildirimli",İL,$B$10,İLÇE,$B$11)/VLOOKUP($B$11,ABONE,7,FALSE))</f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4.65" thickBot="1" x14ac:dyDescent="0.5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4.65" thickBot="1" x14ac:dyDescent="0.5">
      <c r="A52" s="19" t="s">
        <v>71</v>
      </c>
      <c r="B52" s="54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4.65" thickBot="1" x14ac:dyDescent="0.5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4.65" thickBot="1" x14ac:dyDescent="0.5">
      <c r="A54" s="60" t="s">
        <v>60</v>
      </c>
      <c r="B54" s="61"/>
      <c r="C54" s="23">
        <f>SUM(C49:C53)</f>
        <v>0</v>
      </c>
      <c r="D54" s="23">
        <f t="shared" ref="D54:I54" si="17">SUM(D49:D53)</f>
        <v>0</v>
      </c>
      <c r="E54" s="23">
        <f t="shared" si="17"/>
        <v>0</v>
      </c>
      <c r="F54" s="23">
        <f t="shared" si="17"/>
        <v>0</v>
      </c>
      <c r="G54" s="23">
        <f t="shared" si="17"/>
        <v>0</v>
      </c>
      <c r="H54" s="23">
        <f t="shared" si="17"/>
        <v>0</v>
      </c>
      <c r="I54" s="23">
        <f t="shared" si="17"/>
        <v>0</v>
      </c>
    </row>
    <row r="55" spans="1:9" ht="14.65" thickBot="1" x14ac:dyDescent="0.5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45">
      <c r="A56" s="58" t="s">
        <v>56</v>
      </c>
      <c r="B56" s="59"/>
      <c r="C56" s="55" t="s">
        <v>58</v>
      </c>
      <c r="D56" s="55" t="s">
        <v>59</v>
      </c>
      <c r="E56" s="27" t="s">
        <v>36</v>
      </c>
      <c r="F56" s="55" t="s">
        <v>23</v>
      </c>
      <c r="G56" s="55" t="s">
        <v>21</v>
      </c>
      <c r="H56" s="27" t="s">
        <v>36</v>
      </c>
      <c r="I56" s="68"/>
    </row>
    <row r="57" spans="1:9" x14ac:dyDescent="0.4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4.65" thickBot="1" x14ac:dyDescent="0.5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4.65" thickBot="1" x14ac:dyDescent="0.5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4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4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4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45">
      <c r="A63" s="28"/>
      <c r="B63" s="33" t="s">
        <v>65</v>
      </c>
      <c r="C63" s="34">
        <f>VLOOKUP($B$11,ABONE,3,FALSE)</f>
        <v>109</v>
      </c>
      <c r="D63" s="34">
        <f>VLOOKUP($B$11,ABONE,4,FALSE)</f>
        <v>149985</v>
      </c>
      <c r="E63" s="34">
        <f>VLOOKUP($B$11,ABONE,5,FALSE)</f>
        <v>150094</v>
      </c>
      <c r="F63" s="34">
        <f>VLOOKUP($B$11,ABONE,6,FALSE)</f>
        <v>2</v>
      </c>
      <c r="G63" s="34">
        <f>VLOOKUP($B$11,ABONE,7,FALSE)</f>
        <v>896</v>
      </c>
      <c r="H63" s="34">
        <f>VLOOKUP($B$11,ABONE,8,FALSE)</f>
        <v>898</v>
      </c>
      <c r="I63" s="34">
        <f>VLOOKUP($B$11,ABONE,9,FALSE)</f>
        <v>150992</v>
      </c>
    </row>
    <row r="64" spans="1:9" x14ac:dyDescent="0.4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4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4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4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4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4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A57:B57"/>
    <mergeCell ref="A46:B46"/>
    <mergeCell ref="A47:B47"/>
    <mergeCell ref="C47:E47"/>
    <mergeCell ref="F47:H47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B11:C11"/>
    <mergeCell ref="A13:B13"/>
    <mergeCell ref="C13:E13"/>
    <mergeCell ref="F13:H13"/>
    <mergeCell ref="I13:I14"/>
    <mergeCell ref="A25:B25"/>
    <mergeCell ref="F6:I6"/>
    <mergeCell ref="B7:C7"/>
    <mergeCell ref="F7:I7"/>
    <mergeCell ref="B8:C8"/>
    <mergeCell ref="B9:C9"/>
    <mergeCell ref="B10:C10"/>
    <mergeCell ref="A1:C1"/>
    <mergeCell ref="B2:C2"/>
    <mergeCell ref="B3:C3"/>
    <mergeCell ref="B4:C4"/>
    <mergeCell ref="B5:C5"/>
    <mergeCell ref="B6:C6"/>
  </mergeCells>
  <dataValidations count="3">
    <dataValidation type="decimal" allowBlank="1" showErrorMessage="1" errorTitle="İstenen Aralıkta Değil!" error="İstenen Aralık: Minimum=-9223372036854775808 Maksimum=9223372036854775807" sqref="C28:I33 C49:I54 C36:I46 C15:I25 D66:I69 C67:C69 C57:I60" xr:uid="{CEA6D599-4BB1-4CA2-9AF5-9E6E42882283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 xr:uid="{A9F7421F-1456-4C74-B199-3AD536D540D8}">
      <formula1>0</formula1>
      <formula2>2147483647</formula2>
    </dataValidation>
    <dataValidation type="textLength" allowBlank="1" showInputMessage="1" showErrorMessage="1" sqref="B6" xr:uid="{66BB8727-7F6F-46D3-87A9-B10358F4228B}">
      <formula1>10</formula1>
      <formula2>10</formula2>
    </dataValidation>
  </dataValidation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9A5B93-0480-46B9-A53D-8AF6EC0D17FD}">
  <dimension ref="A1:I69"/>
  <sheetViews>
    <sheetView zoomScale="70" zoomScaleNormal="70" workbookViewId="0">
      <selection activeCell="A21" sqref="A21"/>
    </sheetView>
  </sheetViews>
  <sheetFormatPr defaultRowHeight="14.25" x14ac:dyDescent="0.45"/>
  <cols>
    <col min="1" max="1" width="36.59765625" bestFit="1" customWidth="1"/>
    <col min="2" max="2" width="27" customWidth="1"/>
    <col min="3" max="9" width="18" customWidth="1"/>
  </cols>
  <sheetData>
    <row r="1" spans="1:9" x14ac:dyDescent="0.4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4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4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4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4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4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4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4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4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4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45">
      <c r="A11" s="7" t="s">
        <v>77</v>
      </c>
      <c r="B11" s="78" t="s">
        <v>126</v>
      </c>
      <c r="C11" s="78"/>
      <c r="D11" s="10"/>
      <c r="E11" s="10"/>
      <c r="F11" s="10"/>
      <c r="G11" s="6"/>
      <c r="H11" s="6"/>
      <c r="I11" s="6"/>
    </row>
    <row r="12" spans="1:9" ht="14.65" thickBot="1" x14ac:dyDescent="0.5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5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4.65" thickBot="1" x14ac:dyDescent="0.5">
      <c r="A14" s="19" t="s">
        <v>56</v>
      </c>
      <c r="B14" s="20" t="s">
        <v>57</v>
      </c>
      <c r="C14" s="55" t="s">
        <v>58</v>
      </c>
      <c r="D14" s="55" t="s">
        <v>59</v>
      </c>
      <c r="E14" s="55" t="s">
        <v>36</v>
      </c>
      <c r="F14" s="55" t="s">
        <v>58</v>
      </c>
      <c r="G14" s="55" t="s">
        <v>59</v>
      </c>
      <c r="H14" s="55" t="s">
        <v>36</v>
      </c>
      <c r="I14" s="71"/>
    </row>
    <row r="15" spans="1:9" ht="14.65" thickBot="1" x14ac:dyDescent="0.5">
      <c r="A15" s="19" t="s">
        <v>76</v>
      </c>
      <c r="B15" s="54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4.65" thickBot="1" x14ac:dyDescent="0.5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4.65" thickBot="1" x14ac:dyDescent="0.5">
      <c r="A17" s="19" t="s">
        <v>72</v>
      </c>
      <c r="B17" s="54" t="s">
        <v>22</v>
      </c>
      <c r="C17" s="23">
        <f t="shared" si="0"/>
        <v>0</v>
      </c>
      <c r="D17" s="23">
        <f t="shared" si="1"/>
        <v>0</v>
      </c>
      <c r="E17" s="23">
        <f t="shared" si="2"/>
        <v>0</v>
      </c>
      <c r="F17" s="23">
        <f t="shared" si="3"/>
        <v>0</v>
      </c>
      <c r="G17" s="23">
        <f t="shared" si="4"/>
        <v>0</v>
      </c>
      <c r="H17" s="23">
        <f t="shared" si="5"/>
        <v>0</v>
      </c>
      <c r="I17" s="23">
        <f t="shared" si="6"/>
        <v>0</v>
      </c>
    </row>
    <row r="18" spans="1:9" ht="14.65" thickBot="1" x14ac:dyDescent="0.5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4.65" thickBot="1" x14ac:dyDescent="0.5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4.65" thickBot="1" x14ac:dyDescent="0.5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4.65" thickBot="1" x14ac:dyDescent="0.5">
      <c r="A21" s="19" t="s">
        <v>71</v>
      </c>
      <c r="B21" s="54" t="s">
        <v>22</v>
      </c>
      <c r="C21" s="23">
        <f t="shared" si="0"/>
        <v>0</v>
      </c>
      <c r="D21" s="23">
        <f t="shared" si="1"/>
        <v>0</v>
      </c>
      <c r="E21" s="23">
        <f t="shared" si="2"/>
        <v>0</v>
      </c>
      <c r="F21" s="23">
        <f t="shared" si="3"/>
        <v>0</v>
      </c>
      <c r="G21" s="23">
        <f t="shared" si="4"/>
        <v>0</v>
      </c>
      <c r="H21" s="23">
        <f t="shared" si="5"/>
        <v>0</v>
      </c>
      <c r="I21" s="23">
        <f t="shared" si="6"/>
        <v>0</v>
      </c>
    </row>
    <row r="22" spans="1:9" ht="14.65" thickBot="1" x14ac:dyDescent="0.5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4.65" thickBot="1" x14ac:dyDescent="0.5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4.65" thickBot="1" x14ac:dyDescent="0.5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4.65" thickBot="1" x14ac:dyDescent="0.5">
      <c r="A25" s="60" t="s">
        <v>60</v>
      </c>
      <c r="B25" s="61"/>
      <c r="C25" s="23">
        <f t="shared" ref="C25:I25" si="7">SUM(C15:C24)</f>
        <v>0</v>
      </c>
      <c r="D25" s="23">
        <f t="shared" si="7"/>
        <v>0</v>
      </c>
      <c r="E25" s="23">
        <f t="shared" si="7"/>
        <v>0</v>
      </c>
      <c r="F25" s="23">
        <f t="shared" si="7"/>
        <v>0</v>
      </c>
      <c r="G25" s="23">
        <f t="shared" si="7"/>
        <v>0</v>
      </c>
      <c r="H25" s="23">
        <f t="shared" si="7"/>
        <v>0</v>
      </c>
      <c r="I25" s="23">
        <f t="shared" si="7"/>
        <v>0</v>
      </c>
    </row>
    <row r="26" spans="1:9" ht="14.65" thickBot="1" x14ac:dyDescent="0.5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4.65" thickBot="1" x14ac:dyDescent="0.5">
      <c r="A27" s="19" t="s">
        <v>56</v>
      </c>
      <c r="B27" s="20" t="s">
        <v>57</v>
      </c>
      <c r="C27" s="55" t="s">
        <v>58</v>
      </c>
      <c r="D27" s="55" t="s">
        <v>59</v>
      </c>
      <c r="E27" s="27" t="s">
        <v>36</v>
      </c>
      <c r="F27" s="55" t="s">
        <v>23</v>
      </c>
      <c r="G27" s="55" t="s">
        <v>21</v>
      </c>
      <c r="H27" s="27" t="s">
        <v>36</v>
      </c>
      <c r="I27" s="68"/>
    </row>
    <row r="28" spans="1:9" ht="14.65" thickBot="1" x14ac:dyDescent="0.5">
      <c r="A28" s="19" t="s">
        <v>76</v>
      </c>
      <c r="B28" s="54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4.65" thickBot="1" x14ac:dyDescent="0.5">
      <c r="A29" s="19" t="s">
        <v>72</v>
      </c>
      <c r="B29" s="54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3">
        <f>(SUMIFS(OGİD2,KAYNAK,A29,SEBEP,B29,SÜRE,"Uzun",BİLDİRİM,"Bildirimli",İL,$B$10,İLÇE,$B$11)/VLOOKUP($B$11,ABONE,6,FALSE))*60</f>
        <v>0</v>
      </c>
      <c r="G29" s="23">
        <f>(SUMIFS(AGİD2,KAYNAK,A29,SEBEP,B29,SÜRE,"Uzun",BİLDİRİM,"Bildirimli",İL,$B$10,İLÇE,$B$11)/VLOOKUP($B$11,ABONE,7,FALSE))*60</f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4.65" thickBot="1" x14ac:dyDescent="0.5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4.65" thickBot="1" x14ac:dyDescent="0.5">
      <c r="A31" s="19" t="s">
        <v>71</v>
      </c>
      <c r="B31" s="54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4.65" thickBot="1" x14ac:dyDescent="0.5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4.65" thickBot="1" x14ac:dyDescent="0.5">
      <c r="A33" s="60" t="s">
        <v>60</v>
      </c>
      <c r="B33" s="61"/>
      <c r="C33" s="23">
        <f>SUM(C28:C32)</f>
        <v>0</v>
      </c>
      <c r="D33" s="23">
        <f t="shared" ref="D33:I33" si="8">SUM(D28:D32)</f>
        <v>0</v>
      </c>
      <c r="E33" s="23">
        <f t="shared" si="8"/>
        <v>0</v>
      </c>
      <c r="F33" s="23">
        <f t="shared" si="8"/>
        <v>0</v>
      </c>
      <c r="G33" s="23">
        <f t="shared" si="8"/>
        <v>0</v>
      </c>
      <c r="H33" s="23">
        <f t="shared" si="8"/>
        <v>0</v>
      </c>
      <c r="I33" s="23">
        <f t="shared" si="8"/>
        <v>0</v>
      </c>
    </row>
    <row r="34" spans="1:9" ht="14.65" thickBot="1" x14ac:dyDescent="0.5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4.65" thickBot="1" x14ac:dyDescent="0.5">
      <c r="A35" s="19" t="s">
        <v>56</v>
      </c>
      <c r="B35" s="20" t="s">
        <v>57</v>
      </c>
      <c r="C35" s="55" t="s">
        <v>58</v>
      </c>
      <c r="D35" s="55" t="s">
        <v>59</v>
      </c>
      <c r="E35" s="27" t="s">
        <v>36</v>
      </c>
      <c r="F35" s="55" t="s">
        <v>23</v>
      </c>
      <c r="G35" s="55" t="s">
        <v>21</v>
      </c>
      <c r="H35" s="27" t="s">
        <v>36</v>
      </c>
      <c r="I35" s="68"/>
    </row>
    <row r="36" spans="1:9" ht="14.65" thickBot="1" x14ac:dyDescent="0.5">
      <c r="A36" s="19" t="s">
        <v>76</v>
      </c>
      <c r="B36" s="54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4.65" thickBot="1" x14ac:dyDescent="0.5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4.65" thickBot="1" x14ac:dyDescent="0.5">
      <c r="A38" s="19" t="s">
        <v>72</v>
      </c>
      <c r="B38" s="54" t="s">
        <v>22</v>
      </c>
      <c r="C38" s="23">
        <f t="shared" si="9"/>
        <v>0</v>
      </c>
      <c r="D38" s="23">
        <f t="shared" si="10"/>
        <v>0</v>
      </c>
      <c r="E38" s="23">
        <f t="shared" si="11"/>
        <v>0</v>
      </c>
      <c r="F38" s="23">
        <f t="shared" si="12"/>
        <v>0</v>
      </c>
      <c r="G38" s="23">
        <f t="shared" si="13"/>
        <v>0</v>
      </c>
      <c r="H38" s="23">
        <f t="shared" si="14"/>
        <v>0</v>
      </c>
      <c r="I38" s="23">
        <f t="shared" si="15"/>
        <v>0</v>
      </c>
    </row>
    <row r="39" spans="1:9" ht="14.65" thickBot="1" x14ac:dyDescent="0.5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4.65" thickBot="1" x14ac:dyDescent="0.5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4.65" thickBot="1" x14ac:dyDescent="0.5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4.65" thickBot="1" x14ac:dyDescent="0.5">
      <c r="A42" s="19" t="s">
        <v>71</v>
      </c>
      <c r="B42" s="54" t="s">
        <v>22</v>
      </c>
      <c r="C42" s="23">
        <f t="shared" si="9"/>
        <v>0</v>
      </c>
      <c r="D42" s="23">
        <f t="shared" si="10"/>
        <v>0</v>
      </c>
      <c r="E42" s="23">
        <f t="shared" si="11"/>
        <v>0</v>
      </c>
      <c r="F42" s="23">
        <f t="shared" si="12"/>
        <v>0</v>
      </c>
      <c r="G42" s="23">
        <f t="shared" si="13"/>
        <v>0</v>
      </c>
      <c r="H42" s="23">
        <f t="shared" si="14"/>
        <v>0</v>
      </c>
      <c r="I42" s="23">
        <f t="shared" si="15"/>
        <v>0</v>
      </c>
    </row>
    <row r="43" spans="1:9" ht="14.65" thickBot="1" x14ac:dyDescent="0.5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4.65" thickBot="1" x14ac:dyDescent="0.5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4.65" thickBot="1" x14ac:dyDescent="0.5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4.65" thickBot="1" x14ac:dyDescent="0.5">
      <c r="A46" s="60" t="s">
        <v>60</v>
      </c>
      <c r="B46" s="61"/>
      <c r="C46" s="23">
        <f>SUM(C36:C45)</f>
        <v>0</v>
      </c>
      <c r="D46" s="23">
        <f t="shared" ref="D46:I46" si="16">SUM(D36:D45)</f>
        <v>0</v>
      </c>
      <c r="E46" s="23">
        <f t="shared" si="16"/>
        <v>0</v>
      </c>
      <c r="F46" s="23">
        <f t="shared" si="16"/>
        <v>0</v>
      </c>
      <c r="G46" s="23">
        <f t="shared" si="16"/>
        <v>0</v>
      </c>
      <c r="H46" s="23">
        <f t="shared" si="16"/>
        <v>0</v>
      </c>
      <c r="I46" s="23">
        <f t="shared" si="16"/>
        <v>0</v>
      </c>
    </row>
    <row r="47" spans="1:9" ht="14.65" thickBot="1" x14ac:dyDescent="0.5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4.65" thickBot="1" x14ac:dyDescent="0.5">
      <c r="A48" s="19" t="s">
        <v>56</v>
      </c>
      <c r="B48" s="20" t="s">
        <v>57</v>
      </c>
      <c r="C48" s="55" t="s">
        <v>58</v>
      </c>
      <c r="D48" s="55" t="s">
        <v>59</v>
      </c>
      <c r="E48" s="27" t="s">
        <v>36</v>
      </c>
      <c r="F48" s="55" t="s">
        <v>23</v>
      </c>
      <c r="G48" s="55" t="s">
        <v>21</v>
      </c>
      <c r="H48" s="27" t="s">
        <v>36</v>
      </c>
      <c r="I48" s="68"/>
    </row>
    <row r="49" spans="1:9" ht="14.65" thickBot="1" x14ac:dyDescent="0.5">
      <c r="A49" s="19" t="s">
        <v>76</v>
      </c>
      <c r="B49" s="54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4.65" thickBot="1" x14ac:dyDescent="0.5">
      <c r="A50" s="19" t="s">
        <v>72</v>
      </c>
      <c r="B50" s="54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3">
        <f>(SUMIFS(OGİD1,KAYNAK,A50,SEBEP,B50,SÜRE,"Uzun",BİLDİRİM,"Bildirimli",İL,$B$10,İLÇE,$B$11)/VLOOKUP($B$11,ABONE,6,FALSE))</f>
        <v>0</v>
      </c>
      <c r="G50" s="23">
        <f>(SUMIFS(AGİD1,KAYNAK,A50,SEBEP,B50,SÜRE,"Uzun",BİLDİRİM,"Bildirimli",İL,$B$10,İLÇE,$B$11)/VLOOKUP($B$11,ABONE,7,FALSE))</f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4.65" thickBot="1" x14ac:dyDescent="0.5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4.65" thickBot="1" x14ac:dyDescent="0.5">
      <c r="A52" s="19" t="s">
        <v>71</v>
      </c>
      <c r="B52" s="54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4.65" thickBot="1" x14ac:dyDescent="0.5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4.65" thickBot="1" x14ac:dyDescent="0.5">
      <c r="A54" s="60" t="s">
        <v>60</v>
      </c>
      <c r="B54" s="61"/>
      <c r="C54" s="23">
        <f>SUM(C49:C53)</f>
        <v>0</v>
      </c>
      <c r="D54" s="23">
        <f t="shared" ref="D54:I54" si="17">SUM(D49:D53)</f>
        <v>0</v>
      </c>
      <c r="E54" s="23">
        <f t="shared" si="17"/>
        <v>0</v>
      </c>
      <c r="F54" s="23">
        <f t="shared" si="17"/>
        <v>0</v>
      </c>
      <c r="G54" s="23">
        <f t="shared" si="17"/>
        <v>0</v>
      </c>
      <c r="H54" s="23">
        <f t="shared" si="17"/>
        <v>0</v>
      </c>
      <c r="I54" s="23">
        <f t="shared" si="17"/>
        <v>0</v>
      </c>
    </row>
    <row r="55" spans="1:9" ht="14.65" thickBot="1" x14ac:dyDescent="0.5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45">
      <c r="A56" s="58" t="s">
        <v>56</v>
      </c>
      <c r="B56" s="59"/>
      <c r="C56" s="55" t="s">
        <v>58</v>
      </c>
      <c r="D56" s="55" t="s">
        <v>59</v>
      </c>
      <c r="E56" s="27" t="s">
        <v>36</v>
      </c>
      <c r="F56" s="55" t="s">
        <v>23</v>
      </c>
      <c r="G56" s="55" t="s">
        <v>21</v>
      </c>
      <c r="H56" s="27" t="s">
        <v>36</v>
      </c>
      <c r="I56" s="68"/>
    </row>
    <row r="57" spans="1:9" x14ac:dyDescent="0.4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4.65" thickBot="1" x14ac:dyDescent="0.5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4.65" thickBot="1" x14ac:dyDescent="0.5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4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4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4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45">
      <c r="A63" s="28"/>
      <c r="B63" s="33" t="s">
        <v>65</v>
      </c>
      <c r="C63" s="34">
        <f>VLOOKUP($B$11,ABONE,3,FALSE)</f>
        <v>72</v>
      </c>
      <c r="D63" s="34">
        <f>VLOOKUP($B$11,ABONE,4,FALSE)</f>
        <v>47909</v>
      </c>
      <c r="E63" s="34">
        <f>VLOOKUP($B$11,ABONE,5,FALSE)</f>
        <v>47981</v>
      </c>
      <c r="F63" s="34">
        <f>VLOOKUP($B$11,ABONE,6,FALSE)</f>
        <v>12</v>
      </c>
      <c r="G63" s="34">
        <f>VLOOKUP($B$11,ABONE,7,FALSE)</f>
        <v>847</v>
      </c>
      <c r="H63" s="34">
        <f>VLOOKUP($B$11,ABONE,8,FALSE)</f>
        <v>859</v>
      </c>
      <c r="I63" s="34">
        <f>VLOOKUP($B$11,ABONE,9,FALSE)</f>
        <v>48840</v>
      </c>
    </row>
    <row r="64" spans="1:9" x14ac:dyDescent="0.4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4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4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4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4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4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A57:B57"/>
    <mergeCell ref="A46:B46"/>
    <mergeCell ref="A47:B47"/>
    <mergeCell ref="C47:E47"/>
    <mergeCell ref="F47:H47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B11:C11"/>
    <mergeCell ref="A13:B13"/>
    <mergeCell ref="C13:E13"/>
    <mergeCell ref="F13:H13"/>
    <mergeCell ref="I13:I14"/>
    <mergeCell ref="A25:B25"/>
    <mergeCell ref="F6:I6"/>
    <mergeCell ref="B7:C7"/>
    <mergeCell ref="F7:I7"/>
    <mergeCell ref="B8:C8"/>
    <mergeCell ref="B9:C9"/>
    <mergeCell ref="B10:C10"/>
    <mergeCell ref="A1:C1"/>
    <mergeCell ref="B2:C2"/>
    <mergeCell ref="B3:C3"/>
    <mergeCell ref="B4:C4"/>
    <mergeCell ref="B5:C5"/>
    <mergeCell ref="B6:C6"/>
  </mergeCells>
  <dataValidations count="3">
    <dataValidation type="textLength" allowBlank="1" showInputMessage="1" showErrorMessage="1" sqref="B6" xr:uid="{6B7BC721-8C6A-4D17-8A3A-380CDBC41FE0}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 xr:uid="{F0682C5A-F05A-4616-A8C6-E2362A43385A}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 xr:uid="{7E6BB3F2-9F21-49F8-8A97-FC9372C72F0E}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I69"/>
  <sheetViews>
    <sheetView zoomScale="70" zoomScaleNormal="70" workbookViewId="0">
      <selection activeCell="L13" sqref="L13"/>
    </sheetView>
  </sheetViews>
  <sheetFormatPr defaultRowHeight="14.25" x14ac:dyDescent="0.45"/>
  <cols>
    <col min="1" max="1" width="36.59765625" bestFit="1" customWidth="1"/>
    <col min="2" max="2" width="27" customWidth="1"/>
    <col min="3" max="9" width="18" customWidth="1"/>
  </cols>
  <sheetData>
    <row r="1" spans="1:9" x14ac:dyDescent="0.4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4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4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4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4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4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4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4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4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45">
      <c r="A10" s="7" t="s">
        <v>52</v>
      </c>
      <c r="B10" s="78" t="s">
        <v>79</v>
      </c>
      <c r="C10" s="78"/>
      <c r="D10" s="10"/>
      <c r="E10" s="10"/>
      <c r="F10" s="13"/>
      <c r="G10" s="13"/>
      <c r="H10" s="13"/>
      <c r="I10" s="13"/>
    </row>
    <row r="11" spans="1:9" x14ac:dyDescent="0.45">
      <c r="A11" s="7" t="s">
        <v>77</v>
      </c>
      <c r="B11" s="78" t="s">
        <v>108</v>
      </c>
      <c r="C11" s="78"/>
      <c r="D11" s="10"/>
      <c r="E11" s="10"/>
      <c r="F11" s="10"/>
      <c r="G11" s="6"/>
      <c r="H11" s="6"/>
      <c r="I11" s="6"/>
    </row>
    <row r="12" spans="1:9" ht="14.65" thickBot="1" x14ac:dyDescent="0.5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5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4.65" thickBot="1" x14ac:dyDescent="0.5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4.65" thickBot="1" x14ac:dyDescent="0.5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v>0</v>
      </c>
      <c r="G15" s="23">
        <f t="shared" ref="G15:G24" si="3">(SUMIFS(AGİD2,KAYNAK,A15,SEBEP,B15,SÜRE,"Uzun",BİLDİRİM,"Bildirimsiz",İL,$B$10,İLÇE,$B$11)/VLOOKUP($B$11,ABONE,7,FALSE))*60</f>
        <v>0</v>
      </c>
      <c r="H15" s="23">
        <f t="shared" ref="H15:H24" si="4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5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4.65" thickBot="1" x14ac:dyDescent="0.5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v>0</v>
      </c>
      <c r="G16" s="23">
        <f t="shared" si="3"/>
        <v>0</v>
      </c>
      <c r="H16" s="23">
        <f t="shared" si="4"/>
        <v>0</v>
      </c>
      <c r="I16" s="23">
        <f t="shared" si="5"/>
        <v>0</v>
      </c>
    </row>
    <row r="17" spans="1:9" ht="14.65" thickBot="1" x14ac:dyDescent="0.5">
      <c r="A17" s="19" t="s">
        <v>72</v>
      </c>
      <c r="B17" s="37" t="s">
        <v>22</v>
      </c>
      <c r="C17" s="23">
        <f t="shared" si="0"/>
        <v>0</v>
      </c>
      <c r="D17" s="23">
        <f t="shared" si="1"/>
        <v>0</v>
      </c>
      <c r="E17" s="23">
        <f t="shared" si="2"/>
        <v>0</v>
      </c>
      <c r="F17" s="23">
        <v>0</v>
      </c>
      <c r="G17" s="23">
        <f t="shared" si="3"/>
        <v>0</v>
      </c>
      <c r="H17" s="23">
        <f t="shared" si="4"/>
        <v>0</v>
      </c>
      <c r="I17" s="23">
        <f t="shared" si="5"/>
        <v>0</v>
      </c>
    </row>
    <row r="18" spans="1:9" ht="14.65" thickBot="1" x14ac:dyDescent="0.5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v>0</v>
      </c>
      <c r="G18" s="23">
        <f t="shared" si="3"/>
        <v>0</v>
      </c>
      <c r="H18" s="23">
        <f t="shared" si="4"/>
        <v>0</v>
      </c>
      <c r="I18" s="23">
        <f t="shared" si="5"/>
        <v>0</v>
      </c>
    </row>
    <row r="19" spans="1:9" ht="14.65" thickBot="1" x14ac:dyDescent="0.5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v>0</v>
      </c>
      <c r="G19" s="23">
        <f t="shared" si="3"/>
        <v>0</v>
      </c>
      <c r="H19" s="23">
        <f t="shared" si="4"/>
        <v>0</v>
      </c>
      <c r="I19" s="23">
        <f t="shared" si="5"/>
        <v>0</v>
      </c>
    </row>
    <row r="20" spans="1:9" ht="14.65" thickBot="1" x14ac:dyDescent="0.5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v>0</v>
      </c>
      <c r="G20" s="23">
        <f t="shared" si="3"/>
        <v>0</v>
      </c>
      <c r="H20" s="23">
        <f t="shared" si="4"/>
        <v>0</v>
      </c>
      <c r="I20" s="23">
        <f t="shared" si="5"/>
        <v>0</v>
      </c>
    </row>
    <row r="21" spans="1:9" ht="14.65" thickBot="1" x14ac:dyDescent="0.5">
      <c r="A21" s="19" t="s">
        <v>71</v>
      </c>
      <c r="B21" s="37" t="s">
        <v>22</v>
      </c>
      <c r="C21" s="23">
        <f t="shared" si="0"/>
        <v>0</v>
      </c>
      <c r="D21" s="23">
        <f t="shared" si="1"/>
        <v>0</v>
      </c>
      <c r="E21" s="23">
        <f t="shared" si="2"/>
        <v>0</v>
      </c>
      <c r="F21" s="23">
        <v>0</v>
      </c>
      <c r="G21" s="23">
        <f t="shared" si="3"/>
        <v>0</v>
      </c>
      <c r="H21" s="23">
        <f t="shared" si="4"/>
        <v>0</v>
      </c>
      <c r="I21" s="23">
        <f t="shared" si="5"/>
        <v>0</v>
      </c>
    </row>
    <row r="22" spans="1:9" ht="14.65" thickBot="1" x14ac:dyDescent="0.5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v>0</v>
      </c>
      <c r="G22" s="23">
        <f t="shared" si="3"/>
        <v>0</v>
      </c>
      <c r="H22" s="23">
        <f t="shared" si="4"/>
        <v>0</v>
      </c>
      <c r="I22" s="23">
        <f t="shared" si="5"/>
        <v>0</v>
      </c>
    </row>
    <row r="23" spans="1:9" ht="14.65" thickBot="1" x14ac:dyDescent="0.5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v>0</v>
      </c>
      <c r="G23" s="23">
        <f t="shared" si="3"/>
        <v>0</v>
      </c>
      <c r="H23" s="23">
        <f t="shared" si="4"/>
        <v>0</v>
      </c>
      <c r="I23" s="23">
        <f t="shared" si="5"/>
        <v>0</v>
      </c>
    </row>
    <row r="24" spans="1:9" ht="14.65" thickBot="1" x14ac:dyDescent="0.5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v>0</v>
      </c>
      <c r="G24" s="23">
        <f t="shared" si="3"/>
        <v>0</v>
      </c>
      <c r="H24" s="23">
        <f t="shared" si="4"/>
        <v>0</v>
      </c>
      <c r="I24" s="23">
        <f t="shared" si="5"/>
        <v>0</v>
      </c>
    </row>
    <row r="25" spans="1:9" ht="14.65" thickBot="1" x14ac:dyDescent="0.5">
      <c r="A25" s="60" t="s">
        <v>60</v>
      </c>
      <c r="B25" s="61"/>
      <c r="C25" s="23">
        <f t="shared" ref="C25:I25" si="6">SUM(C15:C24)</f>
        <v>0</v>
      </c>
      <c r="D25" s="23">
        <f t="shared" si="6"/>
        <v>0</v>
      </c>
      <c r="E25" s="23">
        <f t="shared" si="6"/>
        <v>0</v>
      </c>
      <c r="F25" s="23">
        <f t="shared" si="6"/>
        <v>0</v>
      </c>
      <c r="G25" s="23">
        <f t="shared" si="6"/>
        <v>0</v>
      </c>
      <c r="H25" s="23">
        <f t="shared" si="6"/>
        <v>0</v>
      </c>
      <c r="I25" s="23">
        <f t="shared" si="6"/>
        <v>0</v>
      </c>
    </row>
    <row r="26" spans="1:9" ht="14.65" thickBot="1" x14ac:dyDescent="0.5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4.65" thickBot="1" x14ac:dyDescent="0.5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4.65" thickBot="1" x14ac:dyDescent="0.5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4.65" thickBot="1" x14ac:dyDescent="0.5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3">
        <v>0</v>
      </c>
      <c r="G29" s="23">
        <f>(SUMIFS(AGİD2,KAYNAK,A29,SEBEP,B29,SÜRE,"Uzun",BİLDİRİM,"Bildirimli",İL,$B$10,İLÇE,$B$11)/VLOOKUP($B$11,ABONE,7,FALSE))*60</f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4.65" thickBot="1" x14ac:dyDescent="0.5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4.65" thickBot="1" x14ac:dyDescent="0.5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4.65" thickBot="1" x14ac:dyDescent="0.5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4.65" thickBot="1" x14ac:dyDescent="0.5">
      <c r="A33" s="60" t="s">
        <v>60</v>
      </c>
      <c r="B33" s="61"/>
      <c r="C33" s="23">
        <f>SUM(C28:C32)</f>
        <v>0</v>
      </c>
      <c r="D33" s="23">
        <f t="shared" ref="D33:I33" si="7">SUM(D28:D32)</f>
        <v>0</v>
      </c>
      <c r="E33" s="23">
        <f t="shared" si="7"/>
        <v>0</v>
      </c>
      <c r="F33" s="23">
        <f t="shared" si="7"/>
        <v>0</v>
      </c>
      <c r="G33" s="23">
        <f t="shared" si="7"/>
        <v>0</v>
      </c>
      <c r="H33" s="23">
        <f t="shared" si="7"/>
        <v>0</v>
      </c>
      <c r="I33" s="23">
        <f t="shared" si="7"/>
        <v>0</v>
      </c>
    </row>
    <row r="34" spans="1:9" ht="14.65" thickBot="1" x14ac:dyDescent="0.5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4.65" thickBot="1" x14ac:dyDescent="0.5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4.65" thickBot="1" x14ac:dyDescent="0.5">
      <c r="A36" s="19" t="s">
        <v>76</v>
      </c>
      <c r="B36" s="37" t="s">
        <v>22</v>
      </c>
      <c r="C36" s="23">
        <f t="shared" ref="C36:C45" si="8">(SUMIFS(OGİİ1,KAYNAK,A36,SEBEP,B36,SÜRE,"Uzun",BİLDİRİM,"Bildirimsiz",İL,$B$10,İLÇE,$B$11)/VLOOKUP($B$11,ABONE,3,FALSE))</f>
        <v>0</v>
      </c>
      <c r="D36" s="23">
        <f t="shared" ref="D36:D45" si="9">(SUMIFS(AGİİ1,KAYNAK,A36,SEBEP,B36,SÜRE,"Uzun",BİLDİRİM,"Bildirimsiz",İL,$B$10,İLÇE,$B$11)/VLOOKUP($B$11,ABONE,4,FALSE))</f>
        <v>0</v>
      </c>
      <c r="E36" s="23">
        <f t="shared" ref="E36:E45" si="10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v>0</v>
      </c>
      <c r="G36" s="23">
        <f t="shared" ref="G36:G45" si="11">(SUMIFS(AGİD1,KAYNAK,A36,SEBEP,B36,SÜRE,"Uzun",BİLDİRİM,"Bildirimsiz",İL,$B$10,İLÇE,$B$11)/VLOOKUP($B$11,ABONE,7,FALSE))</f>
        <v>0</v>
      </c>
      <c r="H36" s="23">
        <f t="shared" ref="H36:H45" si="12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3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4.65" thickBot="1" x14ac:dyDescent="0.5">
      <c r="A37" s="19" t="s">
        <v>76</v>
      </c>
      <c r="B37" s="24" t="s">
        <v>25</v>
      </c>
      <c r="C37" s="23">
        <f t="shared" si="8"/>
        <v>0</v>
      </c>
      <c r="D37" s="23">
        <f t="shared" si="9"/>
        <v>0</v>
      </c>
      <c r="E37" s="23">
        <f t="shared" si="10"/>
        <v>0</v>
      </c>
      <c r="F37" s="23">
        <v>0</v>
      </c>
      <c r="G37" s="23">
        <f t="shared" si="11"/>
        <v>0</v>
      </c>
      <c r="H37" s="23">
        <f t="shared" si="12"/>
        <v>0</v>
      </c>
      <c r="I37" s="23">
        <f t="shared" si="13"/>
        <v>0</v>
      </c>
    </row>
    <row r="38" spans="1:9" ht="14.65" thickBot="1" x14ac:dyDescent="0.5">
      <c r="A38" s="19" t="s">
        <v>72</v>
      </c>
      <c r="B38" s="37" t="s">
        <v>22</v>
      </c>
      <c r="C38" s="23">
        <f t="shared" si="8"/>
        <v>0</v>
      </c>
      <c r="D38" s="23">
        <f t="shared" si="9"/>
        <v>0</v>
      </c>
      <c r="E38" s="23">
        <f t="shared" si="10"/>
        <v>0</v>
      </c>
      <c r="F38" s="23">
        <v>0</v>
      </c>
      <c r="G38" s="23">
        <f t="shared" si="11"/>
        <v>0</v>
      </c>
      <c r="H38" s="23">
        <f t="shared" si="12"/>
        <v>0</v>
      </c>
      <c r="I38" s="23">
        <f t="shared" si="13"/>
        <v>0</v>
      </c>
    </row>
    <row r="39" spans="1:9" ht="14.65" thickBot="1" x14ac:dyDescent="0.5">
      <c r="A39" s="19" t="s">
        <v>72</v>
      </c>
      <c r="B39" s="20" t="s">
        <v>24</v>
      </c>
      <c r="C39" s="23">
        <f t="shared" si="8"/>
        <v>0</v>
      </c>
      <c r="D39" s="23">
        <f t="shared" si="9"/>
        <v>0</v>
      </c>
      <c r="E39" s="23">
        <f t="shared" si="10"/>
        <v>0</v>
      </c>
      <c r="F39" s="23">
        <v>0</v>
      </c>
      <c r="G39" s="23">
        <f t="shared" si="11"/>
        <v>0</v>
      </c>
      <c r="H39" s="23">
        <f t="shared" si="12"/>
        <v>0</v>
      </c>
      <c r="I39" s="23">
        <f t="shared" si="13"/>
        <v>0</v>
      </c>
    </row>
    <row r="40" spans="1:9" ht="14.65" thickBot="1" x14ac:dyDescent="0.5">
      <c r="A40" s="19" t="s">
        <v>72</v>
      </c>
      <c r="B40" s="24" t="s">
        <v>25</v>
      </c>
      <c r="C40" s="23">
        <f t="shared" si="8"/>
        <v>0</v>
      </c>
      <c r="D40" s="23">
        <f t="shared" si="9"/>
        <v>0</v>
      </c>
      <c r="E40" s="23">
        <f t="shared" si="10"/>
        <v>0</v>
      </c>
      <c r="F40" s="23">
        <v>0</v>
      </c>
      <c r="G40" s="23">
        <f t="shared" si="11"/>
        <v>0</v>
      </c>
      <c r="H40" s="23">
        <f t="shared" si="12"/>
        <v>0</v>
      </c>
      <c r="I40" s="23">
        <f t="shared" si="13"/>
        <v>0</v>
      </c>
    </row>
    <row r="41" spans="1:9" ht="14.65" thickBot="1" x14ac:dyDescent="0.5">
      <c r="A41" s="19" t="s">
        <v>72</v>
      </c>
      <c r="B41" s="20" t="s">
        <v>26</v>
      </c>
      <c r="C41" s="23">
        <f t="shared" si="8"/>
        <v>0</v>
      </c>
      <c r="D41" s="23">
        <f t="shared" si="9"/>
        <v>0</v>
      </c>
      <c r="E41" s="23">
        <f t="shared" si="10"/>
        <v>0</v>
      </c>
      <c r="F41" s="23">
        <v>0</v>
      </c>
      <c r="G41" s="23">
        <f t="shared" si="11"/>
        <v>0</v>
      </c>
      <c r="H41" s="23">
        <f t="shared" si="12"/>
        <v>0</v>
      </c>
      <c r="I41" s="23">
        <f t="shared" si="13"/>
        <v>0</v>
      </c>
    </row>
    <row r="42" spans="1:9" ht="14.65" thickBot="1" x14ac:dyDescent="0.5">
      <c r="A42" s="19" t="s">
        <v>71</v>
      </c>
      <c r="B42" s="37" t="s">
        <v>22</v>
      </c>
      <c r="C42" s="23">
        <f t="shared" si="8"/>
        <v>0</v>
      </c>
      <c r="D42" s="23">
        <f t="shared" si="9"/>
        <v>0</v>
      </c>
      <c r="E42" s="23">
        <f t="shared" si="10"/>
        <v>0</v>
      </c>
      <c r="F42" s="23">
        <v>0</v>
      </c>
      <c r="G42" s="23">
        <f t="shared" si="11"/>
        <v>0</v>
      </c>
      <c r="H42" s="23">
        <f t="shared" si="12"/>
        <v>0</v>
      </c>
      <c r="I42" s="23">
        <f t="shared" si="13"/>
        <v>0</v>
      </c>
    </row>
    <row r="43" spans="1:9" ht="14.65" thickBot="1" x14ac:dyDescent="0.5">
      <c r="A43" s="19" t="s">
        <v>71</v>
      </c>
      <c r="B43" s="20" t="s">
        <v>24</v>
      </c>
      <c r="C43" s="23">
        <f t="shared" si="8"/>
        <v>0</v>
      </c>
      <c r="D43" s="23">
        <f t="shared" si="9"/>
        <v>0</v>
      </c>
      <c r="E43" s="23">
        <f t="shared" si="10"/>
        <v>0</v>
      </c>
      <c r="F43" s="23">
        <v>0</v>
      </c>
      <c r="G43" s="23">
        <f t="shared" si="11"/>
        <v>0</v>
      </c>
      <c r="H43" s="23">
        <f t="shared" si="12"/>
        <v>0</v>
      </c>
      <c r="I43" s="23">
        <f t="shared" si="13"/>
        <v>0</v>
      </c>
    </row>
    <row r="44" spans="1:9" ht="14.65" thickBot="1" x14ac:dyDescent="0.5">
      <c r="A44" s="19" t="s">
        <v>71</v>
      </c>
      <c r="B44" s="24" t="s">
        <v>25</v>
      </c>
      <c r="C44" s="23">
        <f t="shared" si="8"/>
        <v>0</v>
      </c>
      <c r="D44" s="23">
        <f t="shared" si="9"/>
        <v>0</v>
      </c>
      <c r="E44" s="23">
        <f t="shared" si="10"/>
        <v>0</v>
      </c>
      <c r="F44" s="23">
        <v>0</v>
      </c>
      <c r="G44" s="23">
        <f t="shared" si="11"/>
        <v>0</v>
      </c>
      <c r="H44" s="23">
        <f t="shared" si="12"/>
        <v>0</v>
      </c>
      <c r="I44" s="23">
        <f t="shared" si="13"/>
        <v>0</v>
      </c>
    </row>
    <row r="45" spans="1:9" ht="14.65" thickBot="1" x14ac:dyDescent="0.5">
      <c r="A45" s="19" t="s">
        <v>71</v>
      </c>
      <c r="B45" s="20" t="s">
        <v>26</v>
      </c>
      <c r="C45" s="23">
        <f t="shared" si="8"/>
        <v>0</v>
      </c>
      <c r="D45" s="23">
        <f t="shared" si="9"/>
        <v>0</v>
      </c>
      <c r="E45" s="23">
        <f t="shared" si="10"/>
        <v>0</v>
      </c>
      <c r="F45" s="23">
        <v>0</v>
      </c>
      <c r="G45" s="23">
        <f t="shared" si="11"/>
        <v>0</v>
      </c>
      <c r="H45" s="23">
        <f t="shared" si="12"/>
        <v>0</v>
      </c>
      <c r="I45" s="23">
        <f t="shared" si="13"/>
        <v>0</v>
      </c>
    </row>
    <row r="46" spans="1:9" ht="14.65" thickBot="1" x14ac:dyDescent="0.5">
      <c r="A46" s="60" t="s">
        <v>60</v>
      </c>
      <c r="B46" s="61"/>
      <c r="C46" s="23">
        <f>SUM(C36:C45)</f>
        <v>0</v>
      </c>
      <c r="D46" s="23">
        <f t="shared" ref="D46:I46" si="14">SUM(D36:D45)</f>
        <v>0</v>
      </c>
      <c r="E46" s="23">
        <f t="shared" si="14"/>
        <v>0</v>
      </c>
      <c r="F46" s="23">
        <f t="shared" si="14"/>
        <v>0</v>
      </c>
      <c r="G46" s="23">
        <f t="shared" si="14"/>
        <v>0</v>
      </c>
      <c r="H46" s="23">
        <f t="shared" si="14"/>
        <v>0</v>
      </c>
      <c r="I46" s="23">
        <f t="shared" si="14"/>
        <v>0</v>
      </c>
    </row>
    <row r="47" spans="1:9" ht="14.65" thickBot="1" x14ac:dyDescent="0.5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4.65" thickBot="1" x14ac:dyDescent="0.5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4.65" thickBot="1" x14ac:dyDescent="0.5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4.65" thickBot="1" x14ac:dyDescent="0.5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3">
        <v>0</v>
      </c>
      <c r="G50" s="23">
        <f>(SUMIFS(AGİD1,KAYNAK,A50,SEBEP,B50,SÜRE,"Uzun",BİLDİRİM,"Bildirimli",İL,$B$10,İLÇE,$B$11)/VLOOKUP($B$11,ABONE,7,FALSE))</f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4.65" thickBot="1" x14ac:dyDescent="0.5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4.65" thickBot="1" x14ac:dyDescent="0.5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4.65" thickBot="1" x14ac:dyDescent="0.5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4.65" thickBot="1" x14ac:dyDescent="0.5">
      <c r="A54" s="60" t="s">
        <v>60</v>
      </c>
      <c r="B54" s="61"/>
      <c r="C54" s="23">
        <f>SUM(C49:C53)</f>
        <v>0</v>
      </c>
      <c r="D54" s="23">
        <f t="shared" ref="D54:I54" si="15">SUM(D49:D53)</f>
        <v>0</v>
      </c>
      <c r="E54" s="23">
        <f t="shared" si="15"/>
        <v>0</v>
      </c>
      <c r="F54" s="23">
        <f t="shared" si="15"/>
        <v>0</v>
      </c>
      <c r="G54" s="23">
        <f t="shared" si="15"/>
        <v>0</v>
      </c>
      <c r="H54" s="23">
        <f t="shared" si="15"/>
        <v>0</v>
      </c>
      <c r="I54" s="23">
        <f t="shared" si="15"/>
        <v>0</v>
      </c>
    </row>
    <row r="55" spans="1:9" ht="14.65" thickBot="1" x14ac:dyDescent="0.5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4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4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4.65" thickBot="1" x14ac:dyDescent="0.5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4.65" thickBot="1" x14ac:dyDescent="0.5">
      <c r="A59" s="60" t="s">
        <v>60</v>
      </c>
      <c r="B59" s="61"/>
      <c r="C59" s="23">
        <f>SUM(C57:C58)</f>
        <v>0</v>
      </c>
      <c r="D59" s="23">
        <f t="shared" ref="D59:I59" si="16">SUM(D57:D58)</f>
        <v>0</v>
      </c>
      <c r="E59" s="23">
        <f t="shared" si="16"/>
        <v>0</v>
      </c>
      <c r="F59" s="23">
        <f t="shared" si="16"/>
        <v>0</v>
      </c>
      <c r="G59" s="23">
        <f t="shared" si="16"/>
        <v>0</v>
      </c>
      <c r="H59" s="23">
        <f t="shared" si="16"/>
        <v>0</v>
      </c>
      <c r="I59" s="23">
        <f t="shared" si="16"/>
        <v>0</v>
      </c>
    </row>
    <row r="60" spans="1:9" x14ac:dyDescent="0.4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4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4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45">
      <c r="A63" s="28"/>
      <c r="B63" s="33" t="s">
        <v>65</v>
      </c>
      <c r="C63" s="34">
        <f>VLOOKUP($B$11,ABONE,3,FALSE)</f>
        <v>204</v>
      </c>
      <c r="D63" s="34">
        <f>VLOOKUP($B$11,ABONE,4,FALSE)</f>
        <v>89490</v>
      </c>
      <c r="E63" s="34">
        <f>VLOOKUP($B$11,ABONE,5,FALSE)</f>
        <v>89694</v>
      </c>
      <c r="F63" s="34">
        <f>VLOOKUP($B$11,ABONE,6,FALSE)</f>
        <v>2656</v>
      </c>
      <c r="G63" s="34">
        <f>VLOOKUP($B$11,ABONE,7,FALSE)</f>
        <v>25327</v>
      </c>
      <c r="H63" s="34">
        <f>VLOOKUP($B$11,ABONE,8,FALSE)</f>
        <v>27983</v>
      </c>
      <c r="I63" s="34">
        <f>VLOOKUP($B$11,ABONE,9,FALSE)</f>
        <v>117677</v>
      </c>
    </row>
    <row r="64" spans="1:9" x14ac:dyDescent="0.4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4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4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4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4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4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 xr:uid="{00000000-0002-0000-2200-000000000000}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 xr:uid="{00000000-0002-0000-2200-000001000000}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15:I25 C28:I33 C36:I46 C49:I54 D66:I69 C67:C69 C57:I60" xr:uid="{00000000-0002-0000-2200-000002000000}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I69"/>
  <sheetViews>
    <sheetView zoomScale="70" zoomScaleNormal="70" workbookViewId="0">
      <selection activeCell="L13" sqref="L13"/>
    </sheetView>
  </sheetViews>
  <sheetFormatPr defaultRowHeight="14.25" x14ac:dyDescent="0.45"/>
  <cols>
    <col min="1" max="1" width="36.59765625" bestFit="1" customWidth="1"/>
    <col min="2" max="2" width="27" customWidth="1"/>
    <col min="3" max="9" width="18" customWidth="1"/>
  </cols>
  <sheetData>
    <row r="1" spans="1:9" x14ac:dyDescent="0.4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4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4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4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4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4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4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4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4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45">
      <c r="A10" s="7" t="s">
        <v>52</v>
      </c>
      <c r="B10" s="78" t="s">
        <v>79</v>
      </c>
      <c r="C10" s="78"/>
      <c r="D10" s="10"/>
      <c r="E10" s="10"/>
      <c r="F10" s="13"/>
      <c r="G10" s="13"/>
      <c r="H10" s="13"/>
      <c r="I10" s="13"/>
    </row>
    <row r="11" spans="1:9" x14ac:dyDescent="0.45">
      <c r="A11" s="7" t="s">
        <v>77</v>
      </c>
      <c r="B11" s="78" t="s">
        <v>109</v>
      </c>
      <c r="C11" s="78"/>
      <c r="D11" s="10"/>
      <c r="E11" s="10"/>
      <c r="F11" s="10"/>
      <c r="G11" s="6"/>
      <c r="H11" s="6"/>
      <c r="I11" s="6"/>
    </row>
    <row r="12" spans="1:9" ht="14.65" thickBot="1" x14ac:dyDescent="0.5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5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4.65" thickBot="1" x14ac:dyDescent="0.5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4.65" thickBot="1" x14ac:dyDescent="0.5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4.65" thickBot="1" x14ac:dyDescent="0.5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4.65" thickBot="1" x14ac:dyDescent="0.5">
      <c r="A17" s="19" t="s">
        <v>72</v>
      </c>
      <c r="B17" s="37" t="s">
        <v>22</v>
      </c>
      <c r="C17" s="23">
        <f t="shared" si="0"/>
        <v>0</v>
      </c>
      <c r="D17" s="23">
        <f t="shared" si="1"/>
        <v>0</v>
      </c>
      <c r="E17" s="23">
        <f t="shared" si="2"/>
        <v>0</v>
      </c>
      <c r="F17" s="23">
        <f t="shared" si="3"/>
        <v>0</v>
      </c>
      <c r="G17" s="23">
        <f t="shared" si="4"/>
        <v>0</v>
      </c>
      <c r="H17" s="23">
        <f t="shared" si="5"/>
        <v>0</v>
      </c>
      <c r="I17" s="23">
        <f t="shared" si="6"/>
        <v>0</v>
      </c>
    </row>
    <row r="18" spans="1:9" ht="14.65" thickBot="1" x14ac:dyDescent="0.5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4.65" thickBot="1" x14ac:dyDescent="0.5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4.65" thickBot="1" x14ac:dyDescent="0.5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4.65" thickBot="1" x14ac:dyDescent="0.5">
      <c r="A21" s="19" t="s">
        <v>71</v>
      </c>
      <c r="B21" s="37" t="s">
        <v>22</v>
      </c>
      <c r="C21" s="23">
        <f t="shared" si="0"/>
        <v>0</v>
      </c>
      <c r="D21" s="23">
        <f t="shared" si="1"/>
        <v>0</v>
      </c>
      <c r="E21" s="23">
        <f t="shared" si="2"/>
        <v>0</v>
      </c>
      <c r="F21" s="23">
        <f t="shared" si="3"/>
        <v>0</v>
      </c>
      <c r="G21" s="23">
        <f t="shared" si="4"/>
        <v>0</v>
      </c>
      <c r="H21" s="23">
        <f t="shared" si="5"/>
        <v>0</v>
      </c>
      <c r="I21" s="23">
        <f t="shared" si="6"/>
        <v>0</v>
      </c>
    </row>
    <row r="22" spans="1:9" ht="14.65" thickBot="1" x14ac:dyDescent="0.5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4.65" thickBot="1" x14ac:dyDescent="0.5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4.65" thickBot="1" x14ac:dyDescent="0.5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4.65" thickBot="1" x14ac:dyDescent="0.5">
      <c r="A25" s="60" t="s">
        <v>60</v>
      </c>
      <c r="B25" s="61"/>
      <c r="C25" s="23">
        <f t="shared" ref="C25:I25" si="7">SUM(C15:C24)</f>
        <v>0</v>
      </c>
      <c r="D25" s="23">
        <f t="shared" si="7"/>
        <v>0</v>
      </c>
      <c r="E25" s="23">
        <f t="shared" si="7"/>
        <v>0</v>
      </c>
      <c r="F25" s="23">
        <f t="shared" si="7"/>
        <v>0</v>
      </c>
      <c r="G25" s="23">
        <f t="shared" si="7"/>
        <v>0</v>
      </c>
      <c r="H25" s="23">
        <f t="shared" si="7"/>
        <v>0</v>
      </c>
      <c r="I25" s="23">
        <f t="shared" si="7"/>
        <v>0</v>
      </c>
    </row>
    <row r="26" spans="1:9" ht="14.65" thickBot="1" x14ac:dyDescent="0.5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4.65" thickBot="1" x14ac:dyDescent="0.5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4.65" thickBot="1" x14ac:dyDescent="0.5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4.65" thickBot="1" x14ac:dyDescent="0.5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3">
        <f>(SUMIFS(OGİD2,KAYNAK,A29,SEBEP,B29,SÜRE,"Uzun",BİLDİRİM,"Bildirimli",İL,$B$10,İLÇE,$B$11)/VLOOKUP($B$11,ABONE,6,FALSE))*60</f>
        <v>0</v>
      </c>
      <c r="G29" s="23">
        <f>(SUMIFS(AGİD2,KAYNAK,A29,SEBEP,B29,SÜRE,"Uzun",BİLDİRİM,"Bildirimli",İL,$B$10,İLÇE,$B$11)/VLOOKUP($B$11,ABONE,7,FALSE))*60</f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4.65" thickBot="1" x14ac:dyDescent="0.5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4.65" thickBot="1" x14ac:dyDescent="0.5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4.65" thickBot="1" x14ac:dyDescent="0.5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4.65" thickBot="1" x14ac:dyDescent="0.5">
      <c r="A33" s="60" t="s">
        <v>60</v>
      </c>
      <c r="B33" s="61"/>
      <c r="C33" s="23">
        <f>SUM(C28:C32)</f>
        <v>0</v>
      </c>
      <c r="D33" s="23">
        <f t="shared" ref="D33:I33" si="8">SUM(D28:D32)</f>
        <v>0</v>
      </c>
      <c r="E33" s="23">
        <f t="shared" si="8"/>
        <v>0</v>
      </c>
      <c r="F33" s="23">
        <f t="shared" si="8"/>
        <v>0</v>
      </c>
      <c r="G33" s="23">
        <f t="shared" si="8"/>
        <v>0</v>
      </c>
      <c r="H33" s="23">
        <f t="shared" si="8"/>
        <v>0</v>
      </c>
      <c r="I33" s="23">
        <f t="shared" si="8"/>
        <v>0</v>
      </c>
    </row>
    <row r="34" spans="1:9" ht="14.65" thickBot="1" x14ac:dyDescent="0.5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4.65" thickBot="1" x14ac:dyDescent="0.5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4.65" thickBot="1" x14ac:dyDescent="0.5">
      <c r="A36" s="19" t="s">
        <v>76</v>
      </c>
      <c r="B36" s="37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4.65" thickBot="1" x14ac:dyDescent="0.5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4.65" thickBot="1" x14ac:dyDescent="0.5">
      <c r="A38" s="19" t="s">
        <v>72</v>
      </c>
      <c r="B38" s="37" t="s">
        <v>22</v>
      </c>
      <c r="C38" s="23">
        <f t="shared" si="9"/>
        <v>0</v>
      </c>
      <c r="D38" s="23">
        <f t="shared" si="10"/>
        <v>0</v>
      </c>
      <c r="E38" s="23">
        <f t="shared" si="11"/>
        <v>0</v>
      </c>
      <c r="F38" s="23">
        <f t="shared" si="12"/>
        <v>0</v>
      </c>
      <c r="G38" s="23">
        <f t="shared" si="13"/>
        <v>0</v>
      </c>
      <c r="H38" s="23">
        <f t="shared" si="14"/>
        <v>0</v>
      </c>
      <c r="I38" s="23">
        <f t="shared" si="15"/>
        <v>0</v>
      </c>
    </row>
    <row r="39" spans="1:9" ht="14.65" thickBot="1" x14ac:dyDescent="0.5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4.65" thickBot="1" x14ac:dyDescent="0.5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4.65" thickBot="1" x14ac:dyDescent="0.5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4.65" thickBot="1" x14ac:dyDescent="0.5">
      <c r="A42" s="19" t="s">
        <v>71</v>
      </c>
      <c r="B42" s="37" t="s">
        <v>22</v>
      </c>
      <c r="C42" s="23">
        <f t="shared" si="9"/>
        <v>0</v>
      </c>
      <c r="D42" s="23">
        <f t="shared" si="10"/>
        <v>0</v>
      </c>
      <c r="E42" s="23">
        <f t="shared" si="11"/>
        <v>0</v>
      </c>
      <c r="F42" s="23">
        <f t="shared" si="12"/>
        <v>0</v>
      </c>
      <c r="G42" s="23">
        <f t="shared" si="13"/>
        <v>0</v>
      </c>
      <c r="H42" s="23">
        <f t="shared" si="14"/>
        <v>0</v>
      </c>
      <c r="I42" s="23">
        <f t="shared" si="15"/>
        <v>0</v>
      </c>
    </row>
    <row r="43" spans="1:9" ht="14.65" thickBot="1" x14ac:dyDescent="0.5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4.65" thickBot="1" x14ac:dyDescent="0.5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4.65" thickBot="1" x14ac:dyDescent="0.5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4.65" thickBot="1" x14ac:dyDescent="0.5">
      <c r="A46" s="60" t="s">
        <v>60</v>
      </c>
      <c r="B46" s="61"/>
      <c r="C46" s="23">
        <f>SUM(C36:C45)</f>
        <v>0</v>
      </c>
      <c r="D46" s="23">
        <f t="shared" ref="D46:I46" si="16">SUM(D36:D45)</f>
        <v>0</v>
      </c>
      <c r="E46" s="23">
        <f t="shared" si="16"/>
        <v>0</v>
      </c>
      <c r="F46" s="23">
        <f t="shared" si="16"/>
        <v>0</v>
      </c>
      <c r="G46" s="23">
        <f t="shared" si="16"/>
        <v>0</v>
      </c>
      <c r="H46" s="23">
        <f t="shared" si="16"/>
        <v>0</v>
      </c>
      <c r="I46" s="23">
        <f t="shared" si="16"/>
        <v>0</v>
      </c>
    </row>
    <row r="47" spans="1:9" ht="14.65" thickBot="1" x14ac:dyDescent="0.5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4.65" thickBot="1" x14ac:dyDescent="0.5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4.65" thickBot="1" x14ac:dyDescent="0.5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4.65" thickBot="1" x14ac:dyDescent="0.5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3">
        <f>(SUMIFS(OGİD1,KAYNAK,A50,SEBEP,B50,SÜRE,"Uzun",BİLDİRİM,"Bildirimli",İL,$B$10,İLÇE,$B$11)/VLOOKUP($B$11,ABONE,6,FALSE))</f>
        <v>0</v>
      </c>
      <c r="G50" s="23">
        <f>(SUMIFS(AGİD1,KAYNAK,A50,SEBEP,B50,SÜRE,"Uzun",BİLDİRİM,"Bildirimli",İL,$B$10,İLÇE,$B$11)/VLOOKUP($B$11,ABONE,7,FALSE))</f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4.65" thickBot="1" x14ac:dyDescent="0.5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4.65" thickBot="1" x14ac:dyDescent="0.5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4.65" thickBot="1" x14ac:dyDescent="0.5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4.65" thickBot="1" x14ac:dyDescent="0.5">
      <c r="A54" s="60" t="s">
        <v>60</v>
      </c>
      <c r="B54" s="61"/>
      <c r="C54" s="23">
        <f>SUM(C49:C53)</f>
        <v>0</v>
      </c>
      <c r="D54" s="23">
        <f t="shared" ref="D54:I54" si="17">SUM(D49:D53)</f>
        <v>0</v>
      </c>
      <c r="E54" s="23">
        <f t="shared" si="17"/>
        <v>0</v>
      </c>
      <c r="F54" s="23">
        <f t="shared" si="17"/>
        <v>0</v>
      </c>
      <c r="G54" s="23">
        <f t="shared" si="17"/>
        <v>0</v>
      </c>
      <c r="H54" s="23">
        <f t="shared" si="17"/>
        <v>0</v>
      </c>
      <c r="I54" s="23">
        <f t="shared" si="17"/>
        <v>0</v>
      </c>
    </row>
    <row r="55" spans="1:9" ht="14.65" thickBot="1" x14ac:dyDescent="0.5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4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4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4.65" thickBot="1" x14ac:dyDescent="0.5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4.65" thickBot="1" x14ac:dyDescent="0.5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4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4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4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45">
      <c r="A63" s="28"/>
      <c r="B63" s="33" t="s">
        <v>65</v>
      </c>
      <c r="C63" s="34">
        <f>VLOOKUP($B$11,ABONE,3,FALSE)</f>
        <v>226</v>
      </c>
      <c r="D63" s="34">
        <f>VLOOKUP($B$11,ABONE,4,FALSE)</f>
        <v>37337</v>
      </c>
      <c r="E63" s="34">
        <f>VLOOKUP($B$11,ABONE,5,FALSE)</f>
        <v>37563</v>
      </c>
      <c r="F63" s="34">
        <f>VLOOKUP($B$11,ABONE,6,FALSE)</f>
        <v>1379</v>
      </c>
      <c r="G63" s="34">
        <f>VLOOKUP($B$11,ABONE,7,FALSE)</f>
        <v>21747</v>
      </c>
      <c r="H63" s="34">
        <f>VLOOKUP($B$11,ABONE,8,FALSE)</f>
        <v>23126</v>
      </c>
      <c r="I63" s="34">
        <f>VLOOKUP($B$11,ABONE,9,FALSE)</f>
        <v>60689</v>
      </c>
    </row>
    <row r="64" spans="1:9" x14ac:dyDescent="0.4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4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4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4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4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4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 xr:uid="{00000000-0002-0000-2300-000000000000}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 xr:uid="{00000000-0002-0000-2300-000001000000}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 xr:uid="{00000000-0002-0000-2300-000002000000}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:I69"/>
  <sheetViews>
    <sheetView zoomScale="70" zoomScaleNormal="70" workbookViewId="0">
      <selection activeCell="L13" sqref="L13"/>
    </sheetView>
  </sheetViews>
  <sheetFormatPr defaultRowHeight="14.25" x14ac:dyDescent="0.45"/>
  <cols>
    <col min="1" max="1" width="36.59765625" bestFit="1" customWidth="1"/>
    <col min="2" max="2" width="27" customWidth="1"/>
    <col min="3" max="9" width="18" customWidth="1"/>
  </cols>
  <sheetData>
    <row r="1" spans="1:9" x14ac:dyDescent="0.4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4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4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4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4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4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4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4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4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45">
      <c r="A10" s="7" t="s">
        <v>52</v>
      </c>
      <c r="B10" s="78" t="s">
        <v>79</v>
      </c>
      <c r="C10" s="78"/>
      <c r="D10" s="10"/>
      <c r="E10" s="10"/>
      <c r="F10" s="13"/>
      <c r="G10" s="13"/>
      <c r="H10" s="13"/>
      <c r="I10" s="13"/>
    </row>
    <row r="11" spans="1:9" x14ac:dyDescent="0.45">
      <c r="A11" s="7" t="s">
        <v>77</v>
      </c>
      <c r="B11" s="78" t="s">
        <v>110</v>
      </c>
      <c r="C11" s="78"/>
      <c r="D11" s="10"/>
      <c r="E11" s="10"/>
      <c r="F11" s="10"/>
      <c r="G11" s="6"/>
      <c r="H11" s="6"/>
      <c r="I11" s="6"/>
    </row>
    <row r="12" spans="1:9" ht="14.65" thickBot="1" x14ac:dyDescent="0.5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5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4.65" thickBot="1" x14ac:dyDescent="0.5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4.65" thickBot="1" x14ac:dyDescent="0.5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v>0</v>
      </c>
      <c r="G15" s="23">
        <f t="shared" ref="G15:G24" si="3">(SUMIFS(AGİD2,KAYNAK,A15,SEBEP,B15,SÜRE,"Uzun",BİLDİRİM,"Bildirimsiz",İL,$B$10,İLÇE,$B$11)/VLOOKUP($B$11,ABONE,7,FALSE))*60</f>
        <v>0</v>
      </c>
      <c r="H15" s="23">
        <f t="shared" ref="H15:H24" si="4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5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4.65" thickBot="1" x14ac:dyDescent="0.5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v>0</v>
      </c>
      <c r="G16" s="23">
        <f t="shared" si="3"/>
        <v>0</v>
      </c>
      <c r="H16" s="23">
        <f t="shared" si="4"/>
        <v>0</v>
      </c>
      <c r="I16" s="23">
        <f t="shared" si="5"/>
        <v>0</v>
      </c>
    </row>
    <row r="17" spans="1:9" ht="14.65" thickBot="1" x14ac:dyDescent="0.5">
      <c r="A17" s="19" t="s">
        <v>72</v>
      </c>
      <c r="B17" s="37" t="s">
        <v>22</v>
      </c>
      <c r="C17" s="23">
        <f t="shared" si="0"/>
        <v>0</v>
      </c>
      <c r="D17" s="23">
        <f t="shared" si="1"/>
        <v>0</v>
      </c>
      <c r="E17" s="23">
        <f t="shared" si="2"/>
        <v>0</v>
      </c>
      <c r="F17" s="23">
        <v>0</v>
      </c>
      <c r="G17" s="23">
        <f t="shared" si="3"/>
        <v>0</v>
      </c>
      <c r="H17" s="23">
        <f t="shared" si="4"/>
        <v>0</v>
      </c>
      <c r="I17" s="23">
        <f t="shared" si="5"/>
        <v>0</v>
      </c>
    </row>
    <row r="18" spans="1:9" ht="14.65" thickBot="1" x14ac:dyDescent="0.5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v>0</v>
      </c>
      <c r="G18" s="23">
        <f t="shared" si="3"/>
        <v>0</v>
      </c>
      <c r="H18" s="23">
        <f t="shared" si="4"/>
        <v>0</v>
      </c>
      <c r="I18" s="23">
        <f t="shared" si="5"/>
        <v>0</v>
      </c>
    </row>
    <row r="19" spans="1:9" ht="14.65" thickBot="1" x14ac:dyDescent="0.5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v>0</v>
      </c>
      <c r="G19" s="23">
        <f t="shared" si="3"/>
        <v>0</v>
      </c>
      <c r="H19" s="23">
        <f t="shared" si="4"/>
        <v>0</v>
      </c>
      <c r="I19" s="23">
        <f t="shared" si="5"/>
        <v>0</v>
      </c>
    </row>
    <row r="20" spans="1:9" ht="14.65" thickBot="1" x14ac:dyDescent="0.5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v>0</v>
      </c>
      <c r="G20" s="23">
        <f t="shared" si="3"/>
        <v>0</v>
      </c>
      <c r="H20" s="23">
        <f t="shared" si="4"/>
        <v>0</v>
      </c>
      <c r="I20" s="23">
        <f t="shared" si="5"/>
        <v>0</v>
      </c>
    </row>
    <row r="21" spans="1:9" ht="14.65" thickBot="1" x14ac:dyDescent="0.5">
      <c r="A21" s="19" t="s">
        <v>71</v>
      </c>
      <c r="B21" s="37" t="s">
        <v>22</v>
      </c>
      <c r="C21" s="23">
        <f t="shared" si="0"/>
        <v>0</v>
      </c>
      <c r="D21" s="23">
        <f t="shared" si="1"/>
        <v>0</v>
      </c>
      <c r="E21" s="23">
        <f t="shared" si="2"/>
        <v>0</v>
      </c>
      <c r="F21" s="23">
        <v>0</v>
      </c>
      <c r="G21" s="23">
        <f t="shared" si="3"/>
        <v>0</v>
      </c>
      <c r="H21" s="23">
        <f t="shared" si="4"/>
        <v>0</v>
      </c>
      <c r="I21" s="23">
        <f t="shared" si="5"/>
        <v>0</v>
      </c>
    </row>
    <row r="22" spans="1:9" ht="14.65" thickBot="1" x14ac:dyDescent="0.5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v>0</v>
      </c>
      <c r="G22" s="23">
        <f t="shared" si="3"/>
        <v>0</v>
      </c>
      <c r="H22" s="23">
        <f t="shared" si="4"/>
        <v>0</v>
      </c>
      <c r="I22" s="23">
        <f t="shared" si="5"/>
        <v>0</v>
      </c>
    </row>
    <row r="23" spans="1:9" ht="14.65" thickBot="1" x14ac:dyDescent="0.5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v>0</v>
      </c>
      <c r="G23" s="23">
        <f t="shared" si="3"/>
        <v>0</v>
      </c>
      <c r="H23" s="23">
        <f t="shared" si="4"/>
        <v>0</v>
      </c>
      <c r="I23" s="23">
        <f t="shared" si="5"/>
        <v>0</v>
      </c>
    </row>
    <row r="24" spans="1:9" ht="14.65" thickBot="1" x14ac:dyDescent="0.5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v>0</v>
      </c>
      <c r="G24" s="23">
        <f t="shared" si="3"/>
        <v>0</v>
      </c>
      <c r="H24" s="23">
        <f t="shared" si="4"/>
        <v>0</v>
      </c>
      <c r="I24" s="23">
        <f t="shared" si="5"/>
        <v>0</v>
      </c>
    </row>
    <row r="25" spans="1:9" ht="14.65" thickBot="1" x14ac:dyDescent="0.5">
      <c r="A25" s="60" t="s">
        <v>60</v>
      </c>
      <c r="B25" s="61"/>
      <c r="C25" s="23">
        <f t="shared" ref="C25:I25" si="6">SUM(C15:C24)</f>
        <v>0</v>
      </c>
      <c r="D25" s="23">
        <f t="shared" si="6"/>
        <v>0</v>
      </c>
      <c r="E25" s="23">
        <f t="shared" si="6"/>
        <v>0</v>
      </c>
      <c r="F25" s="23">
        <f t="shared" si="6"/>
        <v>0</v>
      </c>
      <c r="G25" s="23">
        <f t="shared" si="6"/>
        <v>0</v>
      </c>
      <c r="H25" s="23">
        <f t="shared" si="6"/>
        <v>0</v>
      </c>
      <c r="I25" s="23">
        <f t="shared" si="6"/>
        <v>0</v>
      </c>
    </row>
    <row r="26" spans="1:9" ht="14.65" thickBot="1" x14ac:dyDescent="0.5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4.65" thickBot="1" x14ac:dyDescent="0.5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4.65" thickBot="1" x14ac:dyDescent="0.5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4.65" thickBot="1" x14ac:dyDescent="0.5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3">
        <v>0</v>
      </c>
      <c r="G29" s="23">
        <f>(SUMIFS(AGİD2,KAYNAK,A29,SEBEP,B29,SÜRE,"Uzun",BİLDİRİM,"Bildirimli",İL,$B$10,İLÇE,$B$11)/VLOOKUP($B$11,ABONE,7,FALSE))*60</f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4.65" thickBot="1" x14ac:dyDescent="0.5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4.65" thickBot="1" x14ac:dyDescent="0.5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4.65" thickBot="1" x14ac:dyDescent="0.5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4.65" thickBot="1" x14ac:dyDescent="0.5">
      <c r="A33" s="60" t="s">
        <v>60</v>
      </c>
      <c r="B33" s="61"/>
      <c r="C33" s="23">
        <f>SUM(C28:C32)</f>
        <v>0</v>
      </c>
      <c r="D33" s="23">
        <f t="shared" ref="D33:I33" si="7">SUM(D28:D32)</f>
        <v>0</v>
      </c>
      <c r="E33" s="23">
        <f t="shared" si="7"/>
        <v>0</v>
      </c>
      <c r="F33" s="23">
        <f t="shared" si="7"/>
        <v>0</v>
      </c>
      <c r="G33" s="23">
        <f t="shared" si="7"/>
        <v>0</v>
      </c>
      <c r="H33" s="23">
        <f t="shared" si="7"/>
        <v>0</v>
      </c>
      <c r="I33" s="23">
        <f t="shared" si="7"/>
        <v>0</v>
      </c>
    </row>
    <row r="34" spans="1:9" ht="14.65" thickBot="1" x14ac:dyDescent="0.5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4.65" thickBot="1" x14ac:dyDescent="0.5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4.65" thickBot="1" x14ac:dyDescent="0.5">
      <c r="A36" s="19" t="s">
        <v>76</v>
      </c>
      <c r="B36" s="37" t="s">
        <v>22</v>
      </c>
      <c r="C36" s="23">
        <f t="shared" ref="C36:C46" si="8">(SUMIFS(OGİİ1,KAYNAK,A36,SEBEP,B36,SÜRE,"Uzun",BİLDİRİM,"Bildirimsiz",İL,$B$10,İLÇE,$B$11)/VLOOKUP($B$11,ABONE,3,FALSE))</f>
        <v>0</v>
      </c>
      <c r="D36" s="23">
        <f t="shared" ref="D36:D46" si="9">(SUMIFS(AGİİ1,KAYNAK,A36,SEBEP,B36,SÜRE,"Uzun",BİLDİRİM,"Bildirimsiz",İL,$B$10,İLÇE,$B$11)/VLOOKUP($B$11,ABONE,4,FALSE))</f>
        <v>0</v>
      </c>
      <c r="E36" s="23">
        <f t="shared" ref="E36:E46" si="10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v>0</v>
      </c>
      <c r="G36" s="23">
        <f t="shared" ref="G36:G46" si="11">(SUMIFS(AGİD1,KAYNAK,A36,SEBEP,B36,SÜRE,"Uzun",BİLDİRİM,"Bildirimsiz",İL,$B$10,İLÇE,$B$11)/VLOOKUP($B$11,ABONE,7,FALSE))</f>
        <v>0</v>
      </c>
      <c r="H36" s="23">
        <f t="shared" ref="H36:H46" si="12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6" si="13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4.65" thickBot="1" x14ac:dyDescent="0.5">
      <c r="A37" s="19" t="s">
        <v>76</v>
      </c>
      <c r="B37" s="24" t="s">
        <v>25</v>
      </c>
      <c r="C37" s="23">
        <f t="shared" si="8"/>
        <v>0</v>
      </c>
      <c r="D37" s="23">
        <f t="shared" si="9"/>
        <v>0</v>
      </c>
      <c r="E37" s="23">
        <f t="shared" si="10"/>
        <v>0</v>
      </c>
      <c r="F37" s="23">
        <v>0</v>
      </c>
      <c r="G37" s="23">
        <f t="shared" si="11"/>
        <v>0</v>
      </c>
      <c r="H37" s="23">
        <f t="shared" si="12"/>
        <v>0</v>
      </c>
      <c r="I37" s="23">
        <f t="shared" si="13"/>
        <v>0</v>
      </c>
    </row>
    <row r="38" spans="1:9" ht="14.65" thickBot="1" x14ac:dyDescent="0.5">
      <c r="A38" s="19" t="s">
        <v>72</v>
      </c>
      <c r="B38" s="37" t="s">
        <v>22</v>
      </c>
      <c r="C38" s="23">
        <f t="shared" si="8"/>
        <v>0</v>
      </c>
      <c r="D38" s="23">
        <f t="shared" si="9"/>
        <v>0</v>
      </c>
      <c r="E38" s="23">
        <f t="shared" si="10"/>
        <v>0</v>
      </c>
      <c r="F38" s="23">
        <v>0</v>
      </c>
      <c r="G38" s="23">
        <f t="shared" si="11"/>
        <v>0</v>
      </c>
      <c r="H38" s="23">
        <f t="shared" si="12"/>
        <v>0</v>
      </c>
      <c r="I38" s="23">
        <f t="shared" si="13"/>
        <v>0</v>
      </c>
    </row>
    <row r="39" spans="1:9" ht="14.65" thickBot="1" x14ac:dyDescent="0.5">
      <c r="A39" s="19" t="s">
        <v>72</v>
      </c>
      <c r="B39" s="20" t="s">
        <v>24</v>
      </c>
      <c r="C39" s="23">
        <f t="shared" si="8"/>
        <v>0</v>
      </c>
      <c r="D39" s="23">
        <f t="shared" si="9"/>
        <v>0</v>
      </c>
      <c r="E39" s="23">
        <f t="shared" si="10"/>
        <v>0</v>
      </c>
      <c r="F39" s="23">
        <v>0</v>
      </c>
      <c r="G39" s="23">
        <f t="shared" si="11"/>
        <v>0</v>
      </c>
      <c r="H39" s="23">
        <f t="shared" si="12"/>
        <v>0</v>
      </c>
      <c r="I39" s="23">
        <f t="shared" si="13"/>
        <v>0</v>
      </c>
    </row>
    <row r="40" spans="1:9" ht="14.65" thickBot="1" x14ac:dyDescent="0.5">
      <c r="A40" s="19" t="s">
        <v>72</v>
      </c>
      <c r="B40" s="24" t="s">
        <v>25</v>
      </c>
      <c r="C40" s="23">
        <f t="shared" si="8"/>
        <v>0</v>
      </c>
      <c r="D40" s="23">
        <f t="shared" si="9"/>
        <v>0</v>
      </c>
      <c r="E40" s="23">
        <f t="shared" si="10"/>
        <v>0</v>
      </c>
      <c r="F40" s="23">
        <v>0</v>
      </c>
      <c r="G40" s="23">
        <f t="shared" si="11"/>
        <v>0</v>
      </c>
      <c r="H40" s="23">
        <f t="shared" si="12"/>
        <v>0</v>
      </c>
      <c r="I40" s="23">
        <f t="shared" si="13"/>
        <v>0</v>
      </c>
    </row>
    <row r="41" spans="1:9" ht="14.65" thickBot="1" x14ac:dyDescent="0.5">
      <c r="A41" s="19" t="s">
        <v>72</v>
      </c>
      <c r="B41" s="20" t="s">
        <v>26</v>
      </c>
      <c r="C41" s="23">
        <f t="shared" si="8"/>
        <v>0</v>
      </c>
      <c r="D41" s="23">
        <f t="shared" si="9"/>
        <v>0</v>
      </c>
      <c r="E41" s="23">
        <f t="shared" si="10"/>
        <v>0</v>
      </c>
      <c r="F41" s="23">
        <v>0</v>
      </c>
      <c r="G41" s="23">
        <f t="shared" si="11"/>
        <v>0</v>
      </c>
      <c r="H41" s="23">
        <f t="shared" si="12"/>
        <v>0</v>
      </c>
      <c r="I41" s="23">
        <f t="shared" si="13"/>
        <v>0</v>
      </c>
    </row>
    <row r="42" spans="1:9" ht="14.65" thickBot="1" x14ac:dyDescent="0.5">
      <c r="A42" s="19" t="s">
        <v>71</v>
      </c>
      <c r="B42" s="37" t="s">
        <v>22</v>
      </c>
      <c r="C42" s="23">
        <f t="shared" si="8"/>
        <v>0</v>
      </c>
      <c r="D42" s="23">
        <f t="shared" si="9"/>
        <v>0</v>
      </c>
      <c r="E42" s="23">
        <f t="shared" si="10"/>
        <v>0</v>
      </c>
      <c r="F42" s="23">
        <v>0</v>
      </c>
      <c r="G42" s="23">
        <f t="shared" si="11"/>
        <v>0</v>
      </c>
      <c r="H42" s="23">
        <f t="shared" si="12"/>
        <v>0</v>
      </c>
      <c r="I42" s="23">
        <f t="shared" si="13"/>
        <v>0</v>
      </c>
    </row>
    <row r="43" spans="1:9" ht="14.65" thickBot="1" x14ac:dyDescent="0.5">
      <c r="A43" s="19" t="s">
        <v>71</v>
      </c>
      <c r="B43" s="20" t="s">
        <v>24</v>
      </c>
      <c r="C43" s="23">
        <f t="shared" si="8"/>
        <v>0</v>
      </c>
      <c r="D43" s="23">
        <f t="shared" si="9"/>
        <v>0</v>
      </c>
      <c r="E43" s="23">
        <f t="shared" si="10"/>
        <v>0</v>
      </c>
      <c r="F43" s="23">
        <v>0</v>
      </c>
      <c r="G43" s="23">
        <f t="shared" si="11"/>
        <v>0</v>
      </c>
      <c r="H43" s="23">
        <f t="shared" si="12"/>
        <v>0</v>
      </c>
      <c r="I43" s="23">
        <f t="shared" si="13"/>
        <v>0</v>
      </c>
    </row>
    <row r="44" spans="1:9" ht="14.65" thickBot="1" x14ac:dyDescent="0.5">
      <c r="A44" s="19" t="s">
        <v>71</v>
      </c>
      <c r="B44" s="24" t="s">
        <v>25</v>
      </c>
      <c r="C44" s="23">
        <f t="shared" si="8"/>
        <v>0</v>
      </c>
      <c r="D44" s="23">
        <f t="shared" si="9"/>
        <v>0</v>
      </c>
      <c r="E44" s="23">
        <f t="shared" si="10"/>
        <v>0</v>
      </c>
      <c r="F44" s="23">
        <v>0</v>
      </c>
      <c r="G44" s="23">
        <f t="shared" si="11"/>
        <v>0</v>
      </c>
      <c r="H44" s="23">
        <f t="shared" si="12"/>
        <v>0</v>
      </c>
      <c r="I44" s="23">
        <f t="shared" si="13"/>
        <v>0</v>
      </c>
    </row>
    <row r="45" spans="1:9" ht="14.65" thickBot="1" x14ac:dyDescent="0.5">
      <c r="A45" s="19" t="s">
        <v>71</v>
      </c>
      <c r="B45" s="20" t="s">
        <v>26</v>
      </c>
      <c r="C45" s="23">
        <f t="shared" si="8"/>
        <v>0</v>
      </c>
      <c r="D45" s="23">
        <f t="shared" si="9"/>
        <v>0</v>
      </c>
      <c r="E45" s="23">
        <f t="shared" si="10"/>
        <v>0</v>
      </c>
      <c r="F45" s="23">
        <v>0</v>
      </c>
      <c r="G45" s="23">
        <f t="shared" si="11"/>
        <v>0</v>
      </c>
      <c r="H45" s="23">
        <f t="shared" si="12"/>
        <v>0</v>
      </c>
      <c r="I45" s="23">
        <f t="shared" si="13"/>
        <v>0</v>
      </c>
    </row>
    <row r="46" spans="1:9" ht="14.65" thickBot="1" x14ac:dyDescent="0.5">
      <c r="A46" s="60" t="s">
        <v>60</v>
      </c>
      <c r="B46" s="61"/>
      <c r="C46" s="23">
        <f t="shared" si="8"/>
        <v>0</v>
      </c>
      <c r="D46" s="23">
        <f t="shared" si="9"/>
        <v>0</v>
      </c>
      <c r="E46" s="23">
        <f t="shared" si="10"/>
        <v>0</v>
      </c>
      <c r="F46" s="23">
        <v>10</v>
      </c>
      <c r="G46" s="23">
        <f t="shared" si="11"/>
        <v>0</v>
      </c>
      <c r="H46" s="23">
        <f t="shared" si="12"/>
        <v>0</v>
      </c>
      <c r="I46" s="23">
        <f t="shared" si="13"/>
        <v>0</v>
      </c>
    </row>
    <row r="47" spans="1:9" ht="14.65" thickBot="1" x14ac:dyDescent="0.5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4.65" thickBot="1" x14ac:dyDescent="0.5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4.65" thickBot="1" x14ac:dyDescent="0.5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4.65" thickBot="1" x14ac:dyDescent="0.5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3">
        <v>0</v>
      </c>
      <c r="G50" s="23">
        <f>(SUMIFS(AGİD1,KAYNAK,A50,SEBEP,B50,SÜRE,"Uzun",BİLDİRİM,"Bildirimli",İL,$B$10,İLÇE,$B$11)/VLOOKUP($B$11,ABONE,7,FALSE))</f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4.65" thickBot="1" x14ac:dyDescent="0.5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4.65" thickBot="1" x14ac:dyDescent="0.5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4.65" thickBot="1" x14ac:dyDescent="0.5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4.65" thickBot="1" x14ac:dyDescent="0.5">
      <c r="A54" s="60" t="s">
        <v>60</v>
      </c>
      <c r="B54" s="61"/>
      <c r="C54" s="23">
        <f>SUM(C49:C53)</f>
        <v>0</v>
      </c>
      <c r="D54" s="23">
        <f t="shared" ref="D54:I54" si="14">SUM(D49:D53)</f>
        <v>0</v>
      </c>
      <c r="E54" s="23">
        <f t="shared" si="14"/>
        <v>0</v>
      </c>
      <c r="F54" s="23">
        <f t="shared" si="14"/>
        <v>0</v>
      </c>
      <c r="G54" s="23">
        <f t="shared" si="14"/>
        <v>0</v>
      </c>
      <c r="H54" s="23">
        <f t="shared" si="14"/>
        <v>0</v>
      </c>
      <c r="I54" s="23">
        <f t="shared" si="14"/>
        <v>0</v>
      </c>
    </row>
    <row r="55" spans="1:9" ht="14.65" thickBot="1" x14ac:dyDescent="0.5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4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4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4.65" thickBot="1" x14ac:dyDescent="0.5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4.65" thickBot="1" x14ac:dyDescent="0.5">
      <c r="A59" s="60" t="s">
        <v>60</v>
      </c>
      <c r="B59" s="61"/>
      <c r="C59" s="23">
        <f>SUM(C57:C58)</f>
        <v>0</v>
      </c>
      <c r="D59" s="23">
        <f t="shared" ref="D59:I59" si="15">SUM(D57:D58)</f>
        <v>0</v>
      </c>
      <c r="E59" s="23">
        <f t="shared" si="15"/>
        <v>0</v>
      </c>
      <c r="F59" s="23">
        <f t="shared" si="15"/>
        <v>0</v>
      </c>
      <c r="G59" s="23">
        <f t="shared" si="15"/>
        <v>0</v>
      </c>
      <c r="H59" s="23">
        <f t="shared" si="15"/>
        <v>0</v>
      </c>
      <c r="I59" s="23">
        <f t="shared" si="15"/>
        <v>0</v>
      </c>
    </row>
    <row r="60" spans="1:9" x14ac:dyDescent="0.4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4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4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45">
      <c r="A63" s="28"/>
      <c r="B63" s="33" t="s">
        <v>65</v>
      </c>
      <c r="C63" s="34">
        <f>VLOOKUP($B$11,ABONE,3,FALSE)</f>
        <v>11</v>
      </c>
      <c r="D63" s="34">
        <f>VLOOKUP($B$11,ABONE,4,FALSE)</f>
        <v>13311</v>
      </c>
      <c r="E63" s="34">
        <f>VLOOKUP($B$11,ABONE,5,FALSE)</f>
        <v>13322</v>
      </c>
      <c r="F63" s="34">
        <f>VLOOKUP($B$11,ABONE,6,FALSE)</f>
        <v>122</v>
      </c>
      <c r="G63" s="34">
        <f>VLOOKUP($B$11,ABONE,7,FALSE)</f>
        <v>11342</v>
      </c>
      <c r="H63" s="34">
        <f>VLOOKUP($B$11,ABONE,8,FALSE)</f>
        <v>11464</v>
      </c>
      <c r="I63" s="34">
        <f>VLOOKUP($B$11,ABONE,9,FALSE)</f>
        <v>24786</v>
      </c>
    </row>
    <row r="64" spans="1:9" x14ac:dyDescent="0.4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4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4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4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4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4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 xr:uid="{00000000-0002-0000-2400-000000000000}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 xr:uid="{00000000-0002-0000-2400-000001000000}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15:I25 C28:I33 C36:I46 C49:I54 D66:I69 C67:C69 C57:I60" xr:uid="{00000000-0002-0000-2400-000002000000}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1:I69"/>
  <sheetViews>
    <sheetView zoomScale="70" zoomScaleNormal="70" workbookViewId="0">
      <selection activeCell="L13" sqref="L13"/>
    </sheetView>
  </sheetViews>
  <sheetFormatPr defaultRowHeight="14.25" x14ac:dyDescent="0.45"/>
  <cols>
    <col min="1" max="1" width="36.59765625" bestFit="1" customWidth="1"/>
    <col min="2" max="2" width="27" customWidth="1"/>
    <col min="3" max="9" width="18" customWidth="1"/>
  </cols>
  <sheetData>
    <row r="1" spans="1:9" x14ac:dyDescent="0.4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4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4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4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4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4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4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4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4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45">
      <c r="A10" s="7" t="s">
        <v>52</v>
      </c>
      <c r="B10" s="78" t="s">
        <v>79</v>
      </c>
      <c r="C10" s="78"/>
      <c r="D10" s="10"/>
      <c r="E10" s="10"/>
      <c r="F10" s="13"/>
      <c r="G10" s="13"/>
      <c r="H10" s="13"/>
      <c r="I10" s="13"/>
    </row>
    <row r="11" spans="1:9" x14ac:dyDescent="0.45">
      <c r="A11" s="7" t="s">
        <v>77</v>
      </c>
      <c r="B11" s="78" t="s">
        <v>111</v>
      </c>
      <c r="C11" s="78"/>
      <c r="D11" s="10"/>
      <c r="E11" s="10"/>
      <c r="F11" s="10"/>
      <c r="G11" s="6"/>
      <c r="H11" s="6"/>
      <c r="I11" s="6"/>
    </row>
    <row r="12" spans="1:9" ht="14.65" thickBot="1" x14ac:dyDescent="0.5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5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4.65" thickBot="1" x14ac:dyDescent="0.5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4.65" thickBot="1" x14ac:dyDescent="0.5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v>0</v>
      </c>
      <c r="G15" s="23">
        <f t="shared" ref="G15:G24" si="3">(SUMIFS(AGİD2,KAYNAK,A15,SEBEP,B15,SÜRE,"Uzun",BİLDİRİM,"Bildirimsiz",İL,$B$10,İLÇE,$B$11)/VLOOKUP($B$11,ABONE,7,FALSE))*60</f>
        <v>0</v>
      </c>
      <c r="H15" s="23">
        <f t="shared" ref="H15:H24" si="4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5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4.65" thickBot="1" x14ac:dyDescent="0.5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v>0</v>
      </c>
      <c r="G16" s="23">
        <f t="shared" si="3"/>
        <v>0</v>
      </c>
      <c r="H16" s="23">
        <f t="shared" si="4"/>
        <v>0</v>
      </c>
      <c r="I16" s="23">
        <f t="shared" si="5"/>
        <v>0</v>
      </c>
    </row>
    <row r="17" spans="1:9" ht="14.65" thickBot="1" x14ac:dyDescent="0.5">
      <c r="A17" s="19" t="s">
        <v>72</v>
      </c>
      <c r="B17" s="37" t="s">
        <v>22</v>
      </c>
      <c r="C17" s="23">
        <f t="shared" si="0"/>
        <v>0</v>
      </c>
      <c r="D17" s="23">
        <f t="shared" si="1"/>
        <v>0</v>
      </c>
      <c r="E17" s="23">
        <f t="shared" si="2"/>
        <v>0</v>
      </c>
      <c r="F17" s="23">
        <v>0</v>
      </c>
      <c r="G17" s="23">
        <f t="shared" si="3"/>
        <v>0</v>
      </c>
      <c r="H17" s="23">
        <f t="shared" si="4"/>
        <v>0</v>
      </c>
      <c r="I17" s="23">
        <f t="shared" si="5"/>
        <v>0</v>
      </c>
    </row>
    <row r="18" spans="1:9" ht="14.65" thickBot="1" x14ac:dyDescent="0.5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v>0</v>
      </c>
      <c r="G18" s="23">
        <f t="shared" si="3"/>
        <v>0</v>
      </c>
      <c r="H18" s="23">
        <f t="shared" si="4"/>
        <v>0</v>
      </c>
      <c r="I18" s="23">
        <f t="shared" si="5"/>
        <v>0</v>
      </c>
    </row>
    <row r="19" spans="1:9" ht="14.65" thickBot="1" x14ac:dyDescent="0.5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v>0</v>
      </c>
      <c r="G19" s="23">
        <f t="shared" si="3"/>
        <v>0</v>
      </c>
      <c r="H19" s="23">
        <f t="shared" si="4"/>
        <v>0</v>
      </c>
      <c r="I19" s="23">
        <f t="shared" si="5"/>
        <v>0</v>
      </c>
    </row>
    <row r="20" spans="1:9" ht="14.65" thickBot="1" x14ac:dyDescent="0.5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v>0</v>
      </c>
      <c r="G20" s="23">
        <f t="shared" si="3"/>
        <v>0</v>
      </c>
      <c r="H20" s="23">
        <f t="shared" si="4"/>
        <v>0</v>
      </c>
      <c r="I20" s="23">
        <f t="shared" si="5"/>
        <v>0</v>
      </c>
    </row>
    <row r="21" spans="1:9" ht="14.65" thickBot="1" x14ac:dyDescent="0.5">
      <c r="A21" s="19" t="s">
        <v>71</v>
      </c>
      <c r="B21" s="37" t="s">
        <v>22</v>
      </c>
      <c r="C21" s="23">
        <f t="shared" si="0"/>
        <v>0</v>
      </c>
      <c r="D21" s="23">
        <f t="shared" si="1"/>
        <v>0</v>
      </c>
      <c r="E21" s="23">
        <f t="shared" si="2"/>
        <v>0</v>
      </c>
      <c r="F21" s="23">
        <v>0</v>
      </c>
      <c r="G21" s="23">
        <f t="shared" si="3"/>
        <v>0</v>
      </c>
      <c r="H21" s="23">
        <f t="shared" si="4"/>
        <v>0</v>
      </c>
      <c r="I21" s="23">
        <f t="shared" si="5"/>
        <v>0</v>
      </c>
    </row>
    <row r="22" spans="1:9" ht="14.65" thickBot="1" x14ac:dyDescent="0.5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v>0</v>
      </c>
      <c r="G22" s="23">
        <f t="shared" si="3"/>
        <v>0</v>
      </c>
      <c r="H22" s="23">
        <f t="shared" si="4"/>
        <v>0</v>
      </c>
      <c r="I22" s="23">
        <f t="shared" si="5"/>
        <v>0</v>
      </c>
    </row>
    <row r="23" spans="1:9" ht="14.65" thickBot="1" x14ac:dyDescent="0.5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v>0</v>
      </c>
      <c r="G23" s="23">
        <f t="shared" si="3"/>
        <v>0</v>
      </c>
      <c r="H23" s="23">
        <f t="shared" si="4"/>
        <v>0</v>
      </c>
      <c r="I23" s="23">
        <f t="shared" si="5"/>
        <v>0</v>
      </c>
    </row>
    <row r="24" spans="1:9" ht="14.65" thickBot="1" x14ac:dyDescent="0.5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v>0</v>
      </c>
      <c r="G24" s="23">
        <f t="shared" si="3"/>
        <v>0</v>
      </c>
      <c r="H24" s="23">
        <f t="shared" si="4"/>
        <v>0</v>
      </c>
      <c r="I24" s="23">
        <f t="shared" si="5"/>
        <v>0</v>
      </c>
    </row>
    <row r="25" spans="1:9" ht="14.65" thickBot="1" x14ac:dyDescent="0.5">
      <c r="A25" s="60" t="s">
        <v>60</v>
      </c>
      <c r="B25" s="61"/>
      <c r="C25" s="23">
        <f t="shared" ref="C25:I25" si="6">SUM(C15:C24)</f>
        <v>0</v>
      </c>
      <c r="D25" s="23">
        <f t="shared" si="6"/>
        <v>0</v>
      </c>
      <c r="E25" s="23">
        <f t="shared" si="6"/>
        <v>0</v>
      </c>
      <c r="F25" s="23">
        <f t="shared" si="6"/>
        <v>0</v>
      </c>
      <c r="G25" s="23">
        <f t="shared" si="6"/>
        <v>0</v>
      </c>
      <c r="H25" s="23">
        <f t="shared" si="6"/>
        <v>0</v>
      </c>
      <c r="I25" s="23">
        <f t="shared" si="6"/>
        <v>0</v>
      </c>
    </row>
    <row r="26" spans="1:9" ht="14.65" thickBot="1" x14ac:dyDescent="0.5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4.65" thickBot="1" x14ac:dyDescent="0.5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4.65" thickBot="1" x14ac:dyDescent="0.5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4.65" thickBot="1" x14ac:dyDescent="0.5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3">
        <v>0</v>
      </c>
      <c r="G29" s="23">
        <f>(SUMIFS(AGİD2,KAYNAK,A29,SEBEP,B29,SÜRE,"Uzun",BİLDİRİM,"Bildirimli",İL,$B$10,İLÇE,$B$11)/VLOOKUP($B$11,ABONE,7,FALSE))*60</f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4.65" thickBot="1" x14ac:dyDescent="0.5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4.65" thickBot="1" x14ac:dyDescent="0.5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4.65" thickBot="1" x14ac:dyDescent="0.5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4.65" thickBot="1" x14ac:dyDescent="0.5">
      <c r="A33" s="60" t="s">
        <v>60</v>
      </c>
      <c r="B33" s="61"/>
      <c r="C33" s="23">
        <f>SUM(C28:C32)</f>
        <v>0</v>
      </c>
      <c r="D33" s="23">
        <f t="shared" ref="D33:I33" si="7">SUM(D28:D32)</f>
        <v>0</v>
      </c>
      <c r="E33" s="23">
        <f t="shared" si="7"/>
        <v>0</v>
      </c>
      <c r="F33" s="23">
        <f t="shared" si="7"/>
        <v>0</v>
      </c>
      <c r="G33" s="23">
        <f t="shared" si="7"/>
        <v>0</v>
      </c>
      <c r="H33" s="23">
        <f t="shared" si="7"/>
        <v>0</v>
      </c>
      <c r="I33" s="23">
        <f t="shared" si="7"/>
        <v>0</v>
      </c>
    </row>
    <row r="34" spans="1:9" ht="14.65" thickBot="1" x14ac:dyDescent="0.5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4.65" thickBot="1" x14ac:dyDescent="0.5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4.65" thickBot="1" x14ac:dyDescent="0.5">
      <c r="A36" s="19" t="s">
        <v>76</v>
      </c>
      <c r="B36" s="37" t="s">
        <v>22</v>
      </c>
      <c r="C36" s="23">
        <f t="shared" ref="C36:C45" si="8">(SUMIFS(OGİİ1,KAYNAK,A36,SEBEP,B36,SÜRE,"Uzun",BİLDİRİM,"Bildirimsiz",İL,$B$10,İLÇE,$B$11)/VLOOKUP($B$11,ABONE,3,FALSE))</f>
        <v>0</v>
      </c>
      <c r="D36" s="23">
        <f t="shared" ref="D36:D45" si="9">(SUMIFS(AGİİ1,KAYNAK,A36,SEBEP,B36,SÜRE,"Uzun",BİLDİRİM,"Bildirimsiz",İL,$B$10,İLÇE,$B$11)/VLOOKUP($B$11,ABONE,4,FALSE))</f>
        <v>0</v>
      </c>
      <c r="E36" s="23">
        <f t="shared" ref="E36:E45" si="10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v>0</v>
      </c>
      <c r="G36" s="23">
        <f t="shared" ref="G36:G45" si="11">(SUMIFS(AGİD1,KAYNAK,A36,SEBEP,B36,SÜRE,"Uzun",BİLDİRİM,"Bildirimsiz",İL,$B$10,İLÇE,$B$11)/VLOOKUP($B$11,ABONE,7,FALSE))</f>
        <v>0</v>
      </c>
      <c r="H36" s="23">
        <f t="shared" ref="H36:H45" si="12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3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4.65" thickBot="1" x14ac:dyDescent="0.5">
      <c r="A37" s="19" t="s">
        <v>76</v>
      </c>
      <c r="B37" s="24" t="s">
        <v>25</v>
      </c>
      <c r="C37" s="23">
        <f t="shared" si="8"/>
        <v>0</v>
      </c>
      <c r="D37" s="23">
        <f t="shared" si="9"/>
        <v>0</v>
      </c>
      <c r="E37" s="23">
        <f t="shared" si="10"/>
        <v>0</v>
      </c>
      <c r="F37" s="23">
        <v>0</v>
      </c>
      <c r="G37" s="23">
        <f t="shared" si="11"/>
        <v>0</v>
      </c>
      <c r="H37" s="23">
        <f t="shared" si="12"/>
        <v>0</v>
      </c>
      <c r="I37" s="23">
        <f t="shared" si="13"/>
        <v>0</v>
      </c>
    </row>
    <row r="38" spans="1:9" ht="14.65" thickBot="1" x14ac:dyDescent="0.5">
      <c r="A38" s="19" t="s">
        <v>72</v>
      </c>
      <c r="B38" s="37" t="s">
        <v>22</v>
      </c>
      <c r="C38" s="23">
        <f t="shared" si="8"/>
        <v>0</v>
      </c>
      <c r="D38" s="23">
        <f t="shared" si="9"/>
        <v>0</v>
      </c>
      <c r="E38" s="23">
        <f t="shared" si="10"/>
        <v>0</v>
      </c>
      <c r="F38" s="23">
        <v>0</v>
      </c>
      <c r="G38" s="23">
        <f t="shared" si="11"/>
        <v>0</v>
      </c>
      <c r="H38" s="23">
        <f t="shared" si="12"/>
        <v>0</v>
      </c>
      <c r="I38" s="23">
        <f t="shared" si="13"/>
        <v>0</v>
      </c>
    </row>
    <row r="39" spans="1:9" ht="14.65" thickBot="1" x14ac:dyDescent="0.5">
      <c r="A39" s="19" t="s">
        <v>72</v>
      </c>
      <c r="B39" s="20" t="s">
        <v>24</v>
      </c>
      <c r="C39" s="23">
        <f t="shared" si="8"/>
        <v>0</v>
      </c>
      <c r="D39" s="23">
        <f t="shared" si="9"/>
        <v>0</v>
      </c>
      <c r="E39" s="23">
        <f t="shared" si="10"/>
        <v>0</v>
      </c>
      <c r="F39" s="23">
        <v>0</v>
      </c>
      <c r="G39" s="23">
        <f t="shared" si="11"/>
        <v>0</v>
      </c>
      <c r="H39" s="23">
        <f t="shared" si="12"/>
        <v>0</v>
      </c>
      <c r="I39" s="23">
        <f t="shared" si="13"/>
        <v>0</v>
      </c>
    </row>
    <row r="40" spans="1:9" ht="14.65" thickBot="1" x14ac:dyDescent="0.5">
      <c r="A40" s="19" t="s">
        <v>72</v>
      </c>
      <c r="B40" s="24" t="s">
        <v>25</v>
      </c>
      <c r="C40" s="23">
        <f t="shared" si="8"/>
        <v>0</v>
      </c>
      <c r="D40" s="23">
        <f t="shared" si="9"/>
        <v>0</v>
      </c>
      <c r="E40" s="23">
        <f t="shared" si="10"/>
        <v>0</v>
      </c>
      <c r="F40" s="23">
        <v>0</v>
      </c>
      <c r="G40" s="23">
        <f t="shared" si="11"/>
        <v>0</v>
      </c>
      <c r="H40" s="23">
        <f t="shared" si="12"/>
        <v>0</v>
      </c>
      <c r="I40" s="23">
        <f t="shared" si="13"/>
        <v>0</v>
      </c>
    </row>
    <row r="41" spans="1:9" ht="14.65" thickBot="1" x14ac:dyDescent="0.5">
      <c r="A41" s="19" t="s">
        <v>72</v>
      </c>
      <c r="B41" s="20" t="s">
        <v>26</v>
      </c>
      <c r="C41" s="23">
        <f t="shared" si="8"/>
        <v>0</v>
      </c>
      <c r="D41" s="23">
        <f t="shared" si="9"/>
        <v>0</v>
      </c>
      <c r="E41" s="23">
        <f t="shared" si="10"/>
        <v>0</v>
      </c>
      <c r="F41" s="23">
        <v>0</v>
      </c>
      <c r="G41" s="23">
        <f t="shared" si="11"/>
        <v>0</v>
      </c>
      <c r="H41" s="23">
        <f t="shared" si="12"/>
        <v>0</v>
      </c>
      <c r="I41" s="23">
        <f t="shared" si="13"/>
        <v>0</v>
      </c>
    </row>
    <row r="42" spans="1:9" ht="14.65" thickBot="1" x14ac:dyDescent="0.5">
      <c r="A42" s="19" t="s">
        <v>71</v>
      </c>
      <c r="B42" s="37" t="s">
        <v>22</v>
      </c>
      <c r="C42" s="23">
        <f t="shared" si="8"/>
        <v>0</v>
      </c>
      <c r="D42" s="23">
        <f t="shared" si="9"/>
        <v>0</v>
      </c>
      <c r="E42" s="23">
        <f t="shared" si="10"/>
        <v>0</v>
      </c>
      <c r="F42" s="23">
        <v>0</v>
      </c>
      <c r="G42" s="23">
        <f t="shared" si="11"/>
        <v>0</v>
      </c>
      <c r="H42" s="23">
        <f t="shared" si="12"/>
        <v>0</v>
      </c>
      <c r="I42" s="23">
        <f t="shared" si="13"/>
        <v>0</v>
      </c>
    </row>
    <row r="43" spans="1:9" ht="14.65" thickBot="1" x14ac:dyDescent="0.5">
      <c r="A43" s="19" t="s">
        <v>71</v>
      </c>
      <c r="B43" s="20" t="s">
        <v>24</v>
      </c>
      <c r="C43" s="23">
        <f t="shared" si="8"/>
        <v>0</v>
      </c>
      <c r="D43" s="23">
        <f t="shared" si="9"/>
        <v>0</v>
      </c>
      <c r="E43" s="23">
        <f t="shared" si="10"/>
        <v>0</v>
      </c>
      <c r="F43" s="23">
        <v>0</v>
      </c>
      <c r="G43" s="23">
        <f t="shared" si="11"/>
        <v>0</v>
      </c>
      <c r="H43" s="23">
        <f t="shared" si="12"/>
        <v>0</v>
      </c>
      <c r="I43" s="23">
        <f t="shared" si="13"/>
        <v>0</v>
      </c>
    </row>
    <row r="44" spans="1:9" ht="14.65" thickBot="1" x14ac:dyDescent="0.5">
      <c r="A44" s="19" t="s">
        <v>71</v>
      </c>
      <c r="B44" s="24" t="s">
        <v>25</v>
      </c>
      <c r="C44" s="23">
        <f t="shared" si="8"/>
        <v>0</v>
      </c>
      <c r="D44" s="23">
        <f t="shared" si="9"/>
        <v>0</v>
      </c>
      <c r="E44" s="23">
        <f t="shared" si="10"/>
        <v>0</v>
      </c>
      <c r="F44" s="23">
        <v>0</v>
      </c>
      <c r="G44" s="23">
        <f t="shared" si="11"/>
        <v>0</v>
      </c>
      <c r="H44" s="23">
        <f t="shared" si="12"/>
        <v>0</v>
      </c>
      <c r="I44" s="23">
        <f t="shared" si="13"/>
        <v>0</v>
      </c>
    </row>
    <row r="45" spans="1:9" ht="14.65" thickBot="1" x14ac:dyDescent="0.5">
      <c r="A45" s="19" t="s">
        <v>71</v>
      </c>
      <c r="B45" s="20" t="s">
        <v>26</v>
      </c>
      <c r="C45" s="23">
        <f t="shared" si="8"/>
        <v>0</v>
      </c>
      <c r="D45" s="23">
        <f t="shared" si="9"/>
        <v>0</v>
      </c>
      <c r="E45" s="23">
        <f t="shared" si="10"/>
        <v>0</v>
      </c>
      <c r="F45" s="23">
        <v>0</v>
      </c>
      <c r="G45" s="23">
        <f t="shared" si="11"/>
        <v>0</v>
      </c>
      <c r="H45" s="23">
        <f t="shared" si="12"/>
        <v>0</v>
      </c>
      <c r="I45" s="23">
        <f t="shared" si="13"/>
        <v>0</v>
      </c>
    </row>
    <row r="46" spans="1:9" ht="14.65" thickBot="1" x14ac:dyDescent="0.5">
      <c r="A46" s="60" t="s">
        <v>60</v>
      </c>
      <c r="B46" s="61"/>
      <c r="C46" s="23">
        <f>SUM(C36:C45)</f>
        <v>0</v>
      </c>
      <c r="D46" s="23">
        <f t="shared" ref="D46:I46" si="14">SUM(D36:D45)</f>
        <v>0</v>
      </c>
      <c r="E46" s="23">
        <f t="shared" si="14"/>
        <v>0</v>
      </c>
      <c r="F46" s="23">
        <f t="shared" si="14"/>
        <v>0</v>
      </c>
      <c r="G46" s="23">
        <f t="shared" si="14"/>
        <v>0</v>
      </c>
      <c r="H46" s="23">
        <f t="shared" si="14"/>
        <v>0</v>
      </c>
      <c r="I46" s="23">
        <f t="shared" si="14"/>
        <v>0</v>
      </c>
    </row>
    <row r="47" spans="1:9" ht="14.65" thickBot="1" x14ac:dyDescent="0.5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4.65" thickBot="1" x14ac:dyDescent="0.5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4.65" thickBot="1" x14ac:dyDescent="0.5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4.65" thickBot="1" x14ac:dyDescent="0.5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3">
        <v>0</v>
      </c>
      <c r="G50" s="23">
        <f>(SUMIFS(AGİD1,KAYNAK,A50,SEBEP,B50,SÜRE,"Uzun",BİLDİRİM,"Bildirimli",İL,$B$10,İLÇE,$B$11)/VLOOKUP($B$11,ABONE,7,FALSE))</f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4.65" thickBot="1" x14ac:dyDescent="0.5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4.65" thickBot="1" x14ac:dyDescent="0.5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4.65" thickBot="1" x14ac:dyDescent="0.5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4.65" thickBot="1" x14ac:dyDescent="0.5">
      <c r="A54" s="60" t="s">
        <v>60</v>
      </c>
      <c r="B54" s="61"/>
      <c r="C54" s="23">
        <f>SUM(C49:C53)</f>
        <v>0</v>
      </c>
      <c r="D54" s="23">
        <f t="shared" ref="D54:I54" si="15">SUM(D49:D53)</f>
        <v>0</v>
      </c>
      <c r="E54" s="23">
        <f t="shared" si="15"/>
        <v>0</v>
      </c>
      <c r="F54" s="23">
        <f t="shared" si="15"/>
        <v>0</v>
      </c>
      <c r="G54" s="23">
        <f t="shared" si="15"/>
        <v>0</v>
      </c>
      <c r="H54" s="23">
        <f t="shared" si="15"/>
        <v>0</v>
      </c>
      <c r="I54" s="23">
        <f t="shared" si="15"/>
        <v>0</v>
      </c>
    </row>
    <row r="55" spans="1:9" ht="14.65" thickBot="1" x14ac:dyDescent="0.5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4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4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4.65" thickBot="1" x14ac:dyDescent="0.5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4.65" thickBot="1" x14ac:dyDescent="0.5">
      <c r="A59" s="60" t="s">
        <v>60</v>
      </c>
      <c r="B59" s="61"/>
      <c r="C59" s="23">
        <f>SUM(C57:C58)</f>
        <v>0</v>
      </c>
      <c r="D59" s="23">
        <f t="shared" ref="D59:I59" si="16">SUM(D57:D58)</f>
        <v>0</v>
      </c>
      <c r="E59" s="23">
        <f t="shared" si="16"/>
        <v>0</v>
      </c>
      <c r="F59" s="23">
        <f t="shared" si="16"/>
        <v>0</v>
      </c>
      <c r="G59" s="23">
        <f t="shared" si="16"/>
        <v>0</v>
      </c>
      <c r="H59" s="23">
        <f t="shared" si="16"/>
        <v>0</v>
      </c>
      <c r="I59" s="23">
        <f t="shared" si="16"/>
        <v>0</v>
      </c>
    </row>
    <row r="60" spans="1:9" x14ac:dyDescent="0.4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4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4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45">
      <c r="A63" s="28"/>
      <c r="B63" s="33" t="s">
        <v>65</v>
      </c>
      <c r="C63" s="34">
        <f>VLOOKUP($B$11,ABONE,3,FALSE)</f>
        <v>17</v>
      </c>
      <c r="D63" s="34">
        <f>VLOOKUP($B$11,ABONE,4,FALSE)</f>
        <v>10002</v>
      </c>
      <c r="E63" s="34">
        <f>VLOOKUP($B$11,ABONE,5,FALSE)</f>
        <v>10019</v>
      </c>
      <c r="F63" s="34">
        <f>VLOOKUP($B$11,ABONE,6,FALSE)</f>
        <v>150</v>
      </c>
      <c r="G63" s="34">
        <f>VLOOKUP($B$11,ABONE,7,FALSE)</f>
        <v>12737</v>
      </c>
      <c r="H63" s="34">
        <f>VLOOKUP($B$11,ABONE,8,FALSE)</f>
        <v>12887</v>
      </c>
      <c r="I63" s="34">
        <f>VLOOKUP($B$11,ABONE,9,FALSE)</f>
        <v>22906</v>
      </c>
    </row>
    <row r="64" spans="1:9" x14ac:dyDescent="0.4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4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4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4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4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4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 xr:uid="{00000000-0002-0000-2500-000000000000}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 xr:uid="{00000000-0002-0000-2500-000001000000}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15:I25 C28:I33 C36:I46 C49:I54 D66:I69 C67:C69 C57:I60" xr:uid="{00000000-0002-0000-2500-000002000000}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A1:I69"/>
  <sheetViews>
    <sheetView zoomScale="70" zoomScaleNormal="70" workbookViewId="0">
      <selection activeCell="L13" sqref="L13"/>
    </sheetView>
  </sheetViews>
  <sheetFormatPr defaultRowHeight="14.25" x14ac:dyDescent="0.45"/>
  <cols>
    <col min="1" max="1" width="36.59765625" bestFit="1" customWidth="1"/>
    <col min="2" max="2" width="27" customWidth="1"/>
    <col min="3" max="9" width="18" customWidth="1"/>
  </cols>
  <sheetData>
    <row r="1" spans="1:9" x14ac:dyDescent="0.4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4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4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4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4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4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4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4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4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45">
      <c r="A10" s="7" t="s">
        <v>52</v>
      </c>
      <c r="B10" s="78" t="s">
        <v>79</v>
      </c>
      <c r="C10" s="78"/>
      <c r="D10" s="10"/>
      <c r="E10" s="10"/>
      <c r="F10" s="13"/>
      <c r="G10" s="13"/>
      <c r="H10" s="13"/>
      <c r="I10" s="13"/>
    </row>
    <row r="11" spans="1:9" x14ac:dyDescent="0.45">
      <c r="A11" s="7" t="s">
        <v>77</v>
      </c>
      <c r="B11" s="78" t="s">
        <v>112</v>
      </c>
      <c r="C11" s="78"/>
      <c r="D11" s="10"/>
      <c r="E11" s="10"/>
      <c r="F11" s="10"/>
      <c r="G11" s="6"/>
      <c r="H11" s="6"/>
      <c r="I11" s="6"/>
    </row>
    <row r="12" spans="1:9" ht="14.65" thickBot="1" x14ac:dyDescent="0.5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5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4.65" thickBot="1" x14ac:dyDescent="0.5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4.65" thickBot="1" x14ac:dyDescent="0.5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4.65" thickBot="1" x14ac:dyDescent="0.5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4.65" thickBot="1" x14ac:dyDescent="0.5">
      <c r="A17" s="19" t="s">
        <v>72</v>
      </c>
      <c r="B17" s="37" t="s">
        <v>22</v>
      </c>
      <c r="C17" s="23">
        <f t="shared" si="0"/>
        <v>0</v>
      </c>
      <c r="D17" s="23">
        <f t="shared" si="1"/>
        <v>0</v>
      </c>
      <c r="E17" s="23">
        <f t="shared" si="2"/>
        <v>0</v>
      </c>
      <c r="F17" s="23">
        <f t="shared" si="3"/>
        <v>0</v>
      </c>
      <c r="G17" s="23">
        <f t="shared" si="4"/>
        <v>0</v>
      </c>
      <c r="H17" s="23">
        <f t="shared" si="5"/>
        <v>0</v>
      </c>
      <c r="I17" s="23">
        <f t="shared" si="6"/>
        <v>0</v>
      </c>
    </row>
    <row r="18" spans="1:9" ht="14.65" thickBot="1" x14ac:dyDescent="0.5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4.65" thickBot="1" x14ac:dyDescent="0.5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4.65" thickBot="1" x14ac:dyDescent="0.5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4.65" thickBot="1" x14ac:dyDescent="0.5">
      <c r="A21" s="19" t="s">
        <v>71</v>
      </c>
      <c r="B21" s="37" t="s">
        <v>22</v>
      </c>
      <c r="C21" s="23">
        <f t="shared" si="0"/>
        <v>0</v>
      </c>
      <c r="D21" s="23">
        <f t="shared" si="1"/>
        <v>0</v>
      </c>
      <c r="E21" s="23">
        <f t="shared" si="2"/>
        <v>0</v>
      </c>
      <c r="F21" s="23">
        <f t="shared" si="3"/>
        <v>0</v>
      </c>
      <c r="G21" s="23">
        <f t="shared" si="4"/>
        <v>0</v>
      </c>
      <c r="H21" s="23">
        <f t="shared" si="5"/>
        <v>0</v>
      </c>
      <c r="I21" s="23">
        <f t="shared" si="6"/>
        <v>0</v>
      </c>
    </row>
    <row r="22" spans="1:9" ht="14.65" thickBot="1" x14ac:dyDescent="0.5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4.65" thickBot="1" x14ac:dyDescent="0.5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4.65" thickBot="1" x14ac:dyDescent="0.5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4.65" thickBot="1" x14ac:dyDescent="0.5">
      <c r="A25" s="60" t="s">
        <v>60</v>
      </c>
      <c r="B25" s="61"/>
      <c r="C25" s="23">
        <f t="shared" ref="C25:I25" si="7">SUM(C15:C24)</f>
        <v>0</v>
      </c>
      <c r="D25" s="23">
        <f t="shared" si="7"/>
        <v>0</v>
      </c>
      <c r="E25" s="23">
        <f t="shared" si="7"/>
        <v>0</v>
      </c>
      <c r="F25" s="23">
        <f t="shared" si="7"/>
        <v>0</v>
      </c>
      <c r="G25" s="23">
        <f t="shared" si="7"/>
        <v>0</v>
      </c>
      <c r="H25" s="23">
        <f t="shared" si="7"/>
        <v>0</v>
      </c>
      <c r="I25" s="23">
        <f t="shared" si="7"/>
        <v>0</v>
      </c>
    </row>
    <row r="26" spans="1:9" ht="14.65" thickBot="1" x14ac:dyDescent="0.5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4.65" thickBot="1" x14ac:dyDescent="0.5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4.65" thickBot="1" x14ac:dyDescent="0.5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4.65" thickBot="1" x14ac:dyDescent="0.5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3">
        <f>(SUMIFS(OGİD2,KAYNAK,A29,SEBEP,B29,SÜRE,"Uzun",BİLDİRİM,"Bildirimli",İL,$B$10,İLÇE,$B$11)/VLOOKUP($B$11,ABONE,6,FALSE))*60</f>
        <v>0</v>
      </c>
      <c r="G29" s="23">
        <f>(SUMIFS(AGİD2,KAYNAK,A29,SEBEP,B29,SÜRE,"Uzun",BİLDİRİM,"Bildirimli",İL,$B$10,İLÇE,$B$11)/VLOOKUP($B$11,ABONE,7,FALSE))*60</f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4.65" thickBot="1" x14ac:dyDescent="0.5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4.65" thickBot="1" x14ac:dyDescent="0.5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4.65" thickBot="1" x14ac:dyDescent="0.5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4.65" thickBot="1" x14ac:dyDescent="0.5">
      <c r="A33" s="60" t="s">
        <v>60</v>
      </c>
      <c r="B33" s="61"/>
      <c r="C33" s="23">
        <f>SUM(C28:C32)</f>
        <v>0</v>
      </c>
      <c r="D33" s="23">
        <f t="shared" ref="D33:I33" si="8">SUM(D28:D32)</f>
        <v>0</v>
      </c>
      <c r="E33" s="23">
        <f t="shared" si="8"/>
        <v>0</v>
      </c>
      <c r="F33" s="23">
        <f t="shared" si="8"/>
        <v>0</v>
      </c>
      <c r="G33" s="23">
        <f t="shared" si="8"/>
        <v>0</v>
      </c>
      <c r="H33" s="23">
        <f t="shared" si="8"/>
        <v>0</v>
      </c>
      <c r="I33" s="23">
        <f t="shared" si="8"/>
        <v>0</v>
      </c>
    </row>
    <row r="34" spans="1:9" ht="14.65" thickBot="1" x14ac:dyDescent="0.5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4.65" thickBot="1" x14ac:dyDescent="0.5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4.65" thickBot="1" x14ac:dyDescent="0.5">
      <c r="A36" s="19" t="s">
        <v>76</v>
      </c>
      <c r="B36" s="37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4.65" thickBot="1" x14ac:dyDescent="0.5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4.65" thickBot="1" x14ac:dyDescent="0.5">
      <c r="A38" s="19" t="s">
        <v>72</v>
      </c>
      <c r="B38" s="37" t="s">
        <v>22</v>
      </c>
      <c r="C38" s="23">
        <f t="shared" si="9"/>
        <v>0</v>
      </c>
      <c r="D38" s="23">
        <f t="shared" si="10"/>
        <v>0</v>
      </c>
      <c r="E38" s="23">
        <f t="shared" si="11"/>
        <v>0</v>
      </c>
      <c r="F38" s="23">
        <f t="shared" si="12"/>
        <v>0</v>
      </c>
      <c r="G38" s="23">
        <f t="shared" si="13"/>
        <v>0</v>
      </c>
      <c r="H38" s="23">
        <f t="shared" si="14"/>
        <v>0</v>
      </c>
      <c r="I38" s="23">
        <f t="shared" si="15"/>
        <v>0</v>
      </c>
    </row>
    <row r="39" spans="1:9" ht="14.65" thickBot="1" x14ac:dyDescent="0.5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4.65" thickBot="1" x14ac:dyDescent="0.5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4.65" thickBot="1" x14ac:dyDescent="0.5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4.65" thickBot="1" x14ac:dyDescent="0.5">
      <c r="A42" s="19" t="s">
        <v>71</v>
      </c>
      <c r="B42" s="37" t="s">
        <v>22</v>
      </c>
      <c r="C42" s="23">
        <f t="shared" si="9"/>
        <v>0</v>
      </c>
      <c r="D42" s="23">
        <f t="shared" si="10"/>
        <v>0</v>
      </c>
      <c r="E42" s="23">
        <f t="shared" si="11"/>
        <v>0</v>
      </c>
      <c r="F42" s="23">
        <f t="shared" si="12"/>
        <v>0</v>
      </c>
      <c r="G42" s="23">
        <f t="shared" si="13"/>
        <v>0</v>
      </c>
      <c r="H42" s="23">
        <f t="shared" si="14"/>
        <v>0</v>
      </c>
      <c r="I42" s="23">
        <f t="shared" si="15"/>
        <v>0</v>
      </c>
    </row>
    <row r="43" spans="1:9" ht="14.65" thickBot="1" x14ac:dyDescent="0.5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4.65" thickBot="1" x14ac:dyDescent="0.5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4.65" thickBot="1" x14ac:dyDescent="0.5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4.65" thickBot="1" x14ac:dyDescent="0.5">
      <c r="A46" s="60" t="s">
        <v>60</v>
      </c>
      <c r="B46" s="61"/>
      <c r="C46" s="23">
        <f>SUM(C36:C45)</f>
        <v>0</v>
      </c>
      <c r="D46" s="23">
        <f t="shared" ref="D46:I46" si="16">SUM(D36:D45)</f>
        <v>0</v>
      </c>
      <c r="E46" s="23">
        <f t="shared" si="16"/>
        <v>0</v>
      </c>
      <c r="F46" s="23">
        <f t="shared" si="16"/>
        <v>0</v>
      </c>
      <c r="G46" s="23">
        <f t="shared" si="16"/>
        <v>0</v>
      </c>
      <c r="H46" s="23">
        <f t="shared" si="16"/>
        <v>0</v>
      </c>
      <c r="I46" s="23">
        <f t="shared" si="16"/>
        <v>0</v>
      </c>
    </row>
    <row r="47" spans="1:9" ht="14.65" thickBot="1" x14ac:dyDescent="0.5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4.65" thickBot="1" x14ac:dyDescent="0.5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4.65" thickBot="1" x14ac:dyDescent="0.5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4.65" thickBot="1" x14ac:dyDescent="0.5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3">
        <f>(SUMIFS(OGİD1,KAYNAK,A50,SEBEP,B50,SÜRE,"Uzun",BİLDİRİM,"Bildirimli",İL,$B$10,İLÇE,$B$11)/VLOOKUP($B$11,ABONE,6,FALSE))</f>
        <v>0</v>
      </c>
      <c r="G50" s="23">
        <f>(SUMIFS(AGİD1,KAYNAK,A50,SEBEP,B50,SÜRE,"Uzun",BİLDİRİM,"Bildirimli",İL,$B$10,İLÇE,$B$11)/VLOOKUP($B$11,ABONE,7,FALSE))</f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4.65" thickBot="1" x14ac:dyDescent="0.5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4.65" thickBot="1" x14ac:dyDescent="0.5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4.65" thickBot="1" x14ac:dyDescent="0.5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4.65" thickBot="1" x14ac:dyDescent="0.5">
      <c r="A54" s="60" t="s">
        <v>60</v>
      </c>
      <c r="B54" s="61"/>
      <c r="C54" s="23">
        <f>SUM(C49:C53)</f>
        <v>0</v>
      </c>
      <c r="D54" s="23">
        <f t="shared" ref="D54:I54" si="17">SUM(D49:D53)</f>
        <v>0</v>
      </c>
      <c r="E54" s="23">
        <f t="shared" si="17"/>
        <v>0</v>
      </c>
      <c r="F54" s="23">
        <f t="shared" si="17"/>
        <v>0</v>
      </c>
      <c r="G54" s="23">
        <f t="shared" si="17"/>
        <v>0</v>
      </c>
      <c r="H54" s="23">
        <f t="shared" si="17"/>
        <v>0</v>
      </c>
      <c r="I54" s="23">
        <f t="shared" si="17"/>
        <v>0</v>
      </c>
    </row>
    <row r="55" spans="1:9" ht="14.65" thickBot="1" x14ac:dyDescent="0.5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4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4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4.65" thickBot="1" x14ac:dyDescent="0.5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4.65" thickBot="1" x14ac:dyDescent="0.5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4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4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4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45">
      <c r="A63" s="28"/>
      <c r="B63" s="33" t="s">
        <v>65</v>
      </c>
      <c r="C63" s="34">
        <f>VLOOKUP($B$11,ABONE,3,FALSE)</f>
        <v>37</v>
      </c>
      <c r="D63" s="34">
        <f>VLOOKUP($B$11,ABONE,4,FALSE)</f>
        <v>17417</v>
      </c>
      <c r="E63" s="34">
        <f>VLOOKUP($B$11,ABONE,5,FALSE)</f>
        <v>17454</v>
      </c>
      <c r="F63" s="34">
        <f>VLOOKUP($B$11,ABONE,6,FALSE)</f>
        <v>1206</v>
      </c>
      <c r="G63" s="34">
        <f>VLOOKUP($B$11,ABONE,7,FALSE)</f>
        <v>6694</v>
      </c>
      <c r="H63" s="34">
        <f>VLOOKUP($B$11,ABONE,8,FALSE)</f>
        <v>7900</v>
      </c>
      <c r="I63" s="34">
        <f>VLOOKUP($B$11,ABONE,9,FALSE)</f>
        <v>25354</v>
      </c>
    </row>
    <row r="64" spans="1:9" x14ac:dyDescent="0.4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4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4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4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4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4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 xr:uid="{00000000-0002-0000-2600-000000000000}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 xr:uid="{00000000-0002-0000-2600-000001000000}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 xr:uid="{00000000-0002-0000-2600-000002000000}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I69"/>
  <sheetViews>
    <sheetView zoomScale="70" zoomScaleNormal="70" workbookViewId="0">
      <selection activeCell="L13" sqref="L13"/>
    </sheetView>
  </sheetViews>
  <sheetFormatPr defaultRowHeight="14.25" x14ac:dyDescent="0.45"/>
  <cols>
    <col min="1" max="1" width="36.59765625" bestFit="1" customWidth="1"/>
    <col min="2" max="2" width="27" customWidth="1"/>
    <col min="3" max="9" width="18" customWidth="1"/>
  </cols>
  <sheetData>
    <row r="1" spans="1:9" x14ac:dyDescent="0.4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4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4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4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4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4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4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4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4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45">
      <c r="A10" s="7" t="s">
        <v>52</v>
      </c>
      <c r="B10" s="78" t="s">
        <v>79</v>
      </c>
      <c r="C10" s="78"/>
      <c r="D10" s="10"/>
      <c r="E10" s="10"/>
      <c r="F10" s="13"/>
      <c r="G10" s="13"/>
      <c r="H10" s="13"/>
      <c r="I10" s="13"/>
    </row>
    <row r="11" spans="1:9" x14ac:dyDescent="0.45">
      <c r="A11" s="8"/>
      <c r="B11" s="14"/>
      <c r="C11" s="14"/>
      <c r="D11" s="10"/>
      <c r="E11" s="10"/>
      <c r="F11" s="10"/>
      <c r="G11" s="6"/>
      <c r="H11" s="6"/>
      <c r="I11" s="6"/>
    </row>
    <row r="12" spans="1:9" ht="14.65" thickBot="1" x14ac:dyDescent="0.5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5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4.65" thickBot="1" x14ac:dyDescent="0.5">
      <c r="A14" s="19" t="s">
        <v>56</v>
      </c>
      <c r="B14" s="20" t="s">
        <v>57</v>
      </c>
      <c r="C14" s="26" t="s">
        <v>58</v>
      </c>
      <c r="D14" s="26" t="s">
        <v>59</v>
      </c>
      <c r="E14" s="26" t="s">
        <v>36</v>
      </c>
      <c r="F14" s="26" t="s">
        <v>58</v>
      </c>
      <c r="G14" s="26" t="s">
        <v>59</v>
      </c>
      <c r="H14" s="26" t="s">
        <v>36</v>
      </c>
      <c r="I14" s="71"/>
    </row>
    <row r="15" spans="1:9" ht="14.65" thickBot="1" x14ac:dyDescent="0.5">
      <c r="A15" s="19" t="s">
        <v>76</v>
      </c>
      <c r="B15" s="25" t="s">
        <v>22</v>
      </c>
      <c r="C15" s="23">
        <f t="shared" ref="C15:C24" si="0">(SUMIFS(OGİİ2,KAYNAK,A15,SEBEP,B15,SÜRE,"Uzun",BİLDİRİM,"Bildirimsiz",İL,$B$10)/VLOOKUP($B$10,ABONE,3,FALSE))*60</f>
        <v>0</v>
      </c>
      <c r="D15" s="23">
        <f t="shared" ref="D15:D24" si="1">(SUMIFS(AGİİ2,KAYNAK,A15,SEBEP,B15,SÜRE,"Uzun",BİLDİRİM,"Bildirimsiz",İL,$B$10)/VLOOKUP($B$10,ABONE,4,FALSE))*60</f>
        <v>0</v>
      </c>
      <c r="E15" s="23">
        <f t="shared" ref="E15:E24" si="2">((SUMIFS(OGİİ2,KAYNAK,A15,SEBEP,B15,SÜRE,"Uzun",BİLDİRİM,"Bildirimsiz",İL,$B$10)+SUMIFS(AGİİ2,KAYNAK,A15,SEBEP,B15,SÜRE,"Uzun",BİLDİRİM,"Bildirimsiz",İL,$B$10))/VLOOKUP($B$10,ABONE,5,FALSE))*60</f>
        <v>0</v>
      </c>
      <c r="F15" s="23">
        <f t="shared" ref="F15:F24" si="3">(SUMIFS(OGİD2,KAYNAK,A15,SEBEP,B15,SÜRE,"Uzun",BİLDİRİM,"Bildirimsiz",İL,$B$10)/VLOOKUP($B$10,ABONE,6,FALSE))*60</f>
        <v>0</v>
      </c>
      <c r="G15" s="23">
        <f t="shared" ref="G15:G24" si="4">(SUMIFS(AGİD2,KAYNAK,A15,SEBEP,B15,SÜRE,"Uzun",BİLDİRİM,"Bildirimsiz",İL,$B$10)/VLOOKUP($B$10,ABONE,7,FALSE))*60</f>
        <v>0</v>
      </c>
      <c r="H15" s="23">
        <f t="shared" ref="H15:H24" si="5">((SUMIFS(OGİD2,KAYNAK,A15,SEBEP,B15,SÜRE,"Uzun",BİLDİRİM,"Bildirimsiz",İL,$B$10)+SUMIFS(AGİD2,KAYNAK,A15,SEBEP,B15,SÜRE,"Uzun",BİLDİRİM,"Bildirimsiz",İL,$B$10))/VLOOKUP($B$10,ABONE,8,FALSE))*60</f>
        <v>0</v>
      </c>
      <c r="I15" s="23">
        <f t="shared" ref="I15:I24" si="6">((SUMIFS(OGİİ2,KAYNAK,A15,SEBEP,B15,SÜRE,"Uzun",BİLDİRİM,"Bildirimsiz",İL,$B$10)+SUMIFS(AGİİ2,KAYNAK,A15,SEBEP,B15,SÜRE,"Uzun",BİLDİRİM,"Bildirimsiz",İL,$B$10)+SUMIFS(OGİD2,KAYNAK,A15,SEBEP,B15,SÜRE,"Uzun",BİLDİRİM,"Bildirimsiz",İL,$B$10)+SUMIFS(AGİD2,KAYNAK,A15,SEBEP,B15,SÜRE,"Uzun",BİLDİRİM,"Bildirimsiz",İL,$B$10))/VLOOKUP($B$10,ABONE,9,FALSE))*60</f>
        <v>0</v>
      </c>
    </row>
    <row r="16" spans="1:9" ht="14.65" thickBot="1" x14ac:dyDescent="0.5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4.65" thickBot="1" x14ac:dyDescent="0.5">
      <c r="A17" s="19" t="s">
        <v>72</v>
      </c>
      <c r="B17" s="25" t="s">
        <v>22</v>
      </c>
      <c r="C17" s="23">
        <f t="shared" si="0"/>
        <v>0</v>
      </c>
      <c r="D17" s="23">
        <f t="shared" si="1"/>
        <v>0</v>
      </c>
      <c r="E17" s="23">
        <f t="shared" si="2"/>
        <v>0</v>
      </c>
      <c r="F17" s="23">
        <f t="shared" si="3"/>
        <v>0</v>
      </c>
      <c r="G17" s="23">
        <f t="shared" si="4"/>
        <v>0</v>
      </c>
      <c r="H17" s="23">
        <f t="shared" si="5"/>
        <v>0</v>
      </c>
      <c r="I17" s="23">
        <f t="shared" si="6"/>
        <v>0</v>
      </c>
    </row>
    <row r="18" spans="1:9" ht="14.65" thickBot="1" x14ac:dyDescent="0.5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4.65" thickBot="1" x14ac:dyDescent="0.5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4.65" thickBot="1" x14ac:dyDescent="0.5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4.65" thickBot="1" x14ac:dyDescent="0.5">
      <c r="A21" s="19" t="s">
        <v>71</v>
      </c>
      <c r="B21" s="25" t="s">
        <v>22</v>
      </c>
      <c r="C21" s="23">
        <f t="shared" si="0"/>
        <v>0</v>
      </c>
      <c r="D21" s="23">
        <f t="shared" si="1"/>
        <v>0</v>
      </c>
      <c r="E21" s="23">
        <f t="shared" si="2"/>
        <v>0</v>
      </c>
      <c r="F21" s="23">
        <f t="shared" si="3"/>
        <v>0</v>
      </c>
      <c r="G21" s="23">
        <f t="shared" si="4"/>
        <v>0</v>
      </c>
      <c r="H21" s="23">
        <f t="shared" si="5"/>
        <v>0</v>
      </c>
      <c r="I21" s="23">
        <f t="shared" si="6"/>
        <v>0</v>
      </c>
    </row>
    <row r="22" spans="1:9" ht="14.65" thickBot="1" x14ac:dyDescent="0.5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4.65" thickBot="1" x14ac:dyDescent="0.5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4.65" thickBot="1" x14ac:dyDescent="0.5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4.65" thickBot="1" x14ac:dyDescent="0.5">
      <c r="A25" s="60" t="s">
        <v>60</v>
      </c>
      <c r="B25" s="61"/>
      <c r="C25" s="23">
        <f t="shared" ref="C25:I25" si="7">SUM(C15:C24)</f>
        <v>0</v>
      </c>
      <c r="D25" s="23">
        <f t="shared" si="7"/>
        <v>0</v>
      </c>
      <c r="E25" s="23">
        <f t="shared" si="7"/>
        <v>0</v>
      </c>
      <c r="F25" s="23">
        <f t="shared" si="7"/>
        <v>0</v>
      </c>
      <c r="G25" s="23">
        <f t="shared" si="7"/>
        <v>0</v>
      </c>
      <c r="H25" s="23">
        <f t="shared" si="7"/>
        <v>0</v>
      </c>
      <c r="I25" s="23">
        <f t="shared" si="7"/>
        <v>0</v>
      </c>
    </row>
    <row r="26" spans="1:9" ht="14.65" thickBot="1" x14ac:dyDescent="0.5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4.65" thickBot="1" x14ac:dyDescent="0.5">
      <c r="A27" s="19" t="s">
        <v>56</v>
      </c>
      <c r="B27" s="20" t="s">
        <v>57</v>
      </c>
      <c r="C27" s="26" t="s">
        <v>58</v>
      </c>
      <c r="D27" s="26" t="s">
        <v>59</v>
      </c>
      <c r="E27" s="27" t="s">
        <v>36</v>
      </c>
      <c r="F27" s="26" t="s">
        <v>23</v>
      </c>
      <c r="G27" s="26" t="s">
        <v>21</v>
      </c>
      <c r="H27" s="27" t="s">
        <v>36</v>
      </c>
      <c r="I27" s="68"/>
    </row>
    <row r="28" spans="1:9" ht="14.65" thickBot="1" x14ac:dyDescent="0.5">
      <c r="A28" s="19" t="s">
        <v>76</v>
      </c>
      <c r="B28" s="25" t="s">
        <v>22</v>
      </c>
      <c r="C28" s="23">
        <f>(SUMIFS(OGİİ2,KAYNAK,A28,SEBEP,B28,SÜRE,"Uzun",BİLDİRİM,"Bildirimli",İL,$B$10)/VLOOKUP($B$10,ABONE,3,FALSE))*60</f>
        <v>0</v>
      </c>
      <c r="D28" s="23">
        <f>(SUMIFS(AGİİ2,KAYNAK,A28,SEBEP,B28,SÜRE,"Uzun",BİLDİRİM,"Bildirimli",İL,$B$10)/VLOOKUP($B$10,ABONE,4,FALSE))*60</f>
        <v>0</v>
      </c>
      <c r="E28" s="23">
        <f>((SUMIFS(OGİİ2,KAYNAK,A28,SEBEP,B28,SÜRE,"Uzun",BİLDİRİM,"Bildirimli",İL,$B$10)+SUMIFS(AGİİ2,KAYNAK,A28,SEBEP,B28,SÜRE,"Uzun",BİLDİRİM,"Bildirimli",İL,$B$10))/VLOOKUP($B$10,ABONE,5,FALSE))*60</f>
        <v>0</v>
      </c>
      <c r="F28" s="23">
        <f>(SUMIFS(OGİD2,KAYNAK,A28,SEBEP,B28,SÜRE,"Uzun",BİLDİRİM,"Bildirimli",İL,$B$10)/VLOOKUP($B$10,ABONE,6,FALSE))*60</f>
        <v>0</v>
      </c>
      <c r="G28" s="23">
        <f>(SUMIFS(AGİD2,KAYNAK,A28,SEBEP,B28,SÜRE,"Uzun",BİLDİRİM,"Bildirimli",İL,$B$10)/VLOOKUP($B$10,ABONE,7,FALSE))*60</f>
        <v>0</v>
      </c>
      <c r="H28" s="23">
        <f>((SUMIFS(OGİD2,KAYNAK,A28,SEBEP,B28,SÜRE,"Uzun",BİLDİRİM,"Bildirimli",İL,$B$10)+SUMIFS(AGİD2,KAYNAK,A28,SEBEP,B28,SÜRE,"Uzun",BİLDİRİM,"Bildirimli",İL,$B$10))/VLOOKUP($B$10,ABONE,8,FALSE))*60</f>
        <v>0</v>
      </c>
      <c r="I28" s="23">
        <f>((SUMIFS(OGİİ2,KAYNAK,A28,SEBEP,B28,SÜRE,"Uzun",BİLDİRİM,"Bildirimli",İL,$B$10)+SUMIFS(AGİİ2,KAYNAK,A28,SEBEP,B28,SÜRE,"Uzun",BİLDİRİM,"Bildirimli",İL,$B$10)+SUMIFS(OGİD2,KAYNAK,A28,SEBEP,B28,SÜRE,"Uzun",BİLDİRİM,"Bildirimli",İL,$B$10)+SUMIFS(AGİD2,KAYNAK,A28,SEBEP,B28,SÜRE,"Uzun",BİLDİRİM,"Bildirimli",İL,$B$10))/VLOOKUP($B$10,ABONE,9,FALSE))*60</f>
        <v>0</v>
      </c>
    </row>
    <row r="29" spans="1:9" ht="14.65" thickBot="1" x14ac:dyDescent="0.5">
      <c r="A29" s="19" t="s">
        <v>72</v>
      </c>
      <c r="B29" s="25" t="s">
        <v>22</v>
      </c>
      <c r="C29" s="23">
        <f>(SUMIFS(OGİİ2,KAYNAK,A29,SEBEP,B29,SÜRE,"Uzun",BİLDİRİM,"Bildirimli",İL,$B$10)/VLOOKUP($B$10,ABONE,3,FALSE))*60</f>
        <v>0</v>
      </c>
      <c r="D29" s="23">
        <f>(SUMIFS(AGİİ2,KAYNAK,A29,SEBEP,B29,SÜRE,"Uzun",BİLDİRİM,"Bildirimli",İL,$B$10)/VLOOKUP($B$10,ABONE,4,FALSE))*60</f>
        <v>0</v>
      </c>
      <c r="E29" s="23">
        <f>((SUMIFS(OGİİ2,KAYNAK,A29,SEBEP,B29,SÜRE,"Uzun",BİLDİRİM,"Bildirimli",İL,$B$10)+SUMIFS(AGİİ2,KAYNAK,A29,SEBEP,B29,SÜRE,"Uzun",BİLDİRİM,"Bildirimli",İL,$B$10))/VLOOKUP($B$10,ABONE,5,FALSE))*60</f>
        <v>0</v>
      </c>
      <c r="F29" s="23">
        <f>(SUMIFS(OGİD2,KAYNAK,A29,SEBEP,B29,SÜRE,"Uzun",BİLDİRİM,"Bildirimli",İL,$B$10)/VLOOKUP($B$10,ABONE,6,FALSE))*60</f>
        <v>0</v>
      </c>
      <c r="G29" s="23">
        <f>(SUMIFS(AGİD2,KAYNAK,A29,SEBEP,B29,SÜRE,"Uzun",BİLDİRİM,"Bildirimli",İL,$B$10)/VLOOKUP($B$10,ABONE,7,FALSE))*60</f>
        <v>0</v>
      </c>
      <c r="H29" s="23">
        <f>((SUMIFS(OGİD2,KAYNAK,A29,SEBEP,B29,SÜRE,"Uzun",BİLDİRİM,"Bildirimli",İL,$B$10)+SUMIFS(AGİD2,KAYNAK,A29,SEBEP,B29,SÜRE,"Uzun",BİLDİRİM,"Bildirimli",İL,$B$10))/VLOOKUP($B$10,ABONE,8,FALSE))*60</f>
        <v>0</v>
      </c>
      <c r="I29" s="23">
        <f>((SUMIFS(OGİİ2,KAYNAK,A29,SEBEP,B29,SÜRE,"Uzun",BİLDİRİM,"Bildirimli",İL,$B$10)+SUMIFS(AGİİ2,KAYNAK,A29,SEBEP,B29,SÜRE,"Uzun",BİLDİRİM,"Bildirimli",İL,$B$10)+SUMIFS(OGİD2,KAYNAK,A29,SEBEP,B29,SÜRE,"Uzun",BİLDİRİM,"Bildirimli",İL,$B$10)+SUMIFS(AGİD2,KAYNAK,A29,SEBEP,B29,SÜRE,"Uzun",BİLDİRİM,"Bildirimli",İL,$B$10))/VLOOKUP($B$10,ABONE,9,FALSE))*60</f>
        <v>0</v>
      </c>
    </row>
    <row r="30" spans="1:9" ht="14.65" thickBot="1" x14ac:dyDescent="0.5">
      <c r="A30" s="19" t="s">
        <v>72</v>
      </c>
      <c r="B30" s="20" t="s">
        <v>26</v>
      </c>
      <c r="C30" s="23">
        <f>(SUMIFS(OGİİ2,KAYNAK,A30,SEBEP,B30,SÜRE,"Uzun",BİLDİRİM,"Bildirimli",İL,$B$10)/VLOOKUP($B$10,ABONE,3,FALSE))*60</f>
        <v>0</v>
      </c>
      <c r="D30" s="23">
        <f>(SUMIFS(AGİİ2,KAYNAK,A30,SEBEP,B30,SÜRE,"Uzun",BİLDİRİM,"Bildirimli",İL,$B$10)/VLOOKUP($B$10,ABONE,4,FALSE))*60</f>
        <v>0</v>
      </c>
      <c r="E30" s="23">
        <f>((SUMIFS(OGİİ2,KAYNAK,A30,SEBEP,B30,SÜRE,"Uzun",BİLDİRİM,"Bildirimli",İL,$B$10)+SUMIFS(AGİİ2,KAYNAK,A30,SEBEP,B30,SÜRE,"Uzun",BİLDİRİM,"Bildirimli",İL,$B$10))/VLOOKUP($B$10,ABONE,5,FALSE))*60</f>
        <v>0</v>
      </c>
      <c r="F30" s="23">
        <f>(SUMIFS(OGİD2,KAYNAK,A30,SEBEP,B30,SÜRE,"Uzun",BİLDİRİM,"Bildirimli",İL,$B$10)/VLOOKUP($B$10,ABONE,6,FALSE))*60</f>
        <v>0</v>
      </c>
      <c r="G30" s="23">
        <f>(SUMIFS(AGİD2,KAYNAK,A30,SEBEP,B30,SÜRE,"Uzun",BİLDİRİM,"Bildirimli",İL,$B$10)/VLOOKUP($B$10,ABONE,7,FALSE))*60</f>
        <v>0</v>
      </c>
      <c r="H30" s="23">
        <f>((SUMIFS(OGİD2,KAYNAK,A30,SEBEP,B30,SÜRE,"Uzun",BİLDİRİM,"Bildirimli",İL,$B$10)+SUMIFS(AGİD2,KAYNAK,A30,SEBEP,B30,SÜRE,"Uzun",BİLDİRİM,"Bildirimli",İL,$B$10))/VLOOKUP($B$10,ABONE,8,FALSE))*60</f>
        <v>0</v>
      </c>
      <c r="I30" s="23">
        <f>((SUMIFS(OGİİ2,KAYNAK,A30,SEBEP,B30,SÜRE,"Uzun",BİLDİRİM,"Bildirimli",İL,$B$10)+SUMIFS(AGİİ2,KAYNAK,A30,SEBEP,B30,SÜRE,"Uzun",BİLDİRİM,"Bildirimli",İL,$B$10)+SUMIFS(OGİD2,KAYNAK,A30,SEBEP,B30,SÜRE,"Uzun",BİLDİRİM,"Bildirimli",İL,$B$10)+SUMIFS(AGİD2,KAYNAK,A30,SEBEP,B30,SÜRE,"Uzun",BİLDİRİM,"Bildirimli",İL,$B$10))/VLOOKUP($B$10,ABONE,9,FALSE))*60</f>
        <v>0</v>
      </c>
    </row>
    <row r="31" spans="1:9" ht="14.65" thickBot="1" x14ac:dyDescent="0.5">
      <c r="A31" s="19" t="s">
        <v>71</v>
      </c>
      <c r="B31" s="25" t="s">
        <v>22</v>
      </c>
      <c r="C31" s="23">
        <f>(SUMIFS(OGİİ2,KAYNAK,A31,SEBEP,B31,SÜRE,"Uzun",BİLDİRİM,"Bildirimli",İL,$B$10)/VLOOKUP($B$10,ABONE,3,FALSE))*60</f>
        <v>0</v>
      </c>
      <c r="D31" s="23">
        <f>(SUMIFS(AGİİ2,KAYNAK,A31,SEBEP,B31,SÜRE,"Uzun",BİLDİRİM,"Bildirimli",İL,$B$10)/VLOOKUP($B$10,ABONE,4,FALSE))*60</f>
        <v>0</v>
      </c>
      <c r="E31" s="23">
        <f>((SUMIFS(OGİİ2,KAYNAK,A31,SEBEP,B31,SÜRE,"Uzun",BİLDİRİM,"Bildirimli",İL,$B$10)+SUMIFS(AGİİ2,KAYNAK,A31,SEBEP,B31,SÜRE,"Uzun",BİLDİRİM,"Bildirimli",İL,$B$10))/VLOOKUP($B$10,ABONE,5,FALSE))*60</f>
        <v>0</v>
      </c>
      <c r="F31" s="23">
        <f>(SUMIFS(OGİD2,KAYNAK,A31,SEBEP,B31,SÜRE,"Uzun",BİLDİRİM,"Bildirimli",İL,$B$10)/VLOOKUP($B$10,ABONE,6,FALSE))*60</f>
        <v>0</v>
      </c>
      <c r="G31" s="23">
        <f>(SUMIFS(AGİD2,KAYNAK,A31,SEBEP,B31,SÜRE,"Uzun",BİLDİRİM,"Bildirimli",İL,$B$10)/VLOOKUP($B$10,ABONE,7,FALSE))*60</f>
        <v>0</v>
      </c>
      <c r="H31" s="23">
        <f>((SUMIFS(OGİD2,KAYNAK,A31,SEBEP,B31,SÜRE,"Uzun",BİLDİRİM,"Bildirimli",İL,$B$10)+SUMIFS(AGİD2,KAYNAK,A31,SEBEP,B31,SÜRE,"Uzun",BİLDİRİM,"Bildirimli",İL,$B$10))/VLOOKUP($B$10,ABONE,8,FALSE))*60</f>
        <v>0</v>
      </c>
      <c r="I31" s="23">
        <f>((SUMIFS(OGİİ2,KAYNAK,A31,SEBEP,B31,SÜRE,"Uzun",BİLDİRİM,"Bildirimli",İL,$B$10)+SUMIFS(AGİİ2,KAYNAK,A31,SEBEP,B31,SÜRE,"Uzun",BİLDİRİM,"Bildirimli",İL,$B$10)+SUMIFS(OGİD2,KAYNAK,A31,SEBEP,B31,SÜRE,"Uzun",BİLDİRİM,"Bildirimli",İL,$B$10)+SUMIFS(AGİD2,KAYNAK,A31,SEBEP,B31,SÜRE,"Uzun",BİLDİRİM,"Bildirimli",İL,$B$10))/VLOOKUP($B$10,ABONE,9,FALSE))*60</f>
        <v>0</v>
      </c>
    </row>
    <row r="32" spans="1:9" ht="14.65" thickBot="1" x14ac:dyDescent="0.5">
      <c r="A32" s="19" t="s">
        <v>71</v>
      </c>
      <c r="B32" s="20" t="s">
        <v>26</v>
      </c>
      <c r="C32" s="23">
        <f>(SUMIFS(OGİİ2,KAYNAK,A32,SEBEP,B32,SÜRE,"Uzun",BİLDİRİM,"Bildirimli",İL,$B$10)/VLOOKUP($B$10,ABONE,3,FALSE))*60</f>
        <v>0</v>
      </c>
      <c r="D32" s="23">
        <f>(SUMIFS(AGİİ2,KAYNAK,A32,SEBEP,B32,SÜRE,"Uzun",BİLDİRİM,"Bildirimli",İL,$B$10)/VLOOKUP($B$10,ABONE,4,FALSE))*60</f>
        <v>0</v>
      </c>
      <c r="E32" s="23">
        <f>((SUMIFS(OGİİ2,KAYNAK,A32,SEBEP,B32,SÜRE,"Uzun",BİLDİRİM,"Bildirimli",İL,$B$10)+SUMIFS(AGİİ2,KAYNAK,A32,SEBEP,B32,SÜRE,"Uzun",BİLDİRİM,"Bildirimli",İL,$B$10))/VLOOKUP($B$10,ABONE,5,FALSE))*60</f>
        <v>0</v>
      </c>
      <c r="F32" s="23">
        <f>(SUMIFS(OGİD2,KAYNAK,A32,SEBEP,B32,SÜRE,"Uzun",BİLDİRİM,"Bildirimli",İL,$B$10)/VLOOKUP($B$10,ABONE,6,FALSE))*60</f>
        <v>0</v>
      </c>
      <c r="G32" s="23">
        <f>(SUMIFS(AGİD2,KAYNAK,A32,SEBEP,B32,SÜRE,"Uzun",BİLDİRİM,"Bildirimli",İL,$B$10)/VLOOKUP($B$10,ABONE,7,FALSE))*60</f>
        <v>0</v>
      </c>
      <c r="H32" s="23">
        <f>((SUMIFS(OGİD2,KAYNAK,A32,SEBEP,B32,SÜRE,"Uzun",BİLDİRİM,"Bildirimli",İL,$B$10)+SUMIFS(AGİD2,KAYNAK,A32,SEBEP,B32,SÜRE,"Uzun",BİLDİRİM,"Bildirimli",İL,$B$10))/VLOOKUP($B$10,ABONE,8,FALSE))*60</f>
        <v>0</v>
      </c>
      <c r="I32" s="23">
        <f>((SUMIFS(OGİİ2,KAYNAK,A32,SEBEP,B32,SÜRE,"Uzun",BİLDİRİM,"Bildirimli",İL,$B$10)+SUMIFS(AGİİ2,KAYNAK,A32,SEBEP,B32,SÜRE,"Uzun",BİLDİRİM,"Bildirimli",İL,$B$10)+SUMIFS(OGİD2,KAYNAK,A32,SEBEP,B32,SÜRE,"Uzun",BİLDİRİM,"Bildirimli",İL,$B$10)+SUMIFS(AGİD2,KAYNAK,A32,SEBEP,B32,SÜRE,"Uzun",BİLDİRİM,"Bildirimli",İL,$B$10))/VLOOKUP($B$10,ABONE,9,FALSE))*60</f>
        <v>0</v>
      </c>
    </row>
    <row r="33" spans="1:9" ht="14.65" thickBot="1" x14ac:dyDescent="0.5">
      <c r="A33" s="60" t="s">
        <v>60</v>
      </c>
      <c r="B33" s="61"/>
      <c r="C33" s="23">
        <f>SUM(C28:C32)</f>
        <v>0</v>
      </c>
      <c r="D33" s="23">
        <f t="shared" ref="D33:I33" si="8">SUM(D28:D32)</f>
        <v>0</v>
      </c>
      <c r="E33" s="23">
        <f t="shared" si="8"/>
        <v>0</v>
      </c>
      <c r="F33" s="23">
        <f t="shared" si="8"/>
        <v>0</v>
      </c>
      <c r="G33" s="23">
        <f t="shared" si="8"/>
        <v>0</v>
      </c>
      <c r="H33" s="23">
        <f t="shared" si="8"/>
        <v>0</v>
      </c>
      <c r="I33" s="23">
        <f t="shared" si="8"/>
        <v>0</v>
      </c>
    </row>
    <row r="34" spans="1:9" ht="14.65" thickBot="1" x14ac:dyDescent="0.5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4.65" thickBot="1" x14ac:dyDescent="0.5">
      <c r="A35" s="19" t="s">
        <v>56</v>
      </c>
      <c r="B35" s="20" t="s">
        <v>57</v>
      </c>
      <c r="C35" s="26" t="s">
        <v>58</v>
      </c>
      <c r="D35" s="26" t="s">
        <v>59</v>
      </c>
      <c r="E35" s="27" t="s">
        <v>36</v>
      </c>
      <c r="F35" s="26" t="s">
        <v>23</v>
      </c>
      <c r="G35" s="26" t="s">
        <v>21</v>
      </c>
      <c r="H35" s="27" t="s">
        <v>36</v>
      </c>
      <c r="I35" s="68"/>
    </row>
    <row r="36" spans="1:9" ht="14.65" thickBot="1" x14ac:dyDescent="0.5">
      <c r="A36" s="19" t="s">
        <v>76</v>
      </c>
      <c r="B36" s="25" t="s">
        <v>22</v>
      </c>
      <c r="C36" s="23">
        <f t="shared" ref="C36:C45" si="9">(SUMIFS(OGİİ1,KAYNAK,A36,SEBEP,B36,SÜRE,"Uzun",BİLDİRİM,"Bildirimsiz",İL,$B$10)/VLOOKUP($B$10,ABONE,3,FALSE))</f>
        <v>0</v>
      </c>
      <c r="D36" s="23">
        <f t="shared" ref="D36:D45" si="10">(SUMIFS(AGİİ1,KAYNAK,A36,SEBEP,B36,SÜRE,"Uzun",BİLDİRİM,"Bildirimsiz",İL,$B$10)/VLOOKUP($B$10,ABONE,4,FALSE))</f>
        <v>0</v>
      </c>
      <c r="E36" s="23">
        <f t="shared" ref="E36:E45" si="11">((SUMIFS(OGİİ1,KAYNAK,A36,SEBEP,B36,SÜRE,"Uzun",BİLDİRİM,"Bildirimsiz",İL,$B$10)+SUMIFS(AGİİ1,KAYNAK,A36,SEBEP,B36,SÜRE,"Uzun",BİLDİRİM,"Bildirimsiz",İL,$B$10))/VLOOKUP($B$10,ABONE,5,FALSE))</f>
        <v>0</v>
      </c>
      <c r="F36" s="23">
        <f t="shared" ref="F36:F45" si="12">(SUMIFS(OGİD1,KAYNAK,A36,SEBEP,B36,SÜRE,"Uzun",BİLDİRİM,"Bildirimsiz",İL,$B$10)/VLOOKUP($B$10,ABONE,6,FALSE))</f>
        <v>0</v>
      </c>
      <c r="G36" s="23">
        <f t="shared" ref="G36:G45" si="13">(SUMIFS(AGİD1,KAYNAK,A36,SEBEP,B36,SÜRE,"Uzun",BİLDİRİM,"Bildirimsiz",İL,$B$10)/VLOOKUP($B$10,ABONE,7,FALSE))</f>
        <v>0</v>
      </c>
      <c r="H36" s="23">
        <f t="shared" ref="H36:H45" si="14">((SUMIFS(OGİD1,KAYNAK,A36,SEBEP,B36,SÜRE,"Uzun",BİLDİRİM,"Bildirimsiz",İL,$B$10)+SUMIFS(AGİD1,KAYNAK,A36,SEBEP,B36,SÜRE,"Uzun",BİLDİRİM,"Bildirimsiz",İL,$B$10))/VLOOKUP($B$10,ABONE,8,FALSE))</f>
        <v>0</v>
      </c>
      <c r="I36" s="23">
        <f t="shared" ref="I36:I45" si="15">((SUMIFS(OGİİ1,KAYNAK,A36,SEBEP,B36,SÜRE,"Uzun",BİLDİRİM,"Bildirimsiz",İL,$B$10)+SUMIFS(AGİİ1,KAYNAK,A36,SEBEP,B36,SÜRE,"Uzun",BİLDİRİM,"Bildirimsiz",İL,$B$10)+SUMIFS(OGİD1,KAYNAK,A36,SEBEP,B36,SÜRE,"Uzun",BİLDİRİM,"Bildirimsiz",İL,$B$10)+SUMIFS(AGİD1,KAYNAK,A36,SEBEP,B36,SÜRE,"Uzun",BİLDİRİM,"Bildirimsiz",İL,$B$10))/VLOOKUP($B$10,ABONE,9,FALSE))</f>
        <v>0</v>
      </c>
    </row>
    <row r="37" spans="1:9" ht="14.65" thickBot="1" x14ac:dyDescent="0.5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4.65" thickBot="1" x14ac:dyDescent="0.5">
      <c r="A38" s="19" t="s">
        <v>72</v>
      </c>
      <c r="B38" s="25" t="s">
        <v>22</v>
      </c>
      <c r="C38" s="23">
        <f t="shared" si="9"/>
        <v>0</v>
      </c>
      <c r="D38" s="23">
        <f t="shared" si="10"/>
        <v>0</v>
      </c>
      <c r="E38" s="23">
        <f t="shared" si="11"/>
        <v>0</v>
      </c>
      <c r="F38" s="23">
        <f t="shared" si="12"/>
        <v>0</v>
      </c>
      <c r="G38" s="23">
        <f t="shared" si="13"/>
        <v>0</v>
      </c>
      <c r="H38" s="23">
        <f t="shared" si="14"/>
        <v>0</v>
      </c>
      <c r="I38" s="23">
        <f t="shared" si="15"/>
        <v>0</v>
      </c>
    </row>
    <row r="39" spans="1:9" ht="14.65" thickBot="1" x14ac:dyDescent="0.5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4.65" thickBot="1" x14ac:dyDescent="0.5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4.65" thickBot="1" x14ac:dyDescent="0.5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4.65" thickBot="1" x14ac:dyDescent="0.5">
      <c r="A42" s="19" t="s">
        <v>71</v>
      </c>
      <c r="B42" s="25" t="s">
        <v>22</v>
      </c>
      <c r="C42" s="23">
        <f t="shared" si="9"/>
        <v>0</v>
      </c>
      <c r="D42" s="23">
        <f t="shared" si="10"/>
        <v>0</v>
      </c>
      <c r="E42" s="23">
        <f t="shared" si="11"/>
        <v>0</v>
      </c>
      <c r="F42" s="23">
        <f t="shared" si="12"/>
        <v>0</v>
      </c>
      <c r="G42" s="23">
        <f t="shared" si="13"/>
        <v>0</v>
      </c>
      <c r="H42" s="23">
        <f t="shared" si="14"/>
        <v>0</v>
      </c>
      <c r="I42" s="23">
        <f t="shared" si="15"/>
        <v>0</v>
      </c>
    </row>
    <row r="43" spans="1:9" ht="14.65" thickBot="1" x14ac:dyDescent="0.5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4.65" thickBot="1" x14ac:dyDescent="0.5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4.65" thickBot="1" x14ac:dyDescent="0.5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4.65" thickBot="1" x14ac:dyDescent="0.5">
      <c r="A46" s="60" t="s">
        <v>60</v>
      </c>
      <c r="B46" s="61"/>
      <c r="C46" s="23">
        <f>SUM(C36:C45)</f>
        <v>0</v>
      </c>
      <c r="D46" s="23">
        <f t="shared" ref="D46:I46" si="16">SUM(D36:D45)</f>
        <v>0</v>
      </c>
      <c r="E46" s="23">
        <f t="shared" si="16"/>
        <v>0</v>
      </c>
      <c r="F46" s="23">
        <f t="shared" si="16"/>
        <v>0</v>
      </c>
      <c r="G46" s="23">
        <f t="shared" si="16"/>
        <v>0</v>
      </c>
      <c r="H46" s="23">
        <f t="shared" si="16"/>
        <v>0</v>
      </c>
      <c r="I46" s="23">
        <f t="shared" si="16"/>
        <v>0</v>
      </c>
    </row>
    <row r="47" spans="1:9" ht="14.65" thickBot="1" x14ac:dyDescent="0.5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4.65" thickBot="1" x14ac:dyDescent="0.5">
      <c r="A48" s="19" t="s">
        <v>56</v>
      </c>
      <c r="B48" s="20" t="s">
        <v>57</v>
      </c>
      <c r="C48" s="26" t="s">
        <v>58</v>
      </c>
      <c r="D48" s="26" t="s">
        <v>59</v>
      </c>
      <c r="E48" s="27" t="s">
        <v>36</v>
      </c>
      <c r="F48" s="26" t="s">
        <v>23</v>
      </c>
      <c r="G48" s="26" t="s">
        <v>21</v>
      </c>
      <c r="H48" s="27" t="s">
        <v>36</v>
      </c>
      <c r="I48" s="68"/>
    </row>
    <row r="49" spans="1:9" ht="14.65" thickBot="1" x14ac:dyDescent="0.5">
      <c r="A49" s="19" t="s">
        <v>76</v>
      </c>
      <c r="B49" s="25" t="s">
        <v>22</v>
      </c>
      <c r="C49" s="23">
        <f>(SUMIFS(OGİİ1,KAYNAK,A49,SEBEP,B49,SÜRE,"Uzun",BİLDİRİM,"Bildirimli",İL,$B$10)/VLOOKUP($B$10,ABONE,3,FALSE))</f>
        <v>0</v>
      </c>
      <c r="D49" s="23">
        <f>(SUMIFS(AGİİ1,KAYNAK,A49,SEBEP,B49,SÜRE,"Uzun",BİLDİRİM,"Bildirimli",İL,$B$10)/VLOOKUP($B$10,ABONE,4,FALSE))</f>
        <v>0</v>
      </c>
      <c r="E49" s="23">
        <f>((SUMIFS(OGİİ1,KAYNAK,A49,SEBEP,B49,SÜRE,"Uzun",BİLDİRİM,"Bildirimli",İL,$B$10)+SUMIFS(AGİİ1,KAYNAK,A49,SEBEP,B49,SÜRE,"Uzun",BİLDİRİM,"Bildirimli",İL,$B$10))/VLOOKUP($B$10,ABONE,5,FALSE))</f>
        <v>0</v>
      </c>
      <c r="F49" s="23">
        <f>(SUMIFS(OGİD1,KAYNAK,A49,SEBEP,B49,SÜRE,"Uzun",BİLDİRİM,"Bildirimli",İL,$B$10)/VLOOKUP($B$10,ABONE,6,FALSE))</f>
        <v>0</v>
      </c>
      <c r="G49" s="23">
        <f>(SUMIFS(AGİD1,KAYNAK,A49,SEBEP,B49,SÜRE,"Uzun",BİLDİRİM,"Bildirimli",İL,$B$10)/VLOOKUP($B$10,ABONE,7,FALSE))</f>
        <v>0</v>
      </c>
      <c r="H49" s="23">
        <f>((SUMIFS(OGİD1,KAYNAK,A49,SEBEP,B49,SÜRE,"Uzun",BİLDİRİM,"Bildirimli",İL,$B$10)+SUMIFS(AGİD1,KAYNAK,A49,SEBEP,B49,SÜRE,"Uzun",BİLDİRİM,"Bildirimli",İL,$B$10))/VLOOKUP($B$10,ABONE,8,FALSE))</f>
        <v>0</v>
      </c>
      <c r="I49" s="23">
        <f>((SUMIFS(OGİİ1,KAYNAK,A49,SEBEP,B49,SÜRE,"Uzun",BİLDİRİM,"Bildirimli",İL,$B$10)+SUMIFS(AGİİ1,KAYNAK,A49,SEBEP,B49,SÜRE,"Uzun",BİLDİRİM,"Bildirimli",İL,$B$10)+SUMIFS(OGİD1,KAYNAK,A49,SEBEP,B49,SÜRE,"Uzun",BİLDİRİM,"Bildirimli",İL,$B$10)+SUMIFS(AGİD1,KAYNAK,A49,SEBEP,B49,SÜRE,"Uzun",BİLDİRİM,"Bildirimli",İL,$B$10))/VLOOKUP($B$10,ABONE,9,FALSE))</f>
        <v>0</v>
      </c>
    </row>
    <row r="50" spans="1:9" ht="14.65" thickBot="1" x14ac:dyDescent="0.5">
      <c r="A50" s="19" t="s">
        <v>72</v>
      </c>
      <c r="B50" s="25" t="s">
        <v>22</v>
      </c>
      <c r="C50" s="23">
        <f>(SUMIFS(OGİİ1,KAYNAK,A50,SEBEP,B50,SÜRE,"Uzun",BİLDİRİM,"Bildirimli",İL,$B$10)/VLOOKUP($B$10,ABONE,3,FALSE))</f>
        <v>0</v>
      </c>
      <c r="D50" s="23">
        <f>(SUMIFS(AGİİ1,KAYNAK,A50,SEBEP,B50,SÜRE,"Uzun",BİLDİRİM,"Bildirimli",İL,$B$10)/VLOOKUP($B$10,ABONE,4,FALSE))</f>
        <v>0</v>
      </c>
      <c r="E50" s="23">
        <f>((SUMIFS(OGİİ1,KAYNAK,A50,SEBEP,B50,SÜRE,"Uzun",BİLDİRİM,"Bildirimli",İL,$B$10)+SUMIFS(AGİİ1,KAYNAK,A50,SEBEP,B50,SÜRE,"Uzun",BİLDİRİM,"Bildirimli",İL,$B$10))/VLOOKUP($B$10,ABONE,5,FALSE))</f>
        <v>0</v>
      </c>
      <c r="F50" s="23">
        <f>(SUMIFS(OGİD1,KAYNAK,A50,SEBEP,B50,SÜRE,"Uzun",BİLDİRİM,"Bildirimli",İL,$B$10)/VLOOKUP($B$10,ABONE,6,FALSE))</f>
        <v>0</v>
      </c>
      <c r="G50" s="23">
        <f>(SUMIFS(AGİD1,KAYNAK,A50,SEBEP,B50,SÜRE,"Uzun",BİLDİRİM,"Bildirimli",İL,$B$10)/VLOOKUP($B$10,ABONE,7,FALSE))</f>
        <v>0</v>
      </c>
      <c r="H50" s="23">
        <f>((SUMIFS(OGİD1,KAYNAK,A50,SEBEP,B50,SÜRE,"Uzun",BİLDİRİM,"Bildirimli",İL,$B$10)+SUMIFS(AGİD1,KAYNAK,A50,SEBEP,B50,SÜRE,"Uzun",BİLDİRİM,"Bildirimli",İL,$B$10))/VLOOKUP($B$10,ABONE,8,FALSE))</f>
        <v>0</v>
      </c>
      <c r="I50" s="23">
        <f>((SUMIFS(OGİİ1,KAYNAK,A50,SEBEP,B50,SÜRE,"Uzun",BİLDİRİM,"Bildirimli",İL,$B$10)+SUMIFS(AGİİ1,KAYNAK,A50,SEBEP,B50,SÜRE,"Uzun",BİLDİRİM,"Bildirimli",İL,$B$10)+SUMIFS(OGİD1,KAYNAK,A50,SEBEP,B50,SÜRE,"Uzun",BİLDİRİM,"Bildirimli",İL,$B$10)+SUMIFS(AGİD1,KAYNAK,A50,SEBEP,B50,SÜRE,"Uzun",BİLDİRİM,"Bildirimli",İL,$B$10))/VLOOKUP($B$10,ABONE,9,FALSE))</f>
        <v>0</v>
      </c>
    </row>
    <row r="51" spans="1:9" ht="14.65" thickBot="1" x14ac:dyDescent="0.5">
      <c r="A51" s="19" t="s">
        <v>72</v>
      </c>
      <c r="B51" s="20" t="s">
        <v>26</v>
      </c>
      <c r="C51" s="23">
        <f>(SUMIFS(OGİİ1,KAYNAK,A51,SEBEP,B51,SÜRE,"Uzun",BİLDİRİM,"Bildirimli",İL,$B$10)/VLOOKUP($B$10,ABONE,3,FALSE))</f>
        <v>0</v>
      </c>
      <c r="D51" s="23">
        <f>(SUMIFS(AGİİ1,KAYNAK,A51,SEBEP,B51,SÜRE,"Uzun",BİLDİRİM,"Bildirimli",İL,$B$10)/VLOOKUP($B$10,ABONE,4,FALSE))</f>
        <v>0</v>
      </c>
      <c r="E51" s="23">
        <f>((SUMIFS(OGİİ1,KAYNAK,A51,SEBEP,B51,SÜRE,"Uzun",BİLDİRİM,"Bildirimli",İL,$B$10)+SUMIFS(AGİİ1,KAYNAK,A51,SEBEP,B51,SÜRE,"Uzun",BİLDİRİM,"Bildirimli",İL,$B$10))/VLOOKUP($B$10,ABONE,5,FALSE))</f>
        <v>0</v>
      </c>
      <c r="F51" s="23">
        <f>(SUMIFS(OGİD1,KAYNAK,A51,SEBEP,B51,SÜRE,"Uzun",BİLDİRİM,"Bildirimli",İL,$B$10)/VLOOKUP($B$10,ABONE,6,FALSE))</f>
        <v>0</v>
      </c>
      <c r="G51" s="23">
        <f>(SUMIFS(AGİD1,KAYNAK,A51,SEBEP,B51,SÜRE,"Uzun",BİLDİRİM,"Bildirimli",İL,$B$10)/VLOOKUP($B$10,ABONE,7,FALSE))</f>
        <v>0</v>
      </c>
      <c r="H51" s="23">
        <f>((SUMIFS(OGİD1,KAYNAK,A51,SEBEP,B51,SÜRE,"Uzun",BİLDİRİM,"Bildirimli",İL,$B$10)+SUMIFS(AGİD1,KAYNAK,A51,SEBEP,B51,SÜRE,"Uzun",BİLDİRİM,"Bildirimli",İL,$B$10))/VLOOKUP($B$10,ABONE,8,FALSE))</f>
        <v>0</v>
      </c>
      <c r="I51" s="23">
        <f>((SUMIFS(OGİİ1,KAYNAK,A51,SEBEP,B51,SÜRE,"Uzun",BİLDİRİM,"Bildirimli",İL,$B$10)+SUMIFS(AGİİ1,KAYNAK,A51,SEBEP,B51,SÜRE,"Uzun",BİLDİRİM,"Bildirimli",İL,$B$10)+SUMIFS(OGİD1,KAYNAK,A51,SEBEP,B51,SÜRE,"Uzun",BİLDİRİM,"Bildirimli",İL,$B$10)+SUMIFS(AGİD1,KAYNAK,A51,SEBEP,B51,SÜRE,"Uzun",BİLDİRİM,"Bildirimli",İL,$B$10))/VLOOKUP($B$10,ABONE,9,FALSE))</f>
        <v>0</v>
      </c>
    </row>
    <row r="52" spans="1:9" ht="14.65" thickBot="1" x14ac:dyDescent="0.5">
      <c r="A52" s="19" t="s">
        <v>71</v>
      </c>
      <c r="B52" s="25" t="s">
        <v>22</v>
      </c>
      <c r="C52" s="23">
        <f>(SUMIFS(OGİİ1,KAYNAK,A52,SEBEP,B52,SÜRE,"Uzun",BİLDİRİM,"Bildirimli",İL,$B$10)/VLOOKUP($B$10,ABONE,3,FALSE))</f>
        <v>0</v>
      </c>
      <c r="D52" s="23">
        <f>(SUMIFS(AGİİ1,KAYNAK,A52,SEBEP,B52,SÜRE,"Uzun",BİLDİRİM,"Bildirimli",İL,$B$10)/VLOOKUP($B$10,ABONE,4,FALSE))</f>
        <v>0</v>
      </c>
      <c r="E52" s="23">
        <f>((SUMIFS(OGİİ1,KAYNAK,A52,SEBEP,B52,SÜRE,"Uzun",BİLDİRİM,"Bildirimli",İL,$B$10)+SUMIFS(AGİİ1,KAYNAK,A52,SEBEP,B52,SÜRE,"Uzun",BİLDİRİM,"Bildirimli",İL,$B$10))/VLOOKUP($B$10,ABONE,5,FALSE))</f>
        <v>0</v>
      </c>
      <c r="F52" s="23">
        <f>(SUMIFS(OGİD1,KAYNAK,A52,SEBEP,B52,SÜRE,"Uzun",BİLDİRİM,"Bildirimli",İL,$B$10)/VLOOKUP($B$10,ABONE,6,FALSE))</f>
        <v>0</v>
      </c>
      <c r="G52" s="23">
        <f>(SUMIFS(AGİD1,KAYNAK,A52,SEBEP,B52,SÜRE,"Uzun",BİLDİRİM,"Bildirimli",İL,$B$10)/VLOOKUP($B$10,ABONE,7,FALSE))</f>
        <v>0</v>
      </c>
      <c r="H52" s="23">
        <f>((SUMIFS(OGİD1,KAYNAK,A52,SEBEP,B52,SÜRE,"Uzun",BİLDİRİM,"Bildirimli",İL,$B$10)+SUMIFS(AGİD1,KAYNAK,A52,SEBEP,B52,SÜRE,"Uzun",BİLDİRİM,"Bildirimli",İL,$B$10))/VLOOKUP($B$10,ABONE,8,FALSE))</f>
        <v>0</v>
      </c>
      <c r="I52" s="23">
        <f>((SUMIFS(OGİİ1,KAYNAK,A52,SEBEP,B52,SÜRE,"Uzun",BİLDİRİM,"Bildirimli",İL,$B$10)+SUMIFS(AGİİ1,KAYNAK,A52,SEBEP,B52,SÜRE,"Uzun",BİLDİRİM,"Bildirimli",İL,$B$10)+SUMIFS(OGİD1,KAYNAK,A52,SEBEP,B52,SÜRE,"Uzun",BİLDİRİM,"Bildirimli",İL,$B$10)+SUMIFS(AGİD1,KAYNAK,A52,SEBEP,B52,SÜRE,"Uzun",BİLDİRİM,"Bildirimli",İL,$B$10))/VLOOKUP($B$10,ABONE,9,FALSE))</f>
        <v>0</v>
      </c>
    </row>
    <row r="53" spans="1:9" ht="14.65" thickBot="1" x14ac:dyDescent="0.5">
      <c r="A53" s="19" t="s">
        <v>71</v>
      </c>
      <c r="B53" s="20" t="s">
        <v>26</v>
      </c>
      <c r="C53" s="23">
        <f>(SUMIFS(OGİİ1,KAYNAK,A53,SEBEP,B53,SÜRE,"Uzun",BİLDİRİM,"Bildirimli",İL,$B$10)/VLOOKUP($B$10,ABONE,3,FALSE))</f>
        <v>0</v>
      </c>
      <c r="D53" s="23">
        <f>(SUMIFS(AGİİ1,KAYNAK,A53,SEBEP,B53,SÜRE,"Uzun",BİLDİRİM,"Bildirimli",İL,$B$10)/VLOOKUP($B$10,ABONE,4,FALSE))</f>
        <v>0</v>
      </c>
      <c r="E53" s="23">
        <f>((SUMIFS(OGİİ1,KAYNAK,A53,SEBEP,B53,SÜRE,"Uzun",BİLDİRİM,"Bildirimli",İL,$B$10)+SUMIFS(AGİİ1,KAYNAK,A53,SEBEP,B53,SÜRE,"Uzun",BİLDİRİM,"Bildirimli",İL,$B$10))/VLOOKUP($B$10,ABONE,5,FALSE))</f>
        <v>0</v>
      </c>
      <c r="F53" s="23">
        <f>(SUMIFS(OGİD1,KAYNAK,A53,SEBEP,B53,SÜRE,"Uzun",BİLDİRİM,"Bildirimli",İL,$B$10)/VLOOKUP($B$10,ABONE,6,FALSE))</f>
        <v>0</v>
      </c>
      <c r="G53" s="23">
        <f>(SUMIFS(AGİD1,KAYNAK,A53,SEBEP,B53,SÜRE,"Uzun",BİLDİRİM,"Bildirimli",İL,$B$10)/VLOOKUP($B$10,ABONE,7,FALSE))</f>
        <v>0</v>
      </c>
      <c r="H53" s="23">
        <f>((SUMIFS(OGİD1,KAYNAK,A53,SEBEP,B53,SÜRE,"Uzun",BİLDİRİM,"Bildirimli",İL,$B$10)+SUMIFS(AGİD1,KAYNAK,A53,SEBEP,B53,SÜRE,"Uzun",BİLDİRİM,"Bildirimli",İL,$B$10))/VLOOKUP($B$10,ABONE,8,FALSE))</f>
        <v>0</v>
      </c>
      <c r="I53" s="23">
        <f>((SUMIFS(OGİİ1,KAYNAK,A53,SEBEP,B53,SÜRE,"Uzun",BİLDİRİM,"Bildirimli",İL,$B$10)+SUMIFS(AGİİ1,KAYNAK,A53,SEBEP,B53,SÜRE,"Uzun",BİLDİRİM,"Bildirimli",İL,$B$10)+SUMIFS(OGİD1,KAYNAK,A53,SEBEP,B53,SÜRE,"Uzun",BİLDİRİM,"Bildirimli",İL,$B$10)+SUMIFS(AGİD1,KAYNAK,A53,SEBEP,B53,SÜRE,"Uzun",BİLDİRİM,"Bildirimli",İL,$B$10))/VLOOKUP($B$10,ABONE,9,FALSE))</f>
        <v>0</v>
      </c>
    </row>
    <row r="54" spans="1:9" ht="14.65" thickBot="1" x14ac:dyDescent="0.5">
      <c r="A54" s="60" t="s">
        <v>60</v>
      </c>
      <c r="B54" s="61"/>
      <c r="C54" s="23">
        <f>SUM(C49:C53)</f>
        <v>0</v>
      </c>
      <c r="D54" s="23">
        <f t="shared" ref="D54:I54" si="17">SUM(D49:D53)</f>
        <v>0</v>
      </c>
      <c r="E54" s="23">
        <f t="shared" si="17"/>
        <v>0</v>
      </c>
      <c r="F54" s="23">
        <f t="shared" si="17"/>
        <v>0</v>
      </c>
      <c r="G54" s="23">
        <f t="shared" si="17"/>
        <v>0</v>
      </c>
      <c r="H54" s="23">
        <f t="shared" si="17"/>
        <v>0</v>
      </c>
      <c r="I54" s="23">
        <f t="shared" si="17"/>
        <v>0</v>
      </c>
    </row>
    <row r="55" spans="1:9" ht="14.65" thickBot="1" x14ac:dyDescent="0.5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45">
      <c r="A56" s="58" t="s">
        <v>56</v>
      </c>
      <c r="B56" s="59"/>
      <c r="C56" s="26" t="s">
        <v>58</v>
      </c>
      <c r="D56" s="26" t="s">
        <v>59</v>
      </c>
      <c r="E56" s="27" t="s">
        <v>36</v>
      </c>
      <c r="F56" s="26" t="s">
        <v>23</v>
      </c>
      <c r="G56" s="26" t="s">
        <v>21</v>
      </c>
      <c r="H56" s="27" t="s">
        <v>36</v>
      </c>
      <c r="I56" s="68"/>
    </row>
    <row r="57" spans="1:9" x14ac:dyDescent="0.45">
      <c r="A57" s="58" t="s">
        <v>76</v>
      </c>
      <c r="B57" s="59"/>
      <c r="C57" s="23">
        <f>(SUMIFS(OGİİ1,KAYNAK,A57,SÜRE,"Kısa",İL,$B$10)/VLOOKUP($B$10,ABONE,3,FALSE))</f>
        <v>0</v>
      </c>
      <c r="D57" s="23">
        <f>(SUMIFS(AGİİ1,KAYNAK,A57,SÜRE,"Kısa",İL,$B$10)/VLOOKUP($B$10,ABONE,4,FALSE))</f>
        <v>0</v>
      </c>
      <c r="E57" s="23">
        <f>((SUMIFS(OGİİ1,KAYNAK,A57,SÜRE,"Kısa",İL,$B$10)+SUMIFS(AGİİ1,KAYNAK,A57,SÜRE,"Kısa",İL,$B$10))/VLOOKUP($B$10,ABONE,5,FALSE))</f>
        <v>0</v>
      </c>
      <c r="F57" s="23">
        <f>(SUMIFS(OGİD1,KAYNAK,A57,SÜRE,"Kısa",İL,$B$10)/VLOOKUP($B$10,ABONE,6,FALSE))</f>
        <v>0</v>
      </c>
      <c r="G57" s="23">
        <f>(SUMIFS(AGİD1,KAYNAK,A57,SÜRE,"Kısa",İL,$B$10)/VLOOKUP($B$10,ABONE,7,FALSE))</f>
        <v>0</v>
      </c>
      <c r="H57" s="23">
        <f>((SUMIFS(OGİD1,KAYNAK,A57,SÜRE,"Kısa",İL,$B$10)+SUMIFS(AGİD1,KAYNAK,A57,SÜRE,"Kısa",İL,$B$10))/VLOOKUP($B$10,ABONE,8,FALSE))</f>
        <v>0</v>
      </c>
      <c r="I57" s="23">
        <f>((SUMIFS(OGİİ1,KAYNAK,A57,SÜRE,"Kısa",İL,$B$10)+SUMIFS(AGİİ1,KAYNAK,A57,SÜRE,"Kısa",İL,$B$10)+SUMIFS(OGİD1,KAYNAK,A57,SÜRE,"Kısa",İL,$B$10)+SUMIFS(AGİD1,KAYNAK,A57,SÜRE,"Kısa",İL,$B$10))/VLOOKUP($B$10,ABONE,9,FALSE))</f>
        <v>0</v>
      </c>
    </row>
    <row r="58" spans="1:9" ht="14.65" thickBot="1" x14ac:dyDescent="0.5">
      <c r="A58" s="58" t="s">
        <v>72</v>
      </c>
      <c r="B58" s="59"/>
      <c r="C58" s="23">
        <f>(SUMIFS(OGİİ1,KAYNAK,A58,SÜRE,"Kısa",İL,$B$10)/VLOOKUP($B$10,ABONE,3,FALSE))</f>
        <v>0</v>
      </c>
      <c r="D58" s="23">
        <f>(SUMIFS(AGİİ1,KAYNAK,A58,SÜRE,"Kısa",İL,$B$10)/VLOOKUP($B$10,ABONE,4,FALSE))</f>
        <v>0</v>
      </c>
      <c r="E58" s="23">
        <f>((SUMIFS(OGİİ1,KAYNAK,A58,SÜRE,"Kısa",İL,$B$10)+SUMIFS(AGİİ1,KAYNAK,A58,SÜRE,"Kısa",İL,$B$10))/VLOOKUP($B$10,ABONE,5,FALSE))</f>
        <v>0</v>
      </c>
      <c r="F58" s="23">
        <f>(SUMIFS(OGİD1,KAYNAK,A58,SÜRE,"Kısa",İL,$B$10)/VLOOKUP($B$10,ABONE,6,FALSE))</f>
        <v>0</v>
      </c>
      <c r="G58" s="23">
        <f>(SUMIFS(AGİD1,KAYNAK,A58,SÜRE,"Kısa",İL,$B$10)/VLOOKUP($B$10,ABONE,7,FALSE))</f>
        <v>0</v>
      </c>
      <c r="H58" s="23">
        <f>((SUMIFS(OGİD1,KAYNAK,A58,SÜRE,"Kısa",İL,$B$10)+SUMIFS(AGİD1,KAYNAK,A58,SÜRE,"Kısa",İL,$B$10))/VLOOKUP($B$10,ABONE,8,FALSE))</f>
        <v>0</v>
      </c>
      <c r="I58" s="23">
        <f>((SUMIFS(OGİİ1,KAYNAK,A58,SÜRE,"Kısa",İL,$B$10)+SUMIFS(AGİİ1,KAYNAK,A58,SÜRE,"Kısa",İL,$B$10)+SUMIFS(OGİD1,KAYNAK,A58,SÜRE,"Kısa",İL,$B$10)+SUMIFS(AGİD1,KAYNAK,A58,SÜRE,"Kısa",İL,$B$10))/VLOOKUP($B$10,ABONE,9,FALSE))</f>
        <v>0</v>
      </c>
    </row>
    <row r="59" spans="1:9" ht="14.65" thickBot="1" x14ac:dyDescent="0.5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4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4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4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45">
      <c r="A63" s="28"/>
      <c r="B63" s="33" t="s">
        <v>65</v>
      </c>
      <c r="C63" s="34">
        <f>VLOOKUP($B$10,ABONE,3,FALSE)</f>
        <v>2587</v>
      </c>
      <c r="D63" s="34">
        <f>VLOOKUP($B$10,ABONE,4,FALSE)</f>
        <v>651810</v>
      </c>
      <c r="E63" s="34">
        <f>VLOOKUP($B$10,ABONE,5,FALSE)</f>
        <v>654397</v>
      </c>
      <c r="F63" s="34">
        <f>VLOOKUP($B$10,ABONE,6,FALSE)</f>
        <v>18638</v>
      </c>
      <c r="G63" s="34">
        <f>VLOOKUP($B$10,ABONE,7,FALSE)</f>
        <v>179512</v>
      </c>
      <c r="H63" s="34">
        <f>VLOOKUP($B$10,ABONE,8,FALSE)</f>
        <v>198150</v>
      </c>
      <c r="I63" s="34">
        <f>VLOOKUP($B$10,ABONE,9,FALSE)</f>
        <v>852547</v>
      </c>
    </row>
    <row r="64" spans="1:9" x14ac:dyDescent="0.4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4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4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4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4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4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5">
    <mergeCell ref="B64:I64"/>
    <mergeCell ref="B69:I69"/>
    <mergeCell ref="A57:B57"/>
    <mergeCell ref="A58:B58"/>
    <mergeCell ref="A59:B59"/>
    <mergeCell ref="C61:E61"/>
    <mergeCell ref="F61:H61"/>
    <mergeCell ref="I61:I62"/>
    <mergeCell ref="A47:B47"/>
    <mergeCell ref="C47:E47"/>
    <mergeCell ref="F47:H47"/>
    <mergeCell ref="I47:I48"/>
    <mergeCell ref="A54:B54"/>
    <mergeCell ref="A55:B55"/>
    <mergeCell ref="C55:E55"/>
    <mergeCell ref="F55:H55"/>
    <mergeCell ref="I55:I56"/>
    <mergeCell ref="A56:B56"/>
    <mergeCell ref="A46:B46"/>
    <mergeCell ref="A13:B13"/>
    <mergeCell ref="C13:E13"/>
    <mergeCell ref="F13:H13"/>
    <mergeCell ref="I13:I14"/>
    <mergeCell ref="A25:B25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F6:I6"/>
    <mergeCell ref="B7:C7"/>
    <mergeCell ref="F7:I7"/>
    <mergeCell ref="B8:C8"/>
    <mergeCell ref="B9:C9"/>
    <mergeCell ref="B10:C10"/>
    <mergeCell ref="A1:C1"/>
    <mergeCell ref="B2:C2"/>
    <mergeCell ref="B3:C3"/>
    <mergeCell ref="B4:C4"/>
    <mergeCell ref="B5:C5"/>
    <mergeCell ref="B6:C6"/>
  </mergeCells>
  <dataValidations count="3">
    <dataValidation type="decimal" allowBlank="1" showErrorMessage="1" errorTitle="İstenen Aralıkta Değil!" error="İstenen Aralık: Minimum=-9223372036854775808 Maksimum=9223372036854775807" sqref="C36:I46 C15:I25 C49:I54 C28:I33 D66:I69 C67:C69 C57:I60" xr:uid="{00000000-0002-0000-03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 xr:uid="{00000000-0002-0000-0300-000001000000}">
      <formula1>0</formula1>
      <formula2>2147483647</formula2>
    </dataValidation>
    <dataValidation type="textLength" allowBlank="1" showInputMessage="1" showErrorMessage="1" sqref="B6" xr:uid="{00000000-0002-0000-0300-000002000000}">
      <formula1>10</formula1>
      <formula2>10</formula2>
    </dataValidation>
  </dataValidations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A1:I69"/>
  <sheetViews>
    <sheetView zoomScale="70" zoomScaleNormal="70" workbookViewId="0">
      <selection activeCell="L13" sqref="L13"/>
    </sheetView>
  </sheetViews>
  <sheetFormatPr defaultRowHeight="14.25" x14ac:dyDescent="0.45"/>
  <cols>
    <col min="1" max="1" width="36.59765625" bestFit="1" customWidth="1"/>
    <col min="2" max="2" width="27" customWidth="1"/>
    <col min="3" max="9" width="18" customWidth="1"/>
  </cols>
  <sheetData>
    <row r="1" spans="1:9" x14ac:dyDescent="0.4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4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4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4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4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4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4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4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4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45">
      <c r="A10" s="7" t="s">
        <v>52</v>
      </c>
      <c r="B10" s="78" t="s">
        <v>79</v>
      </c>
      <c r="C10" s="78"/>
      <c r="D10" s="10"/>
      <c r="E10" s="10"/>
      <c r="F10" s="13"/>
      <c r="G10" s="13"/>
      <c r="H10" s="13"/>
      <c r="I10" s="13"/>
    </row>
    <row r="11" spans="1:9" x14ac:dyDescent="0.45">
      <c r="A11" s="7" t="s">
        <v>77</v>
      </c>
      <c r="B11" s="78" t="s">
        <v>113</v>
      </c>
      <c r="C11" s="78"/>
      <c r="D11" s="10"/>
      <c r="E11" s="10"/>
      <c r="F11" s="10"/>
      <c r="G11" s="6"/>
      <c r="H11" s="6"/>
      <c r="I11" s="6"/>
    </row>
    <row r="12" spans="1:9" ht="14.65" thickBot="1" x14ac:dyDescent="0.5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5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4.65" thickBot="1" x14ac:dyDescent="0.5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4.65" thickBot="1" x14ac:dyDescent="0.5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4.65" thickBot="1" x14ac:dyDescent="0.5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4.65" thickBot="1" x14ac:dyDescent="0.5">
      <c r="A17" s="19" t="s">
        <v>72</v>
      </c>
      <c r="B17" s="37" t="s">
        <v>22</v>
      </c>
      <c r="C17" s="23">
        <f t="shared" si="0"/>
        <v>0</v>
      </c>
      <c r="D17" s="23">
        <f t="shared" si="1"/>
        <v>0</v>
      </c>
      <c r="E17" s="23">
        <f t="shared" si="2"/>
        <v>0</v>
      </c>
      <c r="F17" s="23">
        <f t="shared" si="3"/>
        <v>0</v>
      </c>
      <c r="G17" s="23">
        <f t="shared" si="4"/>
        <v>0</v>
      </c>
      <c r="H17" s="23">
        <f t="shared" si="5"/>
        <v>0</v>
      </c>
      <c r="I17" s="23">
        <f t="shared" si="6"/>
        <v>0</v>
      </c>
    </row>
    <row r="18" spans="1:9" ht="14.65" thickBot="1" x14ac:dyDescent="0.5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4.65" thickBot="1" x14ac:dyDescent="0.5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4.65" thickBot="1" x14ac:dyDescent="0.5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4.65" thickBot="1" x14ac:dyDescent="0.5">
      <c r="A21" s="19" t="s">
        <v>71</v>
      </c>
      <c r="B21" s="37" t="s">
        <v>22</v>
      </c>
      <c r="C21" s="23">
        <f t="shared" si="0"/>
        <v>0</v>
      </c>
      <c r="D21" s="23">
        <f t="shared" si="1"/>
        <v>0</v>
      </c>
      <c r="E21" s="23">
        <f t="shared" si="2"/>
        <v>0</v>
      </c>
      <c r="F21" s="23">
        <f t="shared" si="3"/>
        <v>0</v>
      </c>
      <c r="G21" s="23">
        <f t="shared" si="4"/>
        <v>0</v>
      </c>
      <c r="H21" s="23">
        <f t="shared" si="5"/>
        <v>0</v>
      </c>
      <c r="I21" s="23">
        <f t="shared" si="6"/>
        <v>0</v>
      </c>
    </row>
    <row r="22" spans="1:9" ht="14.65" thickBot="1" x14ac:dyDescent="0.5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4.65" thickBot="1" x14ac:dyDescent="0.5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4.65" thickBot="1" x14ac:dyDescent="0.5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4.65" thickBot="1" x14ac:dyDescent="0.5">
      <c r="A25" s="60" t="s">
        <v>60</v>
      </c>
      <c r="B25" s="61"/>
      <c r="C25" s="23">
        <f t="shared" ref="C25:I25" si="7">SUM(C15:C24)</f>
        <v>0</v>
      </c>
      <c r="D25" s="23">
        <f t="shared" si="7"/>
        <v>0</v>
      </c>
      <c r="E25" s="23">
        <f t="shared" si="7"/>
        <v>0</v>
      </c>
      <c r="F25" s="23">
        <f t="shared" si="7"/>
        <v>0</v>
      </c>
      <c r="G25" s="23">
        <f t="shared" si="7"/>
        <v>0</v>
      </c>
      <c r="H25" s="23">
        <f t="shared" si="7"/>
        <v>0</v>
      </c>
      <c r="I25" s="23">
        <f t="shared" si="7"/>
        <v>0</v>
      </c>
    </row>
    <row r="26" spans="1:9" ht="14.65" thickBot="1" x14ac:dyDescent="0.5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4.65" thickBot="1" x14ac:dyDescent="0.5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4.65" thickBot="1" x14ac:dyDescent="0.5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4.65" thickBot="1" x14ac:dyDescent="0.5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3">
        <f>(SUMIFS(OGİD2,KAYNAK,A29,SEBEP,B29,SÜRE,"Uzun",BİLDİRİM,"Bildirimli",İL,$B$10,İLÇE,$B$11)/VLOOKUP($B$11,ABONE,6,FALSE))*60</f>
        <v>0</v>
      </c>
      <c r="G29" s="23">
        <f>(SUMIFS(AGİD2,KAYNAK,A29,SEBEP,B29,SÜRE,"Uzun",BİLDİRİM,"Bildirimli",İL,$B$10,İLÇE,$B$11)/VLOOKUP($B$11,ABONE,7,FALSE))*60</f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4.65" thickBot="1" x14ac:dyDescent="0.5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4.65" thickBot="1" x14ac:dyDescent="0.5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4.65" thickBot="1" x14ac:dyDescent="0.5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4.65" thickBot="1" x14ac:dyDescent="0.5">
      <c r="A33" s="60" t="s">
        <v>60</v>
      </c>
      <c r="B33" s="61"/>
      <c r="C33" s="23">
        <f>SUM(C28:C32)</f>
        <v>0</v>
      </c>
      <c r="D33" s="23">
        <f t="shared" ref="D33:I33" si="8">SUM(D28:D32)</f>
        <v>0</v>
      </c>
      <c r="E33" s="23">
        <f t="shared" si="8"/>
        <v>0</v>
      </c>
      <c r="F33" s="23">
        <f t="shared" si="8"/>
        <v>0</v>
      </c>
      <c r="G33" s="23">
        <f t="shared" si="8"/>
        <v>0</v>
      </c>
      <c r="H33" s="23">
        <f t="shared" si="8"/>
        <v>0</v>
      </c>
      <c r="I33" s="23">
        <f t="shared" si="8"/>
        <v>0</v>
      </c>
    </row>
    <row r="34" spans="1:9" ht="14.65" thickBot="1" x14ac:dyDescent="0.5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4.65" thickBot="1" x14ac:dyDescent="0.5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4.65" thickBot="1" x14ac:dyDescent="0.5">
      <c r="A36" s="19" t="s">
        <v>76</v>
      </c>
      <c r="B36" s="37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4.65" thickBot="1" x14ac:dyDescent="0.5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4.65" thickBot="1" x14ac:dyDescent="0.5">
      <c r="A38" s="19" t="s">
        <v>72</v>
      </c>
      <c r="B38" s="37" t="s">
        <v>22</v>
      </c>
      <c r="C38" s="23">
        <f t="shared" si="9"/>
        <v>0</v>
      </c>
      <c r="D38" s="23">
        <f t="shared" si="10"/>
        <v>0</v>
      </c>
      <c r="E38" s="23">
        <f t="shared" si="11"/>
        <v>0</v>
      </c>
      <c r="F38" s="23">
        <f t="shared" si="12"/>
        <v>0</v>
      </c>
      <c r="G38" s="23">
        <f t="shared" si="13"/>
        <v>0</v>
      </c>
      <c r="H38" s="23">
        <f t="shared" si="14"/>
        <v>0</v>
      </c>
      <c r="I38" s="23">
        <f t="shared" si="15"/>
        <v>0</v>
      </c>
    </row>
    <row r="39" spans="1:9" ht="14.65" thickBot="1" x14ac:dyDescent="0.5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4.65" thickBot="1" x14ac:dyDescent="0.5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4.65" thickBot="1" x14ac:dyDescent="0.5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4.65" thickBot="1" x14ac:dyDescent="0.5">
      <c r="A42" s="19" t="s">
        <v>71</v>
      </c>
      <c r="B42" s="37" t="s">
        <v>22</v>
      </c>
      <c r="C42" s="23">
        <f t="shared" si="9"/>
        <v>0</v>
      </c>
      <c r="D42" s="23">
        <f t="shared" si="10"/>
        <v>0</v>
      </c>
      <c r="E42" s="23">
        <f t="shared" si="11"/>
        <v>0</v>
      </c>
      <c r="F42" s="23">
        <f t="shared" si="12"/>
        <v>0</v>
      </c>
      <c r="G42" s="23">
        <f t="shared" si="13"/>
        <v>0</v>
      </c>
      <c r="H42" s="23">
        <f t="shared" si="14"/>
        <v>0</v>
      </c>
      <c r="I42" s="23">
        <f t="shared" si="15"/>
        <v>0</v>
      </c>
    </row>
    <row r="43" spans="1:9" ht="14.65" thickBot="1" x14ac:dyDescent="0.5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4.65" thickBot="1" x14ac:dyDescent="0.5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4.65" thickBot="1" x14ac:dyDescent="0.5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4.65" thickBot="1" x14ac:dyDescent="0.5">
      <c r="A46" s="60" t="s">
        <v>60</v>
      </c>
      <c r="B46" s="61"/>
      <c r="C46" s="23">
        <f>SUM(C36:C45)</f>
        <v>0</v>
      </c>
      <c r="D46" s="23">
        <f t="shared" ref="D46:I46" si="16">SUM(D36:D45)</f>
        <v>0</v>
      </c>
      <c r="E46" s="23">
        <f t="shared" si="16"/>
        <v>0</v>
      </c>
      <c r="F46" s="23">
        <f t="shared" si="16"/>
        <v>0</v>
      </c>
      <c r="G46" s="23">
        <f t="shared" si="16"/>
        <v>0</v>
      </c>
      <c r="H46" s="23">
        <f t="shared" si="16"/>
        <v>0</v>
      </c>
      <c r="I46" s="23">
        <f t="shared" si="16"/>
        <v>0</v>
      </c>
    </row>
    <row r="47" spans="1:9" ht="14.65" thickBot="1" x14ac:dyDescent="0.5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4.65" thickBot="1" x14ac:dyDescent="0.5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4.65" thickBot="1" x14ac:dyDescent="0.5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4.65" thickBot="1" x14ac:dyDescent="0.5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3">
        <f>(SUMIFS(OGİD1,KAYNAK,A50,SEBEP,B50,SÜRE,"Uzun",BİLDİRİM,"Bildirimli",İL,$B$10,İLÇE,$B$11)/VLOOKUP($B$11,ABONE,6,FALSE))</f>
        <v>0</v>
      </c>
      <c r="G50" s="23">
        <f>(SUMIFS(AGİD1,KAYNAK,A50,SEBEP,B50,SÜRE,"Uzun",BİLDİRİM,"Bildirimli",İL,$B$10,İLÇE,$B$11)/VLOOKUP($B$11,ABONE,7,FALSE))</f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4.65" thickBot="1" x14ac:dyDescent="0.5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4.65" thickBot="1" x14ac:dyDescent="0.5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4.65" thickBot="1" x14ac:dyDescent="0.5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4.65" thickBot="1" x14ac:dyDescent="0.5">
      <c r="A54" s="60" t="s">
        <v>60</v>
      </c>
      <c r="B54" s="61"/>
      <c r="C54" s="23">
        <f>SUM(C49:C53)</f>
        <v>0</v>
      </c>
      <c r="D54" s="23">
        <f t="shared" ref="D54:I54" si="17">SUM(D49:D53)</f>
        <v>0</v>
      </c>
      <c r="E54" s="23">
        <f t="shared" si="17"/>
        <v>0</v>
      </c>
      <c r="F54" s="23">
        <f t="shared" si="17"/>
        <v>0</v>
      </c>
      <c r="G54" s="23">
        <f t="shared" si="17"/>
        <v>0</v>
      </c>
      <c r="H54" s="23">
        <f t="shared" si="17"/>
        <v>0</v>
      </c>
      <c r="I54" s="23">
        <f t="shared" si="17"/>
        <v>0</v>
      </c>
    </row>
    <row r="55" spans="1:9" ht="14.65" thickBot="1" x14ac:dyDescent="0.5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4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4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4.65" thickBot="1" x14ac:dyDescent="0.5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4.65" thickBot="1" x14ac:dyDescent="0.5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4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4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4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45">
      <c r="A63" s="28"/>
      <c r="B63" s="33" t="s">
        <v>65</v>
      </c>
      <c r="C63" s="34">
        <f>VLOOKUP($B$11,ABONE,3,FALSE)</f>
        <v>32</v>
      </c>
      <c r="D63" s="34">
        <f>VLOOKUP($B$11,ABONE,4,FALSE)</f>
        <v>17809</v>
      </c>
      <c r="E63" s="34">
        <f>VLOOKUP($B$11,ABONE,5,FALSE)</f>
        <v>17841</v>
      </c>
      <c r="F63" s="34">
        <f>VLOOKUP($B$11,ABONE,6,FALSE)</f>
        <v>624</v>
      </c>
      <c r="G63" s="34">
        <f>VLOOKUP($B$11,ABONE,7,FALSE)</f>
        <v>9923</v>
      </c>
      <c r="H63" s="34">
        <f>VLOOKUP($B$11,ABONE,8,FALSE)</f>
        <v>10547</v>
      </c>
      <c r="I63" s="34">
        <f>VLOOKUP($B$11,ABONE,9,FALSE)</f>
        <v>28388</v>
      </c>
    </row>
    <row r="64" spans="1:9" x14ac:dyDescent="0.4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4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4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4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4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4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 xr:uid="{00000000-0002-0000-2700-000000000000}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 xr:uid="{00000000-0002-0000-2700-000001000000}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 xr:uid="{00000000-0002-0000-2700-000002000000}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A1:I69"/>
  <sheetViews>
    <sheetView zoomScale="70" zoomScaleNormal="70" workbookViewId="0">
      <selection activeCell="L13" sqref="L13"/>
    </sheetView>
  </sheetViews>
  <sheetFormatPr defaultRowHeight="14.25" x14ac:dyDescent="0.45"/>
  <cols>
    <col min="1" max="1" width="36.59765625" bestFit="1" customWidth="1"/>
    <col min="2" max="2" width="27" customWidth="1"/>
    <col min="3" max="9" width="18" customWidth="1"/>
  </cols>
  <sheetData>
    <row r="1" spans="1:9" x14ac:dyDescent="0.4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4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4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4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4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4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4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4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4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45">
      <c r="A10" s="7" t="s">
        <v>52</v>
      </c>
      <c r="B10" s="78" t="s">
        <v>79</v>
      </c>
      <c r="C10" s="78"/>
      <c r="D10" s="10"/>
      <c r="E10" s="10"/>
      <c r="F10" s="13"/>
      <c r="G10" s="13"/>
      <c r="H10" s="13"/>
      <c r="I10" s="13"/>
    </row>
    <row r="11" spans="1:9" x14ac:dyDescent="0.45">
      <c r="A11" s="7" t="s">
        <v>77</v>
      </c>
      <c r="B11" s="78" t="s">
        <v>114</v>
      </c>
      <c r="C11" s="78"/>
      <c r="D11" s="10"/>
      <c r="E11" s="10"/>
      <c r="F11" s="10"/>
      <c r="G11" s="6"/>
      <c r="H11" s="6"/>
      <c r="I11" s="6"/>
    </row>
    <row r="12" spans="1:9" ht="14.65" thickBot="1" x14ac:dyDescent="0.5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5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4.65" thickBot="1" x14ac:dyDescent="0.5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4.65" thickBot="1" x14ac:dyDescent="0.5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4.65" thickBot="1" x14ac:dyDescent="0.5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4.65" thickBot="1" x14ac:dyDescent="0.5">
      <c r="A17" s="19" t="s">
        <v>72</v>
      </c>
      <c r="B17" s="37" t="s">
        <v>22</v>
      </c>
      <c r="C17" s="23">
        <f t="shared" si="0"/>
        <v>0</v>
      </c>
      <c r="D17" s="23">
        <f t="shared" si="1"/>
        <v>0</v>
      </c>
      <c r="E17" s="23">
        <f t="shared" si="2"/>
        <v>0</v>
      </c>
      <c r="F17" s="23">
        <f t="shared" si="3"/>
        <v>0</v>
      </c>
      <c r="G17" s="23">
        <f t="shared" si="4"/>
        <v>0</v>
      </c>
      <c r="H17" s="23">
        <f t="shared" si="5"/>
        <v>0</v>
      </c>
      <c r="I17" s="23">
        <f t="shared" si="6"/>
        <v>0</v>
      </c>
    </row>
    <row r="18" spans="1:9" ht="14.65" thickBot="1" x14ac:dyDescent="0.5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4.65" thickBot="1" x14ac:dyDescent="0.5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4.65" thickBot="1" x14ac:dyDescent="0.5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4.65" thickBot="1" x14ac:dyDescent="0.5">
      <c r="A21" s="19" t="s">
        <v>71</v>
      </c>
      <c r="B21" s="37" t="s">
        <v>22</v>
      </c>
      <c r="C21" s="23">
        <f t="shared" si="0"/>
        <v>0</v>
      </c>
      <c r="D21" s="23">
        <f t="shared" si="1"/>
        <v>0</v>
      </c>
      <c r="E21" s="23">
        <f t="shared" si="2"/>
        <v>0</v>
      </c>
      <c r="F21" s="23">
        <f t="shared" si="3"/>
        <v>0</v>
      </c>
      <c r="G21" s="23">
        <f t="shared" si="4"/>
        <v>0</v>
      </c>
      <c r="H21" s="23">
        <f t="shared" si="5"/>
        <v>0</v>
      </c>
      <c r="I21" s="23">
        <f t="shared" si="6"/>
        <v>0</v>
      </c>
    </row>
    <row r="22" spans="1:9" ht="14.65" thickBot="1" x14ac:dyDescent="0.5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4.65" thickBot="1" x14ac:dyDescent="0.5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4.65" thickBot="1" x14ac:dyDescent="0.5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4.65" thickBot="1" x14ac:dyDescent="0.5">
      <c r="A25" s="60" t="s">
        <v>60</v>
      </c>
      <c r="B25" s="61"/>
      <c r="C25" s="23">
        <f t="shared" ref="C25:I25" si="7">SUM(C15:C24)</f>
        <v>0</v>
      </c>
      <c r="D25" s="23">
        <f t="shared" si="7"/>
        <v>0</v>
      </c>
      <c r="E25" s="23">
        <f t="shared" si="7"/>
        <v>0</v>
      </c>
      <c r="F25" s="23">
        <f t="shared" si="7"/>
        <v>0</v>
      </c>
      <c r="G25" s="23">
        <f t="shared" si="7"/>
        <v>0</v>
      </c>
      <c r="H25" s="23">
        <f t="shared" si="7"/>
        <v>0</v>
      </c>
      <c r="I25" s="23">
        <f t="shared" si="7"/>
        <v>0</v>
      </c>
    </row>
    <row r="26" spans="1:9" ht="14.65" thickBot="1" x14ac:dyDescent="0.5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4.65" thickBot="1" x14ac:dyDescent="0.5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4.65" thickBot="1" x14ac:dyDescent="0.5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4.65" thickBot="1" x14ac:dyDescent="0.5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3">
        <f>(SUMIFS(OGİD2,KAYNAK,A29,SEBEP,B29,SÜRE,"Uzun",BİLDİRİM,"Bildirimli",İL,$B$10,İLÇE,$B$11)/VLOOKUP($B$11,ABONE,6,FALSE))*60</f>
        <v>0</v>
      </c>
      <c r="G29" s="23">
        <f>(SUMIFS(AGİD2,KAYNAK,A29,SEBEP,B29,SÜRE,"Uzun",BİLDİRİM,"Bildirimli",İL,$B$10,İLÇE,$B$11)/VLOOKUP($B$11,ABONE,7,FALSE))*60</f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4.65" thickBot="1" x14ac:dyDescent="0.5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4.65" thickBot="1" x14ac:dyDescent="0.5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4.65" thickBot="1" x14ac:dyDescent="0.5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4.65" thickBot="1" x14ac:dyDescent="0.5">
      <c r="A33" s="60" t="s">
        <v>60</v>
      </c>
      <c r="B33" s="61"/>
      <c r="C33" s="23">
        <f>SUM(C28:C32)</f>
        <v>0</v>
      </c>
      <c r="D33" s="23">
        <f t="shared" ref="D33:I33" si="8">SUM(D28:D32)</f>
        <v>0</v>
      </c>
      <c r="E33" s="23">
        <f t="shared" si="8"/>
        <v>0</v>
      </c>
      <c r="F33" s="23">
        <f t="shared" si="8"/>
        <v>0</v>
      </c>
      <c r="G33" s="23">
        <f t="shared" si="8"/>
        <v>0</v>
      </c>
      <c r="H33" s="23">
        <f t="shared" si="8"/>
        <v>0</v>
      </c>
      <c r="I33" s="23">
        <f t="shared" si="8"/>
        <v>0</v>
      </c>
    </row>
    <row r="34" spans="1:9" ht="14.65" thickBot="1" x14ac:dyDescent="0.5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4.65" thickBot="1" x14ac:dyDescent="0.5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4.65" thickBot="1" x14ac:dyDescent="0.5">
      <c r="A36" s="19" t="s">
        <v>76</v>
      </c>
      <c r="B36" s="37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4.65" thickBot="1" x14ac:dyDescent="0.5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4.65" thickBot="1" x14ac:dyDescent="0.5">
      <c r="A38" s="19" t="s">
        <v>72</v>
      </c>
      <c r="B38" s="37" t="s">
        <v>22</v>
      </c>
      <c r="C38" s="23">
        <f t="shared" si="9"/>
        <v>0</v>
      </c>
      <c r="D38" s="23">
        <f t="shared" si="10"/>
        <v>0</v>
      </c>
      <c r="E38" s="23">
        <f t="shared" si="11"/>
        <v>0</v>
      </c>
      <c r="F38" s="23">
        <f t="shared" si="12"/>
        <v>0</v>
      </c>
      <c r="G38" s="23">
        <f t="shared" si="13"/>
        <v>0</v>
      </c>
      <c r="H38" s="23">
        <f t="shared" si="14"/>
        <v>0</v>
      </c>
      <c r="I38" s="23">
        <f t="shared" si="15"/>
        <v>0</v>
      </c>
    </row>
    <row r="39" spans="1:9" ht="14.65" thickBot="1" x14ac:dyDescent="0.5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4.65" thickBot="1" x14ac:dyDescent="0.5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4.65" thickBot="1" x14ac:dyDescent="0.5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4.65" thickBot="1" x14ac:dyDescent="0.5">
      <c r="A42" s="19" t="s">
        <v>71</v>
      </c>
      <c r="B42" s="37" t="s">
        <v>22</v>
      </c>
      <c r="C42" s="23">
        <f t="shared" si="9"/>
        <v>0</v>
      </c>
      <c r="D42" s="23">
        <f t="shared" si="10"/>
        <v>0</v>
      </c>
      <c r="E42" s="23">
        <f t="shared" si="11"/>
        <v>0</v>
      </c>
      <c r="F42" s="23">
        <f t="shared" si="12"/>
        <v>0</v>
      </c>
      <c r="G42" s="23">
        <f t="shared" si="13"/>
        <v>0</v>
      </c>
      <c r="H42" s="23">
        <f t="shared" si="14"/>
        <v>0</v>
      </c>
      <c r="I42" s="23">
        <f t="shared" si="15"/>
        <v>0</v>
      </c>
    </row>
    <row r="43" spans="1:9" ht="14.65" thickBot="1" x14ac:dyDescent="0.5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4.65" thickBot="1" x14ac:dyDescent="0.5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4.65" thickBot="1" x14ac:dyDescent="0.5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4.65" thickBot="1" x14ac:dyDescent="0.5">
      <c r="A46" s="60" t="s">
        <v>60</v>
      </c>
      <c r="B46" s="61"/>
      <c r="C46" s="23">
        <f>SUM(C36:C45)</f>
        <v>0</v>
      </c>
      <c r="D46" s="23">
        <f t="shared" ref="D46:I46" si="16">SUM(D36:D45)</f>
        <v>0</v>
      </c>
      <c r="E46" s="23">
        <f t="shared" si="16"/>
        <v>0</v>
      </c>
      <c r="F46" s="23">
        <f t="shared" si="16"/>
        <v>0</v>
      </c>
      <c r="G46" s="23">
        <f t="shared" si="16"/>
        <v>0</v>
      </c>
      <c r="H46" s="23">
        <f t="shared" si="16"/>
        <v>0</v>
      </c>
      <c r="I46" s="23">
        <f t="shared" si="16"/>
        <v>0</v>
      </c>
    </row>
    <row r="47" spans="1:9" ht="14.65" thickBot="1" x14ac:dyDescent="0.5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4.65" thickBot="1" x14ac:dyDescent="0.5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4.65" thickBot="1" x14ac:dyDescent="0.5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4.65" thickBot="1" x14ac:dyDescent="0.5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3">
        <f>(SUMIFS(OGİD1,KAYNAK,A50,SEBEP,B50,SÜRE,"Uzun",BİLDİRİM,"Bildirimli",İL,$B$10,İLÇE,$B$11)/VLOOKUP($B$11,ABONE,6,FALSE))</f>
        <v>0</v>
      </c>
      <c r="G50" s="23">
        <f>(SUMIFS(AGİD1,KAYNAK,A50,SEBEP,B50,SÜRE,"Uzun",BİLDİRİM,"Bildirimli",İL,$B$10,İLÇE,$B$11)/VLOOKUP($B$11,ABONE,7,FALSE))</f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4.65" thickBot="1" x14ac:dyDescent="0.5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4.65" thickBot="1" x14ac:dyDescent="0.5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4.65" thickBot="1" x14ac:dyDescent="0.5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4.65" thickBot="1" x14ac:dyDescent="0.5">
      <c r="A54" s="60" t="s">
        <v>60</v>
      </c>
      <c r="B54" s="61"/>
      <c r="C54" s="23">
        <f>SUM(C49:C53)</f>
        <v>0</v>
      </c>
      <c r="D54" s="23">
        <f t="shared" ref="D54:I54" si="17">SUM(D49:D53)</f>
        <v>0</v>
      </c>
      <c r="E54" s="23">
        <f t="shared" si="17"/>
        <v>0</v>
      </c>
      <c r="F54" s="23">
        <f t="shared" si="17"/>
        <v>0</v>
      </c>
      <c r="G54" s="23">
        <f t="shared" si="17"/>
        <v>0</v>
      </c>
      <c r="H54" s="23">
        <f t="shared" si="17"/>
        <v>0</v>
      </c>
      <c r="I54" s="23">
        <f t="shared" si="17"/>
        <v>0</v>
      </c>
    </row>
    <row r="55" spans="1:9" ht="14.65" thickBot="1" x14ac:dyDescent="0.5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4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4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4.65" thickBot="1" x14ac:dyDescent="0.5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4.65" thickBot="1" x14ac:dyDescent="0.5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4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4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4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45">
      <c r="A63" s="28"/>
      <c r="B63" s="33" t="s">
        <v>65</v>
      </c>
      <c r="C63" s="34">
        <f>VLOOKUP($B$11,ABONE,3,FALSE)</f>
        <v>349</v>
      </c>
      <c r="D63" s="34">
        <f>VLOOKUP($B$11,ABONE,4,FALSE)</f>
        <v>77389</v>
      </c>
      <c r="E63" s="34">
        <f>VLOOKUP($B$11,ABONE,5,FALSE)</f>
        <v>77738</v>
      </c>
      <c r="F63" s="34">
        <f>VLOOKUP($B$11,ABONE,6,FALSE)</f>
        <v>2375</v>
      </c>
      <c r="G63" s="34">
        <f>VLOOKUP($B$11,ABONE,7,FALSE)</f>
        <v>18130</v>
      </c>
      <c r="H63" s="34">
        <f>VLOOKUP($B$11,ABONE,8,FALSE)</f>
        <v>20505</v>
      </c>
      <c r="I63" s="34">
        <f>VLOOKUP($B$11,ABONE,9,FALSE)</f>
        <v>98243</v>
      </c>
    </row>
    <row r="64" spans="1:9" x14ac:dyDescent="0.4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4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4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4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4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4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 xr:uid="{00000000-0002-0000-2800-000000000000}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 xr:uid="{00000000-0002-0000-2800-000001000000}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 xr:uid="{00000000-0002-0000-2800-000002000000}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A1:I69"/>
  <sheetViews>
    <sheetView zoomScale="70" zoomScaleNormal="70" workbookViewId="0">
      <selection activeCell="L13" sqref="L13"/>
    </sheetView>
  </sheetViews>
  <sheetFormatPr defaultRowHeight="14.25" x14ac:dyDescent="0.45"/>
  <cols>
    <col min="1" max="1" width="36.59765625" bestFit="1" customWidth="1"/>
    <col min="2" max="2" width="27" customWidth="1"/>
    <col min="3" max="9" width="18" customWidth="1"/>
  </cols>
  <sheetData>
    <row r="1" spans="1:9" x14ac:dyDescent="0.4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4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4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4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4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4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4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4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4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45">
      <c r="A10" s="7" t="s">
        <v>52</v>
      </c>
      <c r="B10" s="78" t="s">
        <v>79</v>
      </c>
      <c r="C10" s="78"/>
      <c r="D10" s="10"/>
      <c r="E10" s="10"/>
      <c r="F10" s="13"/>
      <c r="G10" s="13"/>
      <c r="H10" s="13"/>
      <c r="I10" s="13"/>
    </row>
    <row r="11" spans="1:9" x14ac:dyDescent="0.45">
      <c r="A11" s="7" t="s">
        <v>77</v>
      </c>
      <c r="B11" s="78" t="s">
        <v>115</v>
      </c>
      <c r="C11" s="78"/>
      <c r="D11" s="10"/>
      <c r="E11" s="10"/>
      <c r="F11" s="10"/>
      <c r="G11" s="6"/>
      <c r="H11" s="6"/>
      <c r="I11" s="6"/>
    </row>
    <row r="12" spans="1:9" ht="14.65" thickBot="1" x14ac:dyDescent="0.5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5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4.65" thickBot="1" x14ac:dyDescent="0.5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4.65" thickBot="1" x14ac:dyDescent="0.5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v>0</v>
      </c>
      <c r="G15" s="23">
        <f t="shared" ref="G15:G24" si="3">(SUMIFS(AGİD2,KAYNAK,A15,SEBEP,B15,SÜRE,"Uzun",BİLDİRİM,"Bildirimsiz",İL,$B$10,İLÇE,$B$11)/VLOOKUP($B$11,ABONE,7,FALSE))*60</f>
        <v>0</v>
      </c>
      <c r="H15" s="23">
        <f t="shared" ref="H15:H24" si="4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5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4.65" thickBot="1" x14ac:dyDescent="0.5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v>0</v>
      </c>
      <c r="G16" s="23">
        <f t="shared" si="3"/>
        <v>0</v>
      </c>
      <c r="H16" s="23">
        <f t="shared" si="4"/>
        <v>0</v>
      </c>
      <c r="I16" s="23">
        <f t="shared" si="5"/>
        <v>0</v>
      </c>
    </row>
    <row r="17" spans="1:9" ht="14.65" thickBot="1" x14ac:dyDescent="0.5">
      <c r="A17" s="19" t="s">
        <v>72</v>
      </c>
      <c r="B17" s="37" t="s">
        <v>22</v>
      </c>
      <c r="C17" s="23">
        <f t="shared" si="0"/>
        <v>0</v>
      </c>
      <c r="D17" s="23">
        <f t="shared" si="1"/>
        <v>0</v>
      </c>
      <c r="E17" s="23">
        <f t="shared" si="2"/>
        <v>0</v>
      </c>
      <c r="F17" s="23">
        <v>0</v>
      </c>
      <c r="G17" s="23">
        <f t="shared" si="3"/>
        <v>0</v>
      </c>
      <c r="H17" s="23">
        <f t="shared" si="4"/>
        <v>0</v>
      </c>
      <c r="I17" s="23">
        <f t="shared" si="5"/>
        <v>0</v>
      </c>
    </row>
    <row r="18" spans="1:9" ht="14.65" thickBot="1" x14ac:dyDescent="0.5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v>0</v>
      </c>
      <c r="G18" s="23">
        <f t="shared" si="3"/>
        <v>0</v>
      </c>
      <c r="H18" s="23">
        <f t="shared" si="4"/>
        <v>0</v>
      </c>
      <c r="I18" s="23">
        <f t="shared" si="5"/>
        <v>0</v>
      </c>
    </row>
    <row r="19" spans="1:9" ht="14.65" thickBot="1" x14ac:dyDescent="0.5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v>0</v>
      </c>
      <c r="G19" s="23">
        <f t="shared" si="3"/>
        <v>0</v>
      </c>
      <c r="H19" s="23">
        <f t="shared" si="4"/>
        <v>0</v>
      </c>
      <c r="I19" s="23">
        <f t="shared" si="5"/>
        <v>0</v>
      </c>
    </row>
    <row r="20" spans="1:9" ht="14.65" thickBot="1" x14ac:dyDescent="0.5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v>0</v>
      </c>
      <c r="G20" s="23">
        <f t="shared" si="3"/>
        <v>0</v>
      </c>
      <c r="H20" s="23">
        <f t="shared" si="4"/>
        <v>0</v>
      </c>
      <c r="I20" s="23">
        <f t="shared" si="5"/>
        <v>0</v>
      </c>
    </row>
    <row r="21" spans="1:9" ht="14.65" thickBot="1" x14ac:dyDescent="0.5">
      <c r="A21" s="19" t="s">
        <v>71</v>
      </c>
      <c r="B21" s="37" t="s">
        <v>22</v>
      </c>
      <c r="C21" s="23">
        <f t="shared" si="0"/>
        <v>0</v>
      </c>
      <c r="D21" s="23">
        <f t="shared" si="1"/>
        <v>0</v>
      </c>
      <c r="E21" s="23">
        <f t="shared" si="2"/>
        <v>0</v>
      </c>
      <c r="F21" s="23">
        <v>0</v>
      </c>
      <c r="G21" s="23">
        <f t="shared" si="3"/>
        <v>0</v>
      </c>
      <c r="H21" s="23">
        <f t="shared" si="4"/>
        <v>0</v>
      </c>
      <c r="I21" s="23">
        <f t="shared" si="5"/>
        <v>0</v>
      </c>
    </row>
    <row r="22" spans="1:9" ht="14.65" thickBot="1" x14ac:dyDescent="0.5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v>0</v>
      </c>
      <c r="G22" s="23">
        <f t="shared" si="3"/>
        <v>0</v>
      </c>
      <c r="H22" s="23">
        <f t="shared" si="4"/>
        <v>0</v>
      </c>
      <c r="I22" s="23">
        <f t="shared" si="5"/>
        <v>0</v>
      </c>
    </row>
    <row r="23" spans="1:9" ht="14.65" thickBot="1" x14ac:dyDescent="0.5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v>0</v>
      </c>
      <c r="G23" s="23">
        <f t="shared" si="3"/>
        <v>0</v>
      </c>
      <c r="H23" s="23">
        <f t="shared" si="4"/>
        <v>0</v>
      </c>
      <c r="I23" s="23">
        <f t="shared" si="5"/>
        <v>0</v>
      </c>
    </row>
    <row r="24" spans="1:9" ht="14.65" thickBot="1" x14ac:dyDescent="0.5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v>0</v>
      </c>
      <c r="G24" s="23">
        <f t="shared" si="3"/>
        <v>0</v>
      </c>
      <c r="H24" s="23">
        <f t="shared" si="4"/>
        <v>0</v>
      </c>
      <c r="I24" s="23">
        <f t="shared" si="5"/>
        <v>0</v>
      </c>
    </row>
    <row r="25" spans="1:9" ht="14.65" thickBot="1" x14ac:dyDescent="0.5">
      <c r="A25" s="60" t="s">
        <v>60</v>
      </c>
      <c r="B25" s="61"/>
      <c r="C25" s="23">
        <f t="shared" ref="C25:I25" si="6">SUM(C15:C24)</f>
        <v>0</v>
      </c>
      <c r="D25" s="23">
        <f t="shared" si="6"/>
        <v>0</v>
      </c>
      <c r="E25" s="23">
        <f t="shared" si="6"/>
        <v>0</v>
      </c>
      <c r="F25" s="23">
        <f t="shared" si="6"/>
        <v>0</v>
      </c>
      <c r="G25" s="23">
        <f t="shared" si="6"/>
        <v>0</v>
      </c>
      <c r="H25" s="23">
        <f t="shared" si="6"/>
        <v>0</v>
      </c>
      <c r="I25" s="23">
        <f t="shared" si="6"/>
        <v>0</v>
      </c>
    </row>
    <row r="26" spans="1:9" ht="14.65" thickBot="1" x14ac:dyDescent="0.5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4.65" thickBot="1" x14ac:dyDescent="0.5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4.65" thickBot="1" x14ac:dyDescent="0.5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4.65" thickBot="1" x14ac:dyDescent="0.5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3">
        <v>0</v>
      </c>
      <c r="G29" s="23">
        <f>(SUMIFS(AGİD2,KAYNAK,A29,SEBEP,B29,SÜRE,"Uzun",BİLDİRİM,"Bildirimli",İL,$B$10,İLÇE,$B$11)/VLOOKUP($B$11,ABONE,7,FALSE))*60</f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4.65" thickBot="1" x14ac:dyDescent="0.5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4.65" thickBot="1" x14ac:dyDescent="0.5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4.65" thickBot="1" x14ac:dyDescent="0.5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4.65" thickBot="1" x14ac:dyDescent="0.5">
      <c r="A33" s="60" t="s">
        <v>60</v>
      </c>
      <c r="B33" s="61"/>
      <c r="C33" s="23">
        <f>SUM(C28:C32)</f>
        <v>0</v>
      </c>
      <c r="D33" s="23">
        <f t="shared" ref="D33:I33" si="7">SUM(D28:D32)</f>
        <v>0</v>
      </c>
      <c r="E33" s="23">
        <f t="shared" si="7"/>
        <v>0</v>
      </c>
      <c r="F33" s="23">
        <f t="shared" si="7"/>
        <v>0</v>
      </c>
      <c r="G33" s="23">
        <f t="shared" si="7"/>
        <v>0</v>
      </c>
      <c r="H33" s="23">
        <f t="shared" si="7"/>
        <v>0</v>
      </c>
      <c r="I33" s="23">
        <f t="shared" si="7"/>
        <v>0</v>
      </c>
    </row>
    <row r="34" spans="1:9" ht="14.65" thickBot="1" x14ac:dyDescent="0.5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4.65" thickBot="1" x14ac:dyDescent="0.5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4.65" thickBot="1" x14ac:dyDescent="0.5">
      <c r="A36" s="19" t="s">
        <v>76</v>
      </c>
      <c r="B36" s="37" t="s">
        <v>22</v>
      </c>
      <c r="C36" s="23">
        <f t="shared" ref="C36:C45" si="8">(SUMIFS(OGİİ1,KAYNAK,A36,SEBEP,B36,SÜRE,"Uzun",BİLDİRİM,"Bildirimsiz",İL,$B$10,İLÇE,$B$11)/VLOOKUP($B$11,ABONE,3,FALSE))</f>
        <v>0</v>
      </c>
      <c r="D36" s="23">
        <f t="shared" ref="D36:D45" si="9">(SUMIFS(AGİİ1,KAYNAK,A36,SEBEP,B36,SÜRE,"Uzun",BİLDİRİM,"Bildirimsiz",İL,$B$10,İLÇE,$B$11)/VLOOKUP($B$11,ABONE,4,FALSE))</f>
        <v>0</v>
      </c>
      <c r="E36" s="23">
        <f t="shared" ref="E36:E45" si="10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v>0</v>
      </c>
      <c r="G36" s="23">
        <f t="shared" ref="G36:G45" si="11">(SUMIFS(AGİD1,KAYNAK,A36,SEBEP,B36,SÜRE,"Uzun",BİLDİRİM,"Bildirimsiz",İL,$B$10,İLÇE,$B$11)/VLOOKUP($B$11,ABONE,7,FALSE))</f>
        <v>0</v>
      </c>
      <c r="H36" s="23">
        <f t="shared" ref="H36:H45" si="12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3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4.65" thickBot="1" x14ac:dyDescent="0.5">
      <c r="A37" s="19" t="s">
        <v>76</v>
      </c>
      <c r="B37" s="24" t="s">
        <v>25</v>
      </c>
      <c r="C37" s="23">
        <f t="shared" si="8"/>
        <v>0</v>
      </c>
      <c r="D37" s="23">
        <f t="shared" si="9"/>
        <v>0</v>
      </c>
      <c r="E37" s="23">
        <f t="shared" si="10"/>
        <v>0</v>
      </c>
      <c r="F37" s="23">
        <v>0</v>
      </c>
      <c r="G37" s="23">
        <f t="shared" si="11"/>
        <v>0</v>
      </c>
      <c r="H37" s="23">
        <f t="shared" si="12"/>
        <v>0</v>
      </c>
      <c r="I37" s="23">
        <f t="shared" si="13"/>
        <v>0</v>
      </c>
    </row>
    <row r="38" spans="1:9" ht="14.65" thickBot="1" x14ac:dyDescent="0.5">
      <c r="A38" s="19" t="s">
        <v>72</v>
      </c>
      <c r="B38" s="37" t="s">
        <v>22</v>
      </c>
      <c r="C38" s="23">
        <f t="shared" si="8"/>
        <v>0</v>
      </c>
      <c r="D38" s="23">
        <f t="shared" si="9"/>
        <v>0</v>
      </c>
      <c r="E38" s="23">
        <f t="shared" si="10"/>
        <v>0</v>
      </c>
      <c r="F38" s="23">
        <v>0</v>
      </c>
      <c r="G38" s="23">
        <f t="shared" si="11"/>
        <v>0</v>
      </c>
      <c r="H38" s="23">
        <f t="shared" si="12"/>
        <v>0</v>
      </c>
      <c r="I38" s="23">
        <f t="shared" si="13"/>
        <v>0</v>
      </c>
    </row>
    <row r="39" spans="1:9" ht="14.65" thickBot="1" x14ac:dyDescent="0.5">
      <c r="A39" s="19" t="s">
        <v>72</v>
      </c>
      <c r="B39" s="20" t="s">
        <v>24</v>
      </c>
      <c r="C39" s="23">
        <f t="shared" si="8"/>
        <v>0</v>
      </c>
      <c r="D39" s="23">
        <f t="shared" si="9"/>
        <v>0</v>
      </c>
      <c r="E39" s="23">
        <f t="shared" si="10"/>
        <v>0</v>
      </c>
      <c r="F39" s="23">
        <v>0</v>
      </c>
      <c r="G39" s="23">
        <f t="shared" si="11"/>
        <v>0</v>
      </c>
      <c r="H39" s="23">
        <f t="shared" si="12"/>
        <v>0</v>
      </c>
      <c r="I39" s="23">
        <f t="shared" si="13"/>
        <v>0</v>
      </c>
    </row>
    <row r="40" spans="1:9" ht="14.65" thickBot="1" x14ac:dyDescent="0.5">
      <c r="A40" s="19" t="s">
        <v>72</v>
      </c>
      <c r="B40" s="24" t="s">
        <v>25</v>
      </c>
      <c r="C40" s="23">
        <f t="shared" si="8"/>
        <v>0</v>
      </c>
      <c r="D40" s="23">
        <f t="shared" si="9"/>
        <v>0</v>
      </c>
      <c r="E40" s="23">
        <f t="shared" si="10"/>
        <v>0</v>
      </c>
      <c r="F40" s="23">
        <v>0</v>
      </c>
      <c r="G40" s="23">
        <f t="shared" si="11"/>
        <v>0</v>
      </c>
      <c r="H40" s="23">
        <f t="shared" si="12"/>
        <v>0</v>
      </c>
      <c r="I40" s="23">
        <f t="shared" si="13"/>
        <v>0</v>
      </c>
    </row>
    <row r="41" spans="1:9" ht="14.65" thickBot="1" x14ac:dyDescent="0.5">
      <c r="A41" s="19" t="s">
        <v>72</v>
      </c>
      <c r="B41" s="20" t="s">
        <v>26</v>
      </c>
      <c r="C41" s="23">
        <f t="shared" si="8"/>
        <v>0</v>
      </c>
      <c r="D41" s="23">
        <f t="shared" si="9"/>
        <v>0</v>
      </c>
      <c r="E41" s="23">
        <f t="shared" si="10"/>
        <v>0</v>
      </c>
      <c r="F41" s="23">
        <v>0</v>
      </c>
      <c r="G41" s="23">
        <f t="shared" si="11"/>
        <v>0</v>
      </c>
      <c r="H41" s="23">
        <f t="shared" si="12"/>
        <v>0</v>
      </c>
      <c r="I41" s="23">
        <f t="shared" si="13"/>
        <v>0</v>
      </c>
    </row>
    <row r="42" spans="1:9" ht="14.65" thickBot="1" x14ac:dyDescent="0.5">
      <c r="A42" s="19" t="s">
        <v>71</v>
      </c>
      <c r="B42" s="37" t="s">
        <v>22</v>
      </c>
      <c r="C42" s="23">
        <f t="shared" si="8"/>
        <v>0</v>
      </c>
      <c r="D42" s="23">
        <f t="shared" si="9"/>
        <v>0</v>
      </c>
      <c r="E42" s="23">
        <f t="shared" si="10"/>
        <v>0</v>
      </c>
      <c r="F42" s="23">
        <v>0</v>
      </c>
      <c r="G42" s="23">
        <f t="shared" si="11"/>
        <v>0</v>
      </c>
      <c r="H42" s="23">
        <f t="shared" si="12"/>
        <v>0</v>
      </c>
      <c r="I42" s="23">
        <f t="shared" si="13"/>
        <v>0</v>
      </c>
    </row>
    <row r="43" spans="1:9" ht="14.65" thickBot="1" x14ac:dyDescent="0.5">
      <c r="A43" s="19" t="s">
        <v>71</v>
      </c>
      <c r="B43" s="20" t="s">
        <v>24</v>
      </c>
      <c r="C43" s="23">
        <f t="shared" si="8"/>
        <v>0</v>
      </c>
      <c r="D43" s="23">
        <f t="shared" si="9"/>
        <v>0</v>
      </c>
      <c r="E43" s="23">
        <f t="shared" si="10"/>
        <v>0</v>
      </c>
      <c r="F43" s="23">
        <v>0</v>
      </c>
      <c r="G43" s="23">
        <f t="shared" si="11"/>
        <v>0</v>
      </c>
      <c r="H43" s="23">
        <f t="shared" si="12"/>
        <v>0</v>
      </c>
      <c r="I43" s="23">
        <f t="shared" si="13"/>
        <v>0</v>
      </c>
    </row>
    <row r="44" spans="1:9" ht="14.65" thickBot="1" x14ac:dyDescent="0.5">
      <c r="A44" s="19" t="s">
        <v>71</v>
      </c>
      <c r="B44" s="24" t="s">
        <v>25</v>
      </c>
      <c r="C44" s="23">
        <f t="shared" si="8"/>
        <v>0</v>
      </c>
      <c r="D44" s="23">
        <f t="shared" si="9"/>
        <v>0</v>
      </c>
      <c r="E44" s="23">
        <f t="shared" si="10"/>
        <v>0</v>
      </c>
      <c r="F44" s="23">
        <v>0</v>
      </c>
      <c r="G44" s="23">
        <f t="shared" si="11"/>
        <v>0</v>
      </c>
      <c r="H44" s="23">
        <f t="shared" si="12"/>
        <v>0</v>
      </c>
      <c r="I44" s="23">
        <f t="shared" si="13"/>
        <v>0</v>
      </c>
    </row>
    <row r="45" spans="1:9" ht="14.65" thickBot="1" x14ac:dyDescent="0.5">
      <c r="A45" s="19" t="s">
        <v>71</v>
      </c>
      <c r="B45" s="20" t="s">
        <v>26</v>
      </c>
      <c r="C45" s="23">
        <f t="shared" si="8"/>
        <v>0</v>
      </c>
      <c r="D45" s="23">
        <f t="shared" si="9"/>
        <v>0</v>
      </c>
      <c r="E45" s="23">
        <f t="shared" si="10"/>
        <v>0</v>
      </c>
      <c r="F45" s="23">
        <v>0</v>
      </c>
      <c r="G45" s="23">
        <f t="shared" si="11"/>
        <v>0</v>
      </c>
      <c r="H45" s="23">
        <f t="shared" si="12"/>
        <v>0</v>
      </c>
      <c r="I45" s="23">
        <f t="shared" si="13"/>
        <v>0</v>
      </c>
    </row>
    <row r="46" spans="1:9" ht="14.65" thickBot="1" x14ac:dyDescent="0.5">
      <c r="A46" s="60" t="s">
        <v>60</v>
      </c>
      <c r="B46" s="61"/>
      <c r="C46" s="23">
        <f>SUM(C36:C45)</f>
        <v>0</v>
      </c>
      <c r="D46" s="23">
        <f t="shared" ref="D46:I46" si="14">SUM(D36:D45)</f>
        <v>0</v>
      </c>
      <c r="E46" s="23">
        <f t="shared" si="14"/>
        <v>0</v>
      </c>
      <c r="F46" s="23">
        <f t="shared" si="14"/>
        <v>0</v>
      </c>
      <c r="G46" s="23">
        <f t="shared" si="14"/>
        <v>0</v>
      </c>
      <c r="H46" s="23">
        <f t="shared" si="14"/>
        <v>0</v>
      </c>
      <c r="I46" s="23">
        <f t="shared" si="14"/>
        <v>0</v>
      </c>
    </row>
    <row r="47" spans="1:9" ht="14.65" thickBot="1" x14ac:dyDescent="0.5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4.65" thickBot="1" x14ac:dyDescent="0.5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4.65" thickBot="1" x14ac:dyDescent="0.5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4.65" thickBot="1" x14ac:dyDescent="0.5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3">
        <v>0</v>
      </c>
      <c r="G50" s="23">
        <f>(SUMIFS(AGİD1,KAYNAK,A50,SEBEP,B50,SÜRE,"Uzun",BİLDİRİM,"Bildirimli",İL,$B$10,İLÇE,$B$11)/VLOOKUP($B$11,ABONE,7,FALSE))</f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4.65" thickBot="1" x14ac:dyDescent="0.5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4.65" thickBot="1" x14ac:dyDescent="0.5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4.65" thickBot="1" x14ac:dyDescent="0.5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4.65" thickBot="1" x14ac:dyDescent="0.5">
      <c r="A54" s="60" t="s">
        <v>60</v>
      </c>
      <c r="B54" s="61"/>
      <c r="C54" s="23">
        <f>SUM(C49:C53)</f>
        <v>0</v>
      </c>
      <c r="D54" s="23">
        <f t="shared" ref="D54:I54" si="15">SUM(D49:D53)</f>
        <v>0</v>
      </c>
      <c r="E54" s="23">
        <f t="shared" si="15"/>
        <v>0</v>
      </c>
      <c r="F54" s="23">
        <f t="shared" si="15"/>
        <v>0</v>
      </c>
      <c r="G54" s="23">
        <f t="shared" si="15"/>
        <v>0</v>
      </c>
      <c r="H54" s="23">
        <f t="shared" si="15"/>
        <v>0</v>
      </c>
      <c r="I54" s="23">
        <f t="shared" si="15"/>
        <v>0</v>
      </c>
    </row>
    <row r="55" spans="1:9" ht="14.65" thickBot="1" x14ac:dyDescent="0.5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4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4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4.65" thickBot="1" x14ac:dyDescent="0.5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4.65" thickBot="1" x14ac:dyDescent="0.5">
      <c r="A59" s="60" t="s">
        <v>60</v>
      </c>
      <c r="B59" s="61"/>
      <c r="C59" s="23">
        <f>SUM(C57:C58)</f>
        <v>0</v>
      </c>
      <c r="D59" s="23">
        <f t="shared" ref="D59:I59" si="16">SUM(D57:D58)</f>
        <v>0</v>
      </c>
      <c r="E59" s="23">
        <f t="shared" si="16"/>
        <v>0</v>
      </c>
      <c r="F59" s="23">
        <f t="shared" si="16"/>
        <v>0</v>
      </c>
      <c r="G59" s="23">
        <f t="shared" si="16"/>
        <v>0</v>
      </c>
      <c r="H59" s="23">
        <f t="shared" si="16"/>
        <v>0</v>
      </c>
      <c r="I59" s="23">
        <f t="shared" si="16"/>
        <v>0</v>
      </c>
    </row>
    <row r="60" spans="1:9" x14ac:dyDescent="0.4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4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4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45">
      <c r="A63" s="28"/>
      <c r="B63" s="33" t="s">
        <v>65</v>
      </c>
      <c r="C63" s="34">
        <f>VLOOKUP($B$11,ABONE,3,FALSE)</f>
        <v>10</v>
      </c>
      <c r="D63" s="34">
        <f>VLOOKUP($B$11,ABONE,4,FALSE)</f>
        <v>8172</v>
      </c>
      <c r="E63" s="34">
        <f>VLOOKUP($B$11,ABONE,5,FALSE)</f>
        <v>8182</v>
      </c>
      <c r="F63" s="34">
        <f>VLOOKUP($B$11,ABONE,6,FALSE)</f>
        <v>989</v>
      </c>
      <c r="G63" s="34">
        <f>VLOOKUP($B$11,ABONE,7,FALSE)</f>
        <v>14109</v>
      </c>
      <c r="H63" s="34">
        <f>VLOOKUP($B$11,ABONE,8,FALSE)</f>
        <v>15098</v>
      </c>
      <c r="I63" s="34">
        <f>VLOOKUP($B$11,ABONE,9,FALSE)</f>
        <v>23280</v>
      </c>
    </row>
    <row r="64" spans="1:9" x14ac:dyDescent="0.4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4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4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4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4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4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 xr:uid="{00000000-0002-0000-2900-000000000000}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 xr:uid="{00000000-0002-0000-2900-000001000000}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15:I25 C28:I33 C36:I46 C49:I54 D66:I69 C67:C69 C57:I60" xr:uid="{00000000-0002-0000-2900-000002000000}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A1:I69"/>
  <sheetViews>
    <sheetView zoomScale="70" zoomScaleNormal="70" workbookViewId="0">
      <selection activeCell="D49" sqref="D49"/>
    </sheetView>
  </sheetViews>
  <sheetFormatPr defaultRowHeight="14.25" x14ac:dyDescent="0.45"/>
  <cols>
    <col min="1" max="1" width="36.59765625" bestFit="1" customWidth="1"/>
    <col min="2" max="2" width="27" customWidth="1"/>
    <col min="3" max="9" width="18" customWidth="1"/>
  </cols>
  <sheetData>
    <row r="1" spans="1:9" x14ac:dyDescent="0.4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4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4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4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4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4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4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4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4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45">
      <c r="A10" s="7" t="s">
        <v>52</v>
      </c>
      <c r="B10" s="78" t="s">
        <v>79</v>
      </c>
      <c r="C10" s="78"/>
      <c r="D10" s="10"/>
      <c r="E10" s="10"/>
      <c r="F10" s="13"/>
      <c r="G10" s="13"/>
      <c r="H10" s="13"/>
      <c r="I10" s="13"/>
    </row>
    <row r="11" spans="1:9" x14ac:dyDescent="0.45">
      <c r="A11" s="7" t="s">
        <v>77</v>
      </c>
      <c r="B11" s="78" t="s">
        <v>116</v>
      </c>
      <c r="C11" s="78"/>
      <c r="D11" s="10"/>
      <c r="E11" s="10"/>
      <c r="F11" s="10"/>
      <c r="G11" s="6"/>
      <c r="H11" s="6"/>
      <c r="I11" s="6"/>
    </row>
    <row r="12" spans="1:9" ht="14.65" thickBot="1" x14ac:dyDescent="0.5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5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4.65" thickBot="1" x14ac:dyDescent="0.5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4.65" thickBot="1" x14ac:dyDescent="0.5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4.65" thickBot="1" x14ac:dyDescent="0.5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4.65" thickBot="1" x14ac:dyDescent="0.5">
      <c r="A17" s="19" t="s">
        <v>72</v>
      </c>
      <c r="B17" s="37" t="s">
        <v>22</v>
      </c>
      <c r="C17" s="23">
        <f t="shared" si="0"/>
        <v>0</v>
      </c>
      <c r="D17" s="23">
        <f t="shared" si="1"/>
        <v>0</v>
      </c>
      <c r="E17" s="23">
        <f t="shared" si="2"/>
        <v>0</v>
      </c>
      <c r="F17" s="23">
        <f t="shared" si="3"/>
        <v>0</v>
      </c>
      <c r="G17" s="23">
        <f t="shared" si="4"/>
        <v>0</v>
      </c>
      <c r="H17" s="23">
        <f t="shared" si="5"/>
        <v>0</v>
      </c>
      <c r="I17" s="23">
        <f t="shared" si="6"/>
        <v>0</v>
      </c>
    </row>
    <row r="18" spans="1:9" ht="14.65" thickBot="1" x14ac:dyDescent="0.5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4.65" thickBot="1" x14ac:dyDescent="0.5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4.65" thickBot="1" x14ac:dyDescent="0.5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4.65" thickBot="1" x14ac:dyDescent="0.5">
      <c r="A21" s="19" t="s">
        <v>71</v>
      </c>
      <c r="B21" s="37" t="s">
        <v>22</v>
      </c>
      <c r="C21" s="23">
        <f t="shared" si="0"/>
        <v>0</v>
      </c>
      <c r="D21" s="23">
        <f t="shared" si="1"/>
        <v>0</v>
      </c>
      <c r="E21" s="23">
        <f t="shared" si="2"/>
        <v>0</v>
      </c>
      <c r="F21" s="23">
        <f t="shared" si="3"/>
        <v>0</v>
      </c>
      <c r="G21" s="23">
        <f t="shared" si="4"/>
        <v>0</v>
      </c>
      <c r="H21" s="23">
        <f t="shared" si="5"/>
        <v>0</v>
      </c>
      <c r="I21" s="23">
        <f t="shared" si="6"/>
        <v>0</v>
      </c>
    </row>
    <row r="22" spans="1:9" ht="14.65" thickBot="1" x14ac:dyDescent="0.5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4.65" thickBot="1" x14ac:dyDescent="0.5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4.65" thickBot="1" x14ac:dyDescent="0.5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4.65" thickBot="1" x14ac:dyDescent="0.5">
      <c r="A25" s="60" t="s">
        <v>60</v>
      </c>
      <c r="B25" s="61"/>
      <c r="C25" s="23">
        <f t="shared" ref="C25:I25" si="7">SUM(C15:C24)</f>
        <v>0</v>
      </c>
      <c r="D25" s="23">
        <f t="shared" si="7"/>
        <v>0</v>
      </c>
      <c r="E25" s="23">
        <f t="shared" si="7"/>
        <v>0</v>
      </c>
      <c r="F25" s="23">
        <f t="shared" si="7"/>
        <v>0</v>
      </c>
      <c r="G25" s="23">
        <f t="shared" si="7"/>
        <v>0</v>
      </c>
      <c r="H25" s="23">
        <f t="shared" si="7"/>
        <v>0</v>
      </c>
      <c r="I25" s="23">
        <f t="shared" si="7"/>
        <v>0</v>
      </c>
    </row>
    <row r="26" spans="1:9" ht="14.65" thickBot="1" x14ac:dyDescent="0.5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4.65" thickBot="1" x14ac:dyDescent="0.5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4.65" thickBot="1" x14ac:dyDescent="0.5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4.65" thickBot="1" x14ac:dyDescent="0.5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3">
        <f>(SUMIFS(OGİD2,KAYNAK,A29,SEBEP,B29,SÜRE,"Uzun",BİLDİRİM,"Bildirimli",İL,$B$10,İLÇE,$B$11)/VLOOKUP($B$11,ABONE,6,FALSE))*60</f>
        <v>0</v>
      </c>
      <c r="G29" s="23">
        <f>(SUMIFS(AGİD2,KAYNAK,A29,SEBEP,B29,SÜRE,"Uzun",BİLDİRİM,"Bildirimli",İL,$B$10,İLÇE,$B$11)/VLOOKUP($B$11,ABONE,7,FALSE))*60</f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4.65" thickBot="1" x14ac:dyDescent="0.5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4.65" thickBot="1" x14ac:dyDescent="0.5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4.65" thickBot="1" x14ac:dyDescent="0.5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4.65" thickBot="1" x14ac:dyDescent="0.5">
      <c r="A33" s="60" t="s">
        <v>60</v>
      </c>
      <c r="B33" s="61"/>
      <c r="C33" s="23">
        <f>SUM(C28:C32)</f>
        <v>0</v>
      </c>
      <c r="D33" s="23">
        <f t="shared" ref="D33:I33" si="8">SUM(D28:D32)</f>
        <v>0</v>
      </c>
      <c r="E33" s="23">
        <f t="shared" si="8"/>
        <v>0</v>
      </c>
      <c r="F33" s="23">
        <f t="shared" si="8"/>
        <v>0</v>
      </c>
      <c r="G33" s="23">
        <f t="shared" si="8"/>
        <v>0</v>
      </c>
      <c r="H33" s="23">
        <f t="shared" si="8"/>
        <v>0</v>
      </c>
      <c r="I33" s="23">
        <f t="shared" si="8"/>
        <v>0</v>
      </c>
    </row>
    <row r="34" spans="1:9" ht="14.65" thickBot="1" x14ac:dyDescent="0.5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4.65" thickBot="1" x14ac:dyDescent="0.5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4.65" thickBot="1" x14ac:dyDescent="0.5">
      <c r="A36" s="19" t="s">
        <v>76</v>
      </c>
      <c r="B36" s="37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4.65" thickBot="1" x14ac:dyDescent="0.5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4.65" thickBot="1" x14ac:dyDescent="0.5">
      <c r="A38" s="19" t="s">
        <v>72</v>
      </c>
      <c r="B38" s="37" t="s">
        <v>22</v>
      </c>
      <c r="C38" s="23">
        <f t="shared" si="9"/>
        <v>0</v>
      </c>
      <c r="D38" s="23">
        <f t="shared" si="10"/>
        <v>0</v>
      </c>
      <c r="E38" s="23">
        <f t="shared" si="11"/>
        <v>0</v>
      </c>
      <c r="F38" s="23">
        <f t="shared" si="12"/>
        <v>0</v>
      </c>
      <c r="G38" s="23">
        <f t="shared" si="13"/>
        <v>0</v>
      </c>
      <c r="H38" s="23">
        <f t="shared" si="14"/>
        <v>0</v>
      </c>
      <c r="I38" s="23">
        <f t="shared" si="15"/>
        <v>0</v>
      </c>
    </row>
    <row r="39" spans="1:9" ht="14.65" thickBot="1" x14ac:dyDescent="0.5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4.65" thickBot="1" x14ac:dyDescent="0.5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4.65" thickBot="1" x14ac:dyDescent="0.5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4.65" thickBot="1" x14ac:dyDescent="0.5">
      <c r="A42" s="19" t="s">
        <v>71</v>
      </c>
      <c r="B42" s="37" t="s">
        <v>22</v>
      </c>
      <c r="C42" s="23">
        <f t="shared" si="9"/>
        <v>0</v>
      </c>
      <c r="D42" s="23">
        <f t="shared" si="10"/>
        <v>0</v>
      </c>
      <c r="E42" s="23">
        <f t="shared" si="11"/>
        <v>0</v>
      </c>
      <c r="F42" s="23">
        <f t="shared" si="12"/>
        <v>0</v>
      </c>
      <c r="G42" s="23">
        <f t="shared" si="13"/>
        <v>0</v>
      </c>
      <c r="H42" s="23">
        <f t="shared" si="14"/>
        <v>0</v>
      </c>
      <c r="I42" s="23">
        <f t="shared" si="15"/>
        <v>0</v>
      </c>
    </row>
    <row r="43" spans="1:9" ht="14.65" thickBot="1" x14ac:dyDescent="0.5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4.65" thickBot="1" x14ac:dyDescent="0.5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4.65" thickBot="1" x14ac:dyDescent="0.5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4.65" thickBot="1" x14ac:dyDescent="0.5">
      <c r="A46" s="60" t="s">
        <v>60</v>
      </c>
      <c r="B46" s="61"/>
      <c r="C46" s="23">
        <f>SUM(C36:C45)</f>
        <v>0</v>
      </c>
      <c r="D46" s="23">
        <f t="shared" ref="D46:I46" si="16">SUM(D36:D45)</f>
        <v>0</v>
      </c>
      <c r="E46" s="23">
        <f t="shared" si="16"/>
        <v>0</v>
      </c>
      <c r="F46" s="23">
        <f t="shared" si="16"/>
        <v>0</v>
      </c>
      <c r="G46" s="23">
        <f t="shared" si="16"/>
        <v>0</v>
      </c>
      <c r="H46" s="23">
        <f t="shared" si="16"/>
        <v>0</v>
      </c>
      <c r="I46" s="23">
        <f t="shared" si="16"/>
        <v>0</v>
      </c>
    </row>
    <row r="47" spans="1:9" ht="14.65" thickBot="1" x14ac:dyDescent="0.5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4.65" thickBot="1" x14ac:dyDescent="0.5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4.65" thickBot="1" x14ac:dyDescent="0.5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4.65" thickBot="1" x14ac:dyDescent="0.5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3">
        <f>(SUMIFS(OGİD1,KAYNAK,A50,SEBEP,B50,SÜRE,"Uzun",BİLDİRİM,"Bildirimli",İL,$B$10,İLÇE,$B$11)/VLOOKUP($B$11,ABONE,6,FALSE))</f>
        <v>0</v>
      </c>
      <c r="G50" s="23">
        <f>(SUMIFS(AGİD1,KAYNAK,A50,SEBEP,B50,SÜRE,"Uzun",BİLDİRİM,"Bildirimli",İL,$B$10,İLÇE,$B$11)/VLOOKUP($B$11,ABONE,7,FALSE))</f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4.65" thickBot="1" x14ac:dyDescent="0.5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4.65" thickBot="1" x14ac:dyDescent="0.5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4.65" thickBot="1" x14ac:dyDescent="0.5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4.65" thickBot="1" x14ac:dyDescent="0.5">
      <c r="A54" s="60" t="s">
        <v>60</v>
      </c>
      <c r="B54" s="61"/>
      <c r="C54" s="23">
        <f>SUM(C49:C53)</f>
        <v>0</v>
      </c>
      <c r="D54" s="23">
        <f t="shared" ref="D54:I54" si="17">SUM(D49:D53)</f>
        <v>0</v>
      </c>
      <c r="E54" s="23">
        <f t="shared" si="17"/>
        <v>0</v>
      </c>
      <c r="F54" s="23">
        <f t="shared" si="17"/>
        <v>0</v>
      </c>
      <c r="G54" s="23">
        <f t="shared" si="17"/>
        <v>0</v>
      </c>
      <c r="H54" s="23">
        <f t="shared" si="17"/>
        <v>0</v>
      </c>
      <c r="I54" s="23">
        <f t="shared" si="17"/>
        <v>0</v>
      </c>
    </row>
    <row r="55" spans="1:9" ht="14.65" thickBot="1" x14ac:dyDescent="0.5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4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4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4.65" thickBot="1" x14ac:dyDescent="0.5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4.65" thickBot="1" x14ac:dyDescent="0.5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4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4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4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45">
      <c r="A63" s="28"/>
      <c r="B63" s="33" t="s">
        <v>65</v>
      </c>
      <c r="C63" s="34">
        <f>VLOOKUP($B$11,ABONE,3,FALSE)</f>
        <v>57</v>
      </c>
      <c r="D63" s="34">
        <f>VLOOKUP($B$11,ABONE,4,FALSE)</f>
        <v>26170</v>
      </c>
      <c r="E63" s="34">
        <f>VLOOKUP($B$11,ABONE,5,FALSE)</f>
        <v>26227</v>
      </c>
      <c r="F63" s="34">
        <f>VLOOKUP($B$11,ABONE,6,FALSE)</f>
        <v>2033</v>
      </c>
      <c r="G63" s="34">
        <f>VLOOKUP($B$11,ABONE,7,FALSE)</f>
        <v>7893</v>
      </c>
      <c r="H63" s="34">
        <f>VLOOKUP($B$11,ABONE,8,FALSE)</f>
        <v>9926</v>
      </c>
      <c r="I63" s="34">
        <f>VLOOKUP($B$11,ABONE,9,FALSE)</f>
        <v>36153</v>
      </c>
    </row>
    <row r="64" spans="1:9" x14ac:dyDescent="0.4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4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4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4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4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4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 xr:uid="{00000000-0002-0000-2A00-000000000000}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 xr:uid="{00000000-0002-0000-2A00-000001000000}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 xr:uid="{00000000-0002-0000-2A00-000002000000}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A1:I69"/>
  <sheetViews>
    <sheetView zoomScale="70" zoomScaleNormal="70" workbookViewId="0">
      <selection activeCell="D63" sqref="D63"/>
    </sheetView>
  </sheetViews>
  <sheetFormatPr defaultRowHeight="14.25" x14ac:dyDescent="0.45"/>
  <cols>
    <col min="1" max="1" width="36.59765625" bestFit="1" customWidth="1"/>
    <col min="2" max="2" width="27" customWidth="1"/>
    <col min="3" max="9" width="18" customWidth="1"/>
  </cols>
  <sheetData>
    <row r="1" spans="1:9" x14ac:dyDescent="0.4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4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4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4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4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4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4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4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4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45">
      <c r="A10" s="7" t="s">
        <v>52</v>
      </c>
      <c r="B10" s="78" t="s">
        <v>79</v>
      </c>
      <c r="C10" s="78"/>
      <c r="D10" s="10"/>
      <c r="E10" s="10"/>
      <c r="F10" s="13"/>
      <c r="G10" s="13"/>
      <c r="H10" s="13"/>
      <c r="I10" s="13"/>
    </row>
    <row r="11" spans="1:9" x14ac:dyDescent="0.45">
      <c r="A11" s="7" t="s">
        <v>77</v>
      </c>
      <c r="B11" s="78" t="s">
        <v>117</v>
      </c>
      <c r="C11" s="78"/>
      <c r="D11" s="10"/>
      <c r="E11" s="10"/>
      <c r="F11" s="10"/>
      <c r="G11" s="6"/>
      <c r="H11" s="6"/>
      <c r="I11" s="6"/>
    </row>
    <row r="12" spans="1:9" ht="14.65" thickBot="1" x14ac:dyDescent="0.5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5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4.65" thickBot="1" x14ac:dyDescent="0.5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4.65" thickBot="1" x14ac:dyDescent="0.5">
      <c r="A15" s="19" t="s">
        <v>76</v>
      </c>
      <c r="B15" s="37" t="s">
        <v>22</v>
      </c>
      <c r="C15" s="23">
        <v>0</v>
      </c>
      <c r="D15" s="23">
        <f t="shared" ref="D15:D24" si="0">(SUMIFS(AGİİ2,KAYNAK,A15,SEBEP,B15,SÜRE,"Uzun",BİLDİRİM,"Bildirimsiz",İL,$B$10,İLÇE,$B$11)/VLOOKUP($B$11,ABONE,4,FALSE))*60</f>
        <v>0</v>
      </c>
      <c r="E15" s="23">
        <f t="shared" ref="E15:E24" si="1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v>0</v>
      </c>
      <c r="G15" s="23">
        <f t="shared" ref="G15:G24" si="2">(SUMIFS(AGİD2,KAYNAK,A15,SEBEP,B15,SÜRE,"Uzun",BİLDİRİM,"Bildirimsiz",İL,$B$10,İLÇE,$B$11)/VLOOKUP($B$11,ABONE,7,FALSE))*60</f>
        <v>0</v>
      </c>
      <c r="H15" s="23">
        <f t="shared" ref="H15:H24" si="3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4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4.65" thickBot="1" x14ac:dyDescent="0.5">
      <c r="A16" s="19" t="s">
        <v>76</v>
      </c>
      <c r="B16" s="24" t="s">
        <v>25</v>
      </c>
      <c r="C16" s="23">
        <v>0</v>
      </c>
      <c r="D16" s="23">
        <f t="shared" si="0"/>
        <v>0</v>
      </c>
      <c r="E16" s="23">
        <f t="shared" si="1"/>
        <v>0</v>
      </c>
      <c r="F16" s="23">
        <v>0</v>
      </c>
      <c r="G16" s="23">
        <f t="shared" si="2"/>
        <v>0</v>
      </c>
      <c r="H16" s="23">
        <f t="shared" si="3"/>
        <v>0</v>
      </c>
      <c r="I16" s="23">
        <f t="shared" si="4"/>
        <v>0</v>
      </c>
    </row>
    <row r="17" spans="1:9" ht="14.65" thickBot="1" x14ac:dyDescent="0.5">
      <c r="A17" s="19" t="s">
        <v>72</v>
      </c>
      <c r="B17" s="37" t="s">
        <v>22</v>
      </c>
      <c r="C17" s="23">
        <v>0</v>
      </c>
      <c r="D17" s="23">
        <f t="shared" si="0"/>
        <v>0</v>
      </c>
      <c r="E17" s="23">
        <f t="shared" si="1"/>
        <v>0</v>
      </c>
      <c r="F17" s="23">
        <v>0</v>
      </c>
      <c r="G17" s="23">
        <f t="shared" si="2"/>
        <v>0</v>
      </c>
      <c r="H17" s="23">
        <f t="shared" si="3"/>
        <v>0</v>
      </c>
      <c r="I17" s="23">
        <f t="shared" si="4"/>
        <v>0</v>
      </c>
    </row>
    <row r="18" spans="1:9" ht="14.65" thickBot="1" x14ac:dyDescent="0.5">
      <c r="A18" s="19" t="s">
        <v>72</v>
      </c>
      <c r="B18" s="24" t="s">
        <v>24</v>
      </c>
      <c r="C18" s="23">
        <v>0</v>
      </c>
      <c r="D18" s="23">
        <f t="shared" si="0"/>
        <v>0</v>
      </c>
      <c r="E18" s="23">
        <f t="shared" si="1"/>
        <v>0</v>
      </c>
      <c r="F18" s="23">
        <v>0</v>
      </c>
      <c r="G18" s="23">
        <f t="shared" si="2"/>
        <v>0</v>
      </c>
      <c r="H18" s="23">
        <f t="shared" si="3"/>
        <v>0</v>
      </c>
      <c r="I18" s="23">
        <f t="shared" si="4"/>
        <v>0</v>
      </c>
    </row>
    <row r="19" spans="1:9" ht="14.65" thickBot="1" x14ac:dyDescent="0.5">
      <c r="A19" s="19" t="s">
        <v>72</v>
      </c>
      <c r="B19" s="24" t="s">
        <v>25</v>
      </c>
      <c r="C19" s="23">
        <v>0</v>
      </c>
      <c r="D19" s="23">
        <f t="shared" si="0"/>
        <v>0</v>
      </c>
      <c r="E19" s="23">
        <f t="shared" si="1"/>
        <v>0</v>
      </c>
      <c r="F19" s="23">
        <v>0</v>
      </c>
      <c r="G19" s="23">
        <f t="shared" si="2"/>
        <v>0</v>
      </c>
      <c r="H19" s="23">
        <f t="shared" si="3"/>
        <v>0</v>
      </c>
      <c r="I19" s="23">
        <f t="shared" si="4"/>
        <v>0</v>
      </c>
    </row>
    <row r="20" spans="1:9" ht="14.65" thickBot="1" x14ac:dyDescent="0.5">
      <c r="A20" s="19" t="s">
        <v>72</v>
      </c>
      <c r="B20" s="24" t="s">
        <v>26</v>
      </c>
      <c r="C20" s="23">
        <v>0</v>
      </c>
      <c r="D20" s="23">
        <f t="shared" si="0"/>
        <v>0</v>
      </c>
      <c r="E20" s="23">
        <f t="shared" si="1"/>
        <v>0</v>
      </c>
      <c r="F20" s="23">
        <v>0</v>
      </c>
      <c r="G20" s="23">
        <f t="shared" si="2"/>
        <v>0</v>
      </c>
      <c r="H20" s="23">
        <f t="shared" si="3"/>
        <v>0</v>
      </c>
      <c r="I20" s="23">
        <f t="shared" si="4"/>
        <v>0</v>
      </c>
    </row>
    <row r="21" spans="1:9" ht="14.65" thickBot="1" x14ac:dyDescent="0.5">
      <c r="A21" s="19" t="s">
        <v>71</v>
      </c>
      <c r="B21" s="37" t="s">
        <v>22</v>
      </c>
      <c r="C21" s="23">
        <v>0</v>
      </c>
      <c r="D21" s="23">
        <f t="shared" si="0"/>
        <v>0</v>
      </c>
      <c r="E21" s="23">
        <f t="shared" si="1"/>
        <v>0</v>
      </c>
      <c r="F21" s="23">
        <v>0</v>
      </c>
      <c r="G21" s="23">
        <f t="shared" si="2"/>
        <v>0</v>
      </c>
      <c r="H21" s="23">
        <f t="shared" si="3"/>
        <v>0</v>
      </c>
      <c r="I21" s="23">
        <f t="shared" si="4"/>
        <v>0</v>
      </c>
    </row>
    <row r="22" spans="1:9" ht="14.65" thickBot="1" x14ac:dyDescent="0.5">
      <c r="A22" s="19" t="s">
        <v>71</v>
      </c>
      <c r="B22" s="24" t="s">
        <v>24</v>
      </c>
      <c r="C22" s="23">
        <v>0</v>
      </c>
      <c r="D22" s="23">
        <f t="shared" si="0"/>
        <v>0</v>
      </c>
      <c r="E22" s="23">
        <f t="shared" si="1"/>
        <v>0</v>
      </c>
      <c r="F22" s="23">
        <v>0</v>
      </c>
      <c r="G22" s="23">
        <f t="shared" si="2"/>
        <v>0</v>
      </c>
      <c r="H22" s="23">
        <f t="shared" si="3"/>
        <v>0</v>
      </c>
      <c r="I22" s="23">
        <f t="shared" si="4"/>
        <v>0</v>
      </c>
    </row>
    <row r="23" spans="1:9" ht="14.65" thickBot="1" x14ac:dyDescent="0.5">
      <c r="A23" s="19" t="s">
        <v>71</v>
      </c>
      <c r="B23" s="24" t="s">
        <v>25</v>
      </c>
      <c r="C23" s="23">
        <v>0</v>
      </c>
      <c r="D23" s="23">
        <f t="shared" si="0"/>
        <v>0</v>
      </c>
      <c r="E23" s="23">
        <f t="shared" si="1"/>
        <v>0</v>
      </c>
      <c r="F23" s="23">
        <v>0</v>
      </c>
      <c r="G23" s="23">
        <f t="shared" si="2"/>
        <v>0</v>
      </c>
      <c r="H23" s="23">
        <f t="shared" si="3"/>
        <v>0</v>
      </c>
      <c r="I23" s="23">
        <f t="shared" si="4"/>
        <v>0</v>
      </c>
    </row>
    <row r="24" spans="1:9" ht="14.65" thickBot="1" x14ac:dyDescent="0.5">
      <c r="A24" s="19" t="s">
        <v>71</v>
      </c>
      <c r="B24" s="24" t="s">
        <v>26</v>
      </c>
      <c r="C24" s="23">
        <v>0</v>
      </c>
      <c r="D24" s="23">
        <f t="shared" si="0"/>
        <v>0</v>
      </c>
      <c r="E24" s="23">
        <f t="shared" si="1"/>
        <v>0</v>
      </c>
      <c r="F24" s="23">
        <v>0</v>
      </c>
      <c r="G24" s="23">
        <f t="shared" si="2"/>
        <v>0</v>
      </c>
      <c r="H24" s="23">
        <f t="shared" si="3"/>
        <v>0</v>
      </c>
      <c r="I24" s="23">
        <f t="shared" si="4"/>
        <v>0</v>
      </c>
    </row>
    <row r="25" spans="1:9" ht="14.65" thickBot="1" x14ac:dyDescent="0.5">
      <c r="A25" s="60" t="s">
        <v>60</v>
      </c>
      <c r="B25" s="61"/>
      <c r="C25" s="23">
        <v>0</v>
      </c>
      <c r="D25" s="23">
        <f t="shared" ref="D25:I25" si="5">SUM(D15:D24)</f>
        <v>0</v>
      </c>
      <c r="E25" s="23">
        <f t="shared" si="5"/>
        <v>0</v>
      </c>
      <c r="F25" s="23">
        <f t="shared" si="5"/>
        <v>0</v>
      </c>
      <c r="G25" s="23">
        <f t="shared" si="5"/>
        <v>0</v>
      </c>
      <c r="H25" s="23">
        <f t="shared" si="5"/>
        <v>0</v>
      </c>
      <c r="I25" s="23">
        <f t="shared" si="5"/>
        <v>0</v>
      </c>
    </row>
    <row r="26" spans="1:9" ht="14.65" thickBot="1" x14ac:dyDescent="0.5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4.65" thickBot="1" x14ac:dyDescent="0.5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4.65" thickBot="1" x14ac:dyDescent="0.5">
      <c r="A28" s="19" t="s">
        <v>76</v>
      </c>
      <c r="B28" s="37" t="s">
        <v>22</v>
      </c>
      <c r="C28" s="23"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4.65" thickBot="1" x14ac:dyDescent="0.5">
      <c r="A29" s="19" t="s">
        <v>72</v>
      </c>
      <c r="B29" s="37" t="s">
        <v>22</v>
      </c>
      <c r="C29" s="23">
        <v>0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3">
        <v>0</v>
      </c>
      <c r="G29" s="23">
        <f>(SUMIFS(AGİD2,KAYNAK,A29,SEBEP,B29,SÜRE,"Uzun",BİLDİRİM,"Bildirimli",İL,$B$10,İLÇE,$B$11)/VLOOKUP($B$11,ABONE,7,FALSE))*60</f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4.65" thickBot="1" x14ac:dyDescent="0.5">
      <c r="A30" s="19" t="s">
        <v>72</v>
      </c>
      <c r="B30" s="20" t="s">
        <v>26</v>
      </c>
      <c r="C30" s="23"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4.65" thickBot="1" x14ac:dyDescent="0.5">
      <c r="A31" s="19" t="s">
        <v>71</v>
      </c>
      <c r="B31" s="37" t="s">
        <v>22</v>
      </c>
      <c r="C31" s="23"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4.65" thickBot="1" x14ac:dyDescent="0.5">
      <c r="A32" s="19" t="s">
        <v>71</v>
      </c>
      <c r="B32" s="20" t="s">
        <v>26</v>
      </c>
      <c r="C32" s="23"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4.65" thickBot="1" x14ac:dyDescent="0.5">
      <c r="A33" s="60" t="s">
        <v>60</v>
      </c>
      <c r="B33" s="61"/>
      <c r="C33" s="23">
        <v>0</v>
      </c>
      <c r="D33" s="23">
        <f t="shared" ref="D33:I33" si="6">SUM(D28:D32)</f>
        <v>0</v>
      </c>
      <c r="E33" s="23">
        <f t="shared" si="6"/>
        <v>0</v>
      </c>
      <c r="F33" s="23">
        <f t="shared" si="6"/>
        <v>0</v>
      </c>
      <c r="G33" s="23">
        <f t="shared" si="6"/>
        <v>0</v>
      </c>
      <c r="H33" s="23">
        <f t="shared" si="6"/>
        <v>0</v>
      </c>
      <c r="I33" s="23">
        <f t="shared" si="6"/>
        <v>0</v>
      </c>
    </row>
    <row r="34" spans="1:9" ht="14.65" thickBot="1" x14ac:dyDescent="0.5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4.65" thickBot="1" x14ac:dyDescent="0.5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4.65" thickBot="1" x14ac:dyDescent="0.5">
      <c r="A36" s="19" t="s">
        <v>76</v>
      </c>
      <c r="B36" s="37" t="s">
        <v>22</v>
      </c>
      <c r="C36" s="23">
        <v>0</v>
      </c>
      <c r="D36" s="23">
        <f t="shared" ref="D36:D45" si="7">(SUMIFS(AGİİ1,KAYNAK,A36,SEBEP,B36,SÜRE,"Uzun",BİLDİRİM,"Bildirimsiz",İL,$B$10,İLÇE,$B$11)/VLOOKUP($B$11,ABONE,4,FALSE))</f>
        <v>0</v>
      </c>
      <c r="E36" s="23">
        <f t="shared" ref="E36:E45" si="8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v>0</v>
      </c>
      <c r="G36" s="23">
        <f t="shared" ref="G36:G45" si="9">(SUMIFS(AGİD1,KAYNAK,A36,SEBEP,B36,SÜRE,"Uzun",BİLDİRİM,"Bildirimsiz",İL,$B$10,İLÇE,$B$11)/VLOOKUP($B$11,ABONE,7,FALSE))</f>
        <v>0</v>
      </c>
      <c r="H36" s="23">
        <f t="shared" ref="H36:H45" si="10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1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4.65" thickBot="1" x14ac:dyDescent="0.5">
      <c r="A37" s="19" t="s">
        <v>76</v>
      </c>
      <c r="B37" s="24" t="s">
        <v>25</v>
      </c>
      <c r="C37" s="23">
        <v>0</v>
      </c>
      <c r="D37" s="23">
        <f t="shared" si="7"/>
        <v>0</v>
      </c>
      <c r="E37" s="23">
        <f t="shared" si="8"/>
        <v>0</v>
      </c>
      <c r="F37" s="23">
        <v>0</v>
      </c>
      <c r="G37" s="23">
        <f t="shared" si="9"/>
        <v>0</v>
      </c>
      <c r="H37" s="23">
        <f t="shared" si="10"/>
        <v>0</v>
      </c>
      <c r="I37" s="23">
        <f t="shared" si="11"/>
        <v>0</v>
      </c>
    </row>
    <row r="38" spans="1:9" ht="14.65" thickBot="1" x14ac:dyDescent="0.5">
      <c r="A38" s="19" t="s">
        <v>72</v>
      </c>
      <c r="B38" s="37" t="s">
        <v>22</v>
      </c>
      <c r="C38" s="23">
        <v>0</v>
      </c>
      <c r="D38" s="23">
        <f t="shared" si="7"/>
        <v>0</v>
      </c>
      <c r="E38" s="23">
        <f t="shared" si="8"/>
        <v>0</v>
      </c>
      <c r="F38" s="23">
        <v>0</v>
      </c>
      <c r="G38" s="23">
        <f t="shared" si="9"/>
        <v>0</v>
      </c>
      <c r="H38" s="23">
        <f t="shared" si="10"/>
        <v>0</v>
      </c>
      <c r="I38" s="23">
        <f t="shared" si="11"/>
        <v>0</v>
      </c>
    </row>
    <row r="39" spans="1:9" ht="14.65" thickBot="1" x14ac:dyDescent="0.5">
      <c r="A39" s="19" t="s">
        <v>72</v>
      </c>
      <c r="B39" s="20" t="s">
        <v>24</v>
      </c>
      <c r="C39" s="23">
        <v>0</v>
      </c>
      <c r="D39" s="23">
        <f t="shared" si="7"/>
        <v>0</v>
      </c>
      <c r="E39" s="23">
        <f t="shared" si="8"/>
        <v>0</v>
      </c>
      <c r="F39" s="23">
        <v>0</v>
      </c>
      <c r="G39" s="23">
        <f t="shared" si="9"/>
        <v>0</v>
      </c>
      <c r="H39" s="23">
        <f t="shared" si="10"/>
        <v>0</v>
      </c>
      <c r="I39" s="23">
        <f t="shared" si="11"/>
        <v>0</v>
      </c>
    </row>
    <row r="40" spans="1:9" ht="14.65" thickBot="1" x14ac:dyDescent="0.5">
      <c r="A40" s="19" t="s">
        <v>72</v>
      </c>
      <c r="B40" s="24" t="s">
        <v>25</v>
      </c>
      <c r="C40" s="23">
        <v>0</v>
      </c>
      <c r="D40" s="23">
        <f t="shared" si="7"/>
        <v>0</v>
      </c>
      <c r="E40" s="23">
        <f t="shared" si="8"/>
        <v>0</v>
      </c>
      <c r="F40" s="23">
        <v>0</v>
      </c>
      <c r="G40" s="23">
        <f t="shared" si="9"/>
        <v>0</v>
      </c>
      <c r="H40" s="23">
        <f t="shared" si="10"/>
        <v>0</v>
      </c>
      <c r="I40" s="23">
        <f t="shared" si="11"/>
        <v>0</v>
      </c>
    </row>
    <row r="41" spans="1:9" ht="14.65" thickBot="1" x14ac:dyDescent="0.5">
      <c r="A41" s="19" t="s">
        <v>72</v>
      </c>
      <c r="B41" s="20" t="s">
        <v>26</v>
      </c>
      <c r="C41" s="23">
        <v>0</v>
      </c>
      <c r="D41" s="23">
        <f t="shared" si="7"/>
        <v>0</v>
      </c>
      <c r="E41" s="23">
        <f t="shared" si="8"/>
        <v>0</v>
      </c>
      <c r="F41" s="23">
        <v>0</v>
      </c>
      <c r="G41" s="23">
        <f t="shared" si="9"/>
        <v>0</v>
      </c>
      <c r="H41" s="23">
        <f t="shared" si="10"/>
        <v>0</v>
      </c>
      <c r="I41" s="23">
        <f t="shared" si="11"/>
        <v>0</v>
      </c>
    </row>
    <row r="42" spans="1:9" ht="14.65" thickBot="1" x14ac:dyDescent="0.5">
      <c r="A42" s="19" t="s">
        <v>71</v>
      </c>
      <c r="B42" s="37" t="s">
        <v>22</v>
      </c>
      <c r="C42" s="23">
        <v>0</v>
      </c>
      <c r="D42" s="23">
        <f t="shared" si="7"/>
        <v>0</v>
      </c>
      <c r="E42" s="23">
        <f t="shared" si="8"/>
        <v>0</v>
      </c>
      <c r="F42" s="23">
        <v>0</v>
      </c>
      <c r="G42" s="23">
        <f t="shared" si="9"/>
        <v>0</v>
      </c>
      <c r="H42" s="23">
        <f t="shared" si="10"/>
        <v>0</v>
      </c>
      <c r="I42" s="23">
        <f t="shared" si="11"/>
        <v>0</v>
      </c>
    </row>
    <row r="43" spans="1:9" ht="14.65" thickBot="1" x14ac:dyDescent="0.5">
      <c r="A43" s="19" t="s">
        <v>71</v>
      </c>
      <c r="B43" s="20" t="s">
        <v>24</v>
      </c>
      <c r="C43" s="23">
        <v>0</v>
      </c>
      <c r="D43" s="23">
        <f t="shared" si="7"/>
        <v>0</v>
      </c>
      <c r="E43" s="23">
        <f t="shared" si="8"/>
        <v>0</v>
      </c>
      <c r="F43" s="23">
        <v>0</v>
      </c>
      <c r="G43" s="23">
        <f t="shared" si="9"/>
        <v>0</v>
      </c>
      <c r="H43" s="23">
        <f t="shared" si="10"/>
        <v>0</v>
      </c>
      <c r="I43" s="23">
        <f t="shared" si="11"/>
        <v>0</v>
      </c>
    </row>
    <row r="44" spans="1:9" ht="14.65" thickBot="1" x14ac:dyDescent="0.5">
      <c r="A44" s="19" t="s">
        <v>71</v>
      </c>
      <c r="B44" s="24" t="s">
        <v>25</v>
      </c>
      <c r="C44" s="23">
        <v>0</v>
      </c>
      <c r="D44" s="23">
        <f t="shared" si="7"/>
        <v>0</v>
      </c>
      <c r="E44" s="23">
        <f t="shared" si="8"/>
        <v>0</v>
      </c>
      <c r="F44" s="23">
        <v>0</v>
      </c>
      <c r="G44" s="23">
        <f t="shared" si="9"/>
        <v>0</v>
      </c>
      <c r="H44" s="23">
        <f t="shared" si="10"/>
        <v>0</v>
      </c>
      <c r="I44" s="23">
        <f t="shared" si="11"/>
        <v>0</v>
      </c>
    </row>
    <row r="45" spans="1:9" ht="14.65" thickBot="1" x14ac:dyDescent="0.5">
      <c r="A45" s="19" t="s">
        <v>71</v>
      </c>
      <c r="B45" s="20" t="s">
        <v>26</v>
      </c>
      <c r="C45" s="23">
        <v>0</v>
      </c>
      <c r="D45" s="23">
        <f t="shared" si="7"/>
        <v>0</v>
      </c>
      <c r="E45" s="23">
        <f t="shared" si="8"/>
        <v>0</v>
      </c>
      <c r="F45" s="23">
        <v>0</v>
      </c>
      <c r="G45" s="23">
        <f t="shared" si="9"/>
        <v>0</v>
      </c>
      <c r="H45" s="23">
        <f t="shared" si="10"/>
        <v>0</v>
      </c>
      <c r="I45" s="23">
        <f t="shared" si="11"/>
        <v>0</v>
      </c>
    </row>
    <row r="46" spans="1:9" ht="14.65" thickBot="1" x14ac:dyDescent="0.5">
      <c r="A46" s="60" t="s">
        <v>60</v>
      </c>
      <c r="B46" s="61"/>
      <c r="C46" s="23">
        <v>0</v>
      </c>
      <c r="D46" s="23">
        <f t="shared" ref="D46:I46" si="12">SUM(D36:D45)</f>
        <v>0</v>
      </c>
      <c r="E46" s="23">
        <f t="shared" si="12"/>
        <v>0</v>
      </c>
      <c r="F46" s="23">
        <f t="shared" si="12"/>
        <v>0</v>
      </c>
      <c r="G46" s="23">
        <f t="shared" si="12"/>
        <v>0</v>
      </c>
      <c r="H46" s="23">
        <f t="shared" si="12"/>
        <v>0</v>
      </c>
      <c r="I46" s="23">
        <f t="shared" si="12"/>
        <v>0</v>
      </c>
    </row>
    <row r="47" spans="1:9" ht="14.65" thickBot="1" x14ac:dyDescent="0.5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4.65" thickBot="1" x14ac:dyDescent="0.5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4.65" thickBot="1" x14ac:dyDescent="0.5">
      <c r="A49" s="19" t="s">
        <v>76</v>
      </c>
      <c r="B49" s="37" t="s">
        <v>22</v>
      </c>
      <c r="C49" s="23"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4.65" thickBot="1" x14ac:dyDescent="0.5">
      <c r="A50" s="19" t="s">
        <v>72</v>
      </c>
      <c r="B50" s="37" t="s">
        <v>22</v>
      </c>
      <c r="C50" s="23">
        <v>0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3">
        <v>0</v>
      </c>
      <c r="G50" s="23">
        <f>(SUMIFS(AGİD1,KAYNAK,A50,SEBEP,B50,SÜRE,"Uzun",BİLDİRİM,"Bildirimli",İL,$B$10,İLÇE,$B$11)/VLOOKUP($B$11,ABONE,7,FALSE))</f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4.65" thickBot="1" x14ac:dyDescent="0.5">
      <c r="A51" s="19" t="s">
        <v>72</v>
      </c>
      <c r="B51" s="20" t="s">
        <v>26</v>
      </c>
      <c r="C51" s="23"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4.65" thickBot="1" x14ac:dyDescent="0.5">
      <c r="A52" s="19" t="s">
        <v>71</v>
      </c>
      <c r="B52" s="37" t="s">
        <v>22</v>
      </c>
      <c r="C52" s="23"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4.65" thickBot="1" x14ac:dyDescent="0.5">
      <c r="A53" s="19" t="s">
        <v>71</v>
      </c>
      <c r="B53" s="20" t="s">
        <v>26</v>
      </c>
      <c r="C53" s="23"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4.65" thickBot="1" x14ac:dyDescent="0.5">
      <c r="A54" s="60" t="s">
        <v>60</v>
      </c>
      <c r="B54" s="61"/>
      <c r="C54" s="23">
        <v>0</v>
      </c>
      <c r="D54" s="23">
        <f t="shared" ref="D54:I54" si="13">SUM(D49:D53)</f>
        <v>0</v>
      </c>
      <c r="E54" s="23">
        <f t="shared" si="13"/>
        <v>0</v>
      </c>
      <c r="F54" s="23">
        <f t="shared" si="13"/>
        <v>0</v>
      </c>
      <c r="G54" s="23">
        <f t="shared" si="13"/>
        <v>0</v>
      </c>
      <c r="H54" s="23">
        <f t="shared" si="13"/>
        <v>0</v>
      </c>
      <c r="I54" s="23">
        <f t="shared" si="13"/>
        <v>0</v>
      </c>
    </row>
    <row r="55" spans="1:9" ht="14.65" thickBot="1" x14ac:dyDescent="0.5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4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45">
      <c r="A57" s="58" t="s">
        <v>76</v>
      </c>
      <c r="B57" s="59"/>
      <c r="C57" s="23"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4.65" thickBot="1" x14ac:dyDescent="0.5">
      <c r="A58" s="58" t="s">
        <v>72</v>
      </c>
      <c r="B58" s="59"/>
      <c r="C58" s="23"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4.65" thickBot="1" x14ac:dyDescent="0.5">
      <c r="A59" s="60" t="s">
        <v>60</v>
      </c>
      <c r="B59" s="61"/>
      <c r="C59" s="23">
        <v>0</v>
      </c>
      <c r="D59" s="23">
        <f t="shared" ref="D59:I59" si="14">SUM(D57:D58)</f>
        <v>0</v>
      </c>
      <c r="E59" s="23">
        <f t="shared" si="14"/>
        <v>0</v>
      </c>
      <c r="F59" s="23">
        <f t="shared" si="14"/>
        <v>0</v>
      </c>
      <c r="G59" s="23">
        <f t="shared" si="14"/>
        <v>0</v>
      </c>
      <c r="H59" s="23">
        <f t="shared" si="14"/>
        <v>0</v>
      </c>
      <c r="I59" s="23">
        <f t="shared" si="14"/>
        <v>0</v>
      </c>
    </row>
    <row r="60" spans="1:9" x14ac:dyDescent="0.4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4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4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45">
      <c r="A63" s="28"/>
      <c r="B63" s="33" t="s">
        <v>65</v>
      </c>
      <c r="C63" s="34">
        <f>VLOOKUP($B$11,ABONE,3,FALSE)</f>
        <v>13</v>
      </c>
      <c r="D63" s="34">
        <f>VLOOKUP($B$11,ABONE,4,FALSE)</f>
        <v>3934</v>
      </c>
      <c r="E63" s="34">
        <f>VLOOKUP($B$11,ABONE,5,FALSE)</f>
        <v>3947</v>
      </c>
      <c r="F63" s="34">
        <f>VLOOKUP($B$11,ABONE,6,FALSE)</f>
        <v>122</v>
      </c>
      <c r="G63" s="34">
        <f>VLOOKUP($B$11,ABONE,7,FALSE)</f>
        <v>8097</v>
      </c>
      <c r="H63" s="34">
        <f>VLOOKUP($B$11,ABONE,8,FALSE)</f>
        <v>8219</v>
      </c>
      <c r="I63" s="34">
        <f>VLOOKUP($B$11,ABONE,9,FALSE)</f>
        <v>12166</v>
      </c>
    </row>
    <row r="64" spans="1:9" x14ac:dyDescent="0.4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4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4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4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4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4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 xr:uid="{00000000-0002-0000-2B00-000000000000}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 xr:uid="{00000000-0002-0000-2B00-000001000000}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36:I46 C15:I25 C28:I33 C49:I54 D66:I69 C67:C69 C57:I60" xr:uid="{00000000-0002-0000-2B00-000002000000}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dimension ref="A1:I69"/>
  <sheetViews>
    <sheetView zoomScale="70" zoomScaleNormal="70" workbookViewId="0">
      <selection activeCell="L13" sqref="L13"/>
    </sheetView>
  </sheetViews>
  <sheetFormatPr defaultRowHeight="14.25" x14ac:dyDescent="0.45"/>
  <cols>
    <col min="1" max="1" width="36.59765625" bestFit="1" customWidth="1"/>
    <col min="2" max="2" width="27" customWidth="1"/>
    <col min="3" max="9" width="18" customWidth="1"/>
  </cols>
  <sheetData>
    <row r="1" spans="1:9" x14ac:dyDescent="0.4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4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4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4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4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4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4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4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4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45">
      <c r="A10" s="7" t="s">
        <v>52</v>
      </c>
      <c r="B10" s="78" t="s">
        <v>79</v>
      </c>
      <c r="C10" s="78"/>
      <c r="D10" s="10"/>
      <c r="E10" s="10"/>
      <c r="F10" s="13"/>
      <c r="G10" s="13"/>
      <c r="H10" s="13"/>
      <c r="I10" s="13"/>
    </row>
    <row r="11" spans="1:9" x14ac:dyDescent="0.45">
      <c r="A11" s="7" t="s">
        <v>77</v>
      </c>
      <c r="B11" s="78" t="s">
        <v>118</v>
      </c>
      <c r="C11" s="78"/>
      <c r="D11" s="10"/>
      <c r="E11" s="10"/>
      <c r="F11" s="10"/>
      <c r="G11" s="6"/>
      <c r="H11" s="6"/>
      <c r="I11" s="6"/>
    </row>
    <row r="12" spans="1:9" ht="14.65" thickBot="1" x14ac:dyDescent="0.5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5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4.65" thickBot="1" x14ac:dyDescent="0.5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4.65" thickBot="1" x14ac:dyDescent="0.5">
      <c r="A15" s="19" t="s">
        <v>76</v>
      </c>
      <c r="B15" s="37" t="s">
        <v>22</v>
      </c>
      <c r="C15" s="23">
        <v>0</v>
      </c>
      <c r="D15" s="23">
        <f t="shared" ref="D15:D24" si="0">(SUMIFS(AGİİ2,KAYNAK,A15,SEBEP,B15,SÜRE,"Uzun",BİLDİRİM,"Bildirimsiz",İL,$B$10,İLÇE,$B$11)/VLOOKUP($B$11,ABONE,4,FALSE))*60</f>
        <v>0</v>
      </c>
      <c r="E15" s="23">
        <f t="shared" ref="E15:E24" si="1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v>0</v>
      </c>
      <c r="G15" s="23">
        <f t="shared" ref="G15:G24" si="2">(SUMIFS(AGİD2,KAYNAK,A15,SEBEP,B15,SÜRE,"Uzun",BİLDİRİM,"Bildirimsiz",İL,$B$10,İLÇE,$B$11)/VLOOKUP($B$11,ABONE,7,FALSE))*60</f>
        <v>0</v>
      </c>
      <c r="H15" s="23">
        <f t="shared" ref="H15:H24" si="3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4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4.65" thickBot="1" x14ac:dyDescent="0.5">
      <c r="A16" s="19" t="s">
        <v>76</v>
      </c>
      <c r="B16" s="24" t="s">
        <v>25</v>
      </c>
      <c r="C16" s="23">
        <v>0</v>
      </c>
      <c r="D16" s="23">
        <f t="shared" si="0"/>
        <v>0</v>
      </c>
      <c r="E16" s="23">
        <f t="shared" si="1"/>
        <v>0</v>
      </c>
      <c r="F16" s="23">
        <v>0</v>
      </c>
      <c r="G16" s="23">
        <f t="shared" si="2"/>
        <v>0</v>
      </c>
      <c r="H16" s="23">
        <f t="shared" si="3"/>
        <v>0</v>
      </c>
      <c r="I16" s="23">
        <f t="shared" si="4"/>
        <v>0</v>
      </c>
    </row>
    <row r="17" spans="1:9" ht="14.65" thickBot="1" x14ac:dyDescent="0.5">
      <c r="A17" s="19" t="s">
        <v>72</v>
      </c>
      <c r="B17" s="37" t="s">
        <v>22</v>
      </c>
      <c r="C17" s="23">
        <v>0</v>
      </c>
      <c r="D17" s="23">
        <f t="shared" si="0"/>
        <v>0</v>
      </c>
      <c r="E17" s="23">
        <f t="shared" si="1"/>
        <v>0</v>
      </c>
      <c r="F17" s="23">
        <v>0</v>
      </c>
      <c r="G17" s="23">
        <f t="shared" si="2"/>
        <v>0</v>
      </c>
      <c r="H17" s="23">
        <f t="shared" si="3"/>
        <v>0</v>
      </c>
      <c r="I17" s="23">
        <f t="shared" si="4"/>
        <v>0</v>
      </c>
    </row>
    <row r="18" spans="1:9" ht="14.65" thickBot="1" x14ac:dyDescent="0.5">
      <c r="A18" s="19" t="s">
        <v>72</v>
      </c>
      <c r="B18" s="24" t="s">
        <v>24</v>
      </c>
      <c r="C18" s="23">
        <v>0</v>
      </c>
      <c r="D18" s="23">
        <f t="shared" si="0"/>
        <v>0</v>
      </c>
      <c r="E18" s="23">
        <f t="shared" si="1"/>
        <v>0</v>
      </c>
      <c r="F18" s="23">
        <v>0</v>
      </c>
      <c r="G18" s="23">
        <f t="shared" si="2"/>
        <v>0</v>
      </c>
      <c r="H18" s="23">
        <f t="shared" si="3"/>
        <v>0</v>
      </c>
      <c r="I18" s="23">
        <f t="shared" si="4"/>
        <v>0</v>
      </c>
    </row>
    <row r="19" spans="1:9" ht="14.65" thickBot="1" x14ac:dyDescent="0.5">
      <c r="A19" s="19" t="s">
        <v>72</v>
      </c>
      <c r="B19" s="24" t="s">
        <v>25</v>
      </c>
      <c r="C19" s="23">
        <v>0</v>
      </c>
      <c r="D19" s="23">
        <f t="shared" si="0"/>
        <v>0</v>
      </c>
      <c r="E19" s="23">
        <f t="shared" si="1"/>
        <v>0</v>
      </c>
      <c r="F19" s="23">
        <v>0</v>
      </c>
      <c r="G19" s="23">
        <f t="shared" si="2"/>
        <v>0</v>
      </c>
      <c r="H19" s="23">
        <f t="shared" si="3"/>
        <v>0</v>
      </c>
      <c r="I19" s="23">
        <f t="shared" si="4"/>
        <v>0</v>
      </c>
    </row>
    <row r="20" spans="1:9" ht="14.65" thickBot="1" x14ac:dyDescent="0.5">
      <c r="A20" s="19" t="s">
        <v>72</v>
      </c>
      <c r="B20" s="24" t="s">
        <v>26</v>
      </c>
      <c r="C20" s="23">
        <v>0</v>
      </c>
      <c r="D20" s="23">
        <f t="shared" si="0"/>
        <v>0</v>
      </c>
      <c r="E20" s="23">
        <f t="shared" si="1"/>
        <v>0</v>
      </c>
      <c r="F20" s="23">
        <v>0</v>
      </c>
      <c r="G20" s="23">
        <f t="shared" si="2"/>
        <v>0</v>
      </c>
      <c r="H20" s="23">
        <f t="shared" si="3"/>
        <v>0</v>
      </c>
      <c r="I20" s="23">
        <f t="shared" si="4"/>
        <v>0</v>
      </c>
    </row>
    <row r="21" spans="1:9" ht="14.65" thickBot="1" x14ac:dyDescent="0.5">
      <c r="A21" s="19" t="s">
        <v>71</v>
      </c>
      <c r="B21" s="37" t="s">
        <v>22</v>
      </c>
      <c r="C21" s="23">
        <v>0</v>
      </c>
      <c r="D21" s="23">
        <f t="shared" si="0"/>
        <v>0</v>
      </c>
      <c r="E21" s="23">
        <f t="shared" si="1"/>
        <v>0</v>
      </c>
      <c r="F21" s="23">
        <v>0</v>
      </c>
      <c r="G21" s="23">
        <f t="shared" si="2"/>
        <v>0</v>
      </c>
      <c r="H21" s="23">
        <f t="shared" si="3"/>
        <v>0</v>
      </c>
      <c r="I21" s="23">
        <f t="shared" si="4"/>
        <v>0</v>
      </c>
    </row>
    <row r="22" spans="1:9" ht="14.65" thickBot="1" x14ac:dyDescent="0.5">
      <c r="A22" s="19" t="s">
        <v>71</v>
      </c>
      <c r="B22" s="24" t="s">
        <v>24</v>
      </c>
      <c r="C22" s="23">
        <v>0</v>
      </c>
      <c r="D22" s="23">
        <f t="shared" si="0"/>
        <v>0</v>
      </c>
      <c r="E22" s="23">
        <f t="shared" si="1"/>
        <v>0</v>
      </c>
      <c r="F22" s="23">
        <v>0</v>
      </c>
      <c r="G22" s="23">
        <f t="shared" si="2"/>
        <v>0</v>
      </c>
      <c r="H22" s="23">
        <f t="shared" si="3"/>
        <v>0</v>
      </c>
      <c r="I22" s="23">
        <f t="shared" si="4"/>
        <v>0</v>
      </c>
    </row>
    <row r="23" spans="1:9" ht="14.65" thickBot="1" x14ac:dyDescent="0.5">
      <c r="A23" s="19" t="s">
        <v>71</v>
      </c>
      <c r="B23" s="24" t="s">
        <v>25</v>
      </c>
      <c r="C23" s="23">
        <v>0</v>
      </c>
      <c r="D23" s="23">
        <f t="shared" si="0"/>
        <v>0</v>
      </c>
      <c r="E23" s="23">
        <f t="shared" si="1"/>
        <v>0</v>
      </c>
      <c r="F23" s="23">
        <v>0</v>
      </c>
      <c r="G23" s="23">
        <f t="shared" si="2"/>
        <v>0</v>
      </c>
      <c r="H23" s="23">
        <f t="shared" si="3"/>
        <v>0</v>
      </c>
      <c r="I23" s="23">
        <f t="shared" si="4"/>
        <v>0</v>
      </c>
    </row>
    <row r="24" spans="1:9" ht="14.65" thickBot="1" x14ac:dyDescent="0.5">
      <c r="A24" s="19" t="s">
        <v>71</v>
      </c>
      <c r="B24" s="24" t="s">
        <v>26</v>
      </c>
      <c r="C24" s="23">
        <v>0</v>
      </c>
      <c r="D24" s="23">
        <f t="shared" si="0"/>
        <v>0</v>
      </c>
      <c r="E24" s="23">
        <f t="shared" si="1"/>
        <v>0</v>
      </c>
      <c r="F24" s="23">
        <v>0</v>
      </c>
      <c r="G24" s="23">
        <f t="shared" si="2"/>
        <v>0</v>
      </c>
      <c r="H24" s="23">
        <f t="shared" si="3"/>
        <v>0</v>
      </c>
      <c r="I24" s="23">
        <f t="shared" si="4"/>
        <v>0</v>
      </c>
    </row>
    <row r="25" spans="1:9" ht="14.65" thickBot="1" x14ac:dyDescent="0.5">
      <c r="A25" s="60" t="s">
        <v>60</v>
      </c>
      <c r="B25" s="61"/>
      <c r="C25" s="23">
        <f t="shared" ref="C25:I25" si="5">SUM(C15:C24)</f>
        <v>0</v>
      </c>
      <c r="D25" s="23">
        <f t="shared" si="5"/>
        <v>0</v>
      </c>
      <c r="E25" s="23">
        <f t="shared" si="5"/>
        <v>0</v>
      </c>
      <c r="F25" s="23">
        <f t="shared" si="5"/>
        <v>0</v>
      </c>
      <c r="G25" s="23">
        <f t="shared" si="5"/>
        <v>0</v>
      </c>
      <c r="H25" s="23">
        <f t="shared" si="5"/>
        <v>0</v>
      </c>
      <c r="I25" s="23">
        <f t="shared" si="5"/>
        <v>0</v>
      </c>
    </row>
    <row r="26" spans="1:9" ht="14.65" thickBot="1" x14ac:dyDescent="0.5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4.65" thickBot="1" x14ac:dyDescent="0.5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4.65" thickBot="1" x14ac:dyDescent="0.5">
      <c r="A28" s="19" t="s">
        <v>76</v>
      </c>
      <c r="B28" s="37" t="s">
        <v>22</v>
      </c>
      <c r="C28" s="23"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4.65" thickBot="1" x14ac:dyDescent="0.5">
      <c r="A29" s="19" t="s">
        <v>72</v>
      </c>
      <c r="B29" s="37" t="s">
        <v>22</v>
      </c>
      <c r="C29" s="23">
        <v>0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3">
        <v>0</v>
      </c>
      <c r="G29" s="23">
        <f>(SUMIFS(AGİD2,KAYNAK,A29,SEBEP,B29,SÜRE,"Uzun",BİLDİRİM,"Bildirimli",İL,$B$10,İLÇE,$B$11)/VLOOKUP($B$11,ABONE,7,FALSE))*60</f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4.65" thickBot="1" x14ac:dyDescent="0.5">
      <c r="A30" s="19" t="s">
        <v>72</v>
      </c>
      <c r="B30" s="20" t="s">
        <v>26</v>
      </c>
      <c r="C30" s="23"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4.65" thickBot="1" x14ac:dyDescent="0.5">
      <c r="A31" s="19" t="s">
        <v>71</v>
      </c>
      <c r="B31" s="37" t="s">
        <v>22</v>
      </c>
      <c r="C31" s="23"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4.65" thickBot="1" x14ac:dyDescent="0.5">
      <c r="A32" s="19" t="s">
        <v>71</v>
      </c>
      <c r="B32" s="20" t="s">
        <v>26</v>
      </c>
      <c r="C32" s="23"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4.65" thickBot="1" x14ac:dyDescent="0.5">
      <c r="A33" s="60" t="s">
        <v>60</v>
      </c>
      <c r="B33" s="61"/>
      <c r="C33" s="23">
        <f>SUM(C28:C32)</f>
        <v>0</v>
      </c>
      <c r="D33" s="23">
        <f t="shared" ref="D33:I33" si="6">SUM(D28:D32)</f>
        <v>0</v>
      </c>
      <c r="E33" s="23">
        <f t="shared" si="6"/>
        <v>0</v>
      </c>
      <c r="F33" s="23">
        <f t="shared" si="6"/>
        <v>0</v>
      </c>
      <c r="G33" s="23">
        <f t="shared" si="6"/>
        <v>0</v>
      </c>
      <c r="H33" s="23">
        <f t="shared" si="6"/>
        <v>0</v>
      </c>
      <c r="I33" s="23">
        <f t="shared" si="6"/>
        <v>0</v>
      </c>
    </row>
    <row r="34" spans="1:9" ht="14.65" thickBot="1" x14ac:dyDescent="0.5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4.65" thickBot="1" x14ac:dyDescent="0.5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4.65" thickBot="1" x14ac:dyDescent="0.5">
      <c r="A36" s="19" t="s">
        <v>76</v>
      </c>
      <c r="B36" s="37" t="s">
        <v>22</v>
      </c>
      <c r="C36" s="23">
        <v>0</v>
      </c>
      <c r="D36" s="23">
        <f t="shared" ref="D36:D45" si="7">(SUMIFS(AGİİ1,KAYNAK,A36,SEBEP,B36,SÜRE,"Uzun",BİLDİRİM,"Bildirimsiz",İL,$B$10,İLÇE,$B$11)/VLOOKUP($B$11,ABONE,4,FALSE))</f>
        <v>0</v>
      </c>
      <c r="E36" s="23">
        <f t="shared" ref="E36:E45" si="8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v>0</v>
      </c>
      <c r="G36" s="23">
        <f t="shared" ref="G36:G45" si="9">(SUMIFS(AGİD1,KAYNAK,A36,SEBEP,B36,SÜRE,"Uzun",BİLDİRİM,"Bildirimsiz",İL,$B$10,İLÇE,$B$11)/VLOOKUP($B$11,ABONE,7,FALSE))</f>
        <v>0</v>
      </c>
      <c r="H36" s="23">
        <f t="shared" ref="H36:H45" si="10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1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4.65" thickBot="1" x14ac:dyDescent="0.5">
      <c r="A37" s="19" t="s">
        <v>76</v>
      </c>
      <c r="B37" s="24" t="s">
        <v>25</v>
      </c>
      <c r="C37" s="23">
        <v>0</v>
      </c>
      <c r="D37" s="23">
        <f t="shared" si="7"/>
        <v>0</v>
      </c>
      <c r="E37" s="23">
        <f t="shared" si="8"/>
        <v>0</v>
      </c>
      <c r="F37" s="23">
        <v>0</v>
      </c>
      <c r="G37" s="23">
        <f t="shared" si="9"/>
        <v>0</v>
      </c>
      <c r="H37" s="23">
        <f t="shared" si="10"/>
        <v>0</v>
      </c>
      <c r="I37" s="23">
        <f t="shared" si="11"/>
        <v>0</v>
      </c>
    </row>
    <row r="38" spans="1:9" ht="14.65" thickBot="1" x14ac:dyDescent="0.5">
      <c r="A38" s="19" t="s">
        <v>72</v>
      </c>
      <c r="B38" s="37" t="s">
        <v>22</v>
      </c>
      <c r="C38" s="23">
        <v>0</v>
      </c>
      <c r="D38" s="23">
        <f t="shared" si="7"/>
        <v>0</v>
      </c>
      <c r="E38" s="23">
        <f t="shared" si="8"/>
        <v>0</v>
      </c>
      <c r="F38" s="23">
        <v>0</v>
      </c>
      <c r="G38" s="23">
        <f t="shared" si="9"/>
        <v>0</v>
      </c>
      <c r="H38" s="23">
        <f t="shared" si="10"/>
        <v>0</v>
      </c>
      <c r="I38" s="23">
        <f t="shared" si="11"/>
        <v>0</v>
      </c>
    </row>
    <row r="39" spans="1:9" ht="14.65" thickBot="1" x14ac:dyDescent="0.5">
      <c r="A39" s="19" t="s">
        <v>72</v>
      </c>
      <c r="B39" s="20" t="s">
        <v>24</v>
      </c>
      <c r="C39" s="23">
        <v>0</v>
      </c>
      <c r="D39" s="23">
        <f t="shared" si="7"/>
        <v>0</v>
      </c>
      <c r="E39" s="23">
        <f t="shared" si="8"/>
        <v>0</v>
      </c>
      <c r="F39" s="23">
        <v>0</v>
      </c>
      <c r="G39" s="23">
        <f t="shared" si="9"/>
        <v>0</v>
      </c>
      <c r="H39" s="23">
        <f t="shared" si="10"/>
        <v>0</v>
      </c>
      <c r="I39" s="23">
        <f t="shared" si="11"/>
        <v>0</v>
      </c>
    </row>
    <row r="40" spans="1:9" ht="14.65" thickBot="1" x14ac:dyDescent="0.5">
      <c r="A40" s="19" t="s">
        <v>72</v>
      </c>
      <c r="B40" s="24" t="s">
        <v>25</v>
      </c>
      <c r="C40" s="23">
        <v>0</v>
      </c>
      <c r="D40" s="23">
        <f t="shared" si="7"/>
        <v>0</v>
      </c>
      <c r="E40" s="23">
        <f t="shared" si="8"/>
        <v>0</v>
      </c>
      <c r="F40" s="23">
        <v>0</v>
      </c>
      <c r="G40" s="23">
        <f t="shared" si="9"/>
        <v>0</v>
      </c>
      <c r="H40" s="23">
        <f t="shared" si="10"/>
        <v>0</v>
      </c>
      <c r="I40" s="23">
        <f t="shared" si="11"/>
        <v>0</v>
      </c>
    </row>
    <row r="41" spans="1:9" ht="14.65" thickBot="1" x14ac:dyDescent="0.5">
      <c r="A41" s="19" t="s">
        <v>72</v>
      </c>
      <c r="B41" s="20" t="s">
        <v>26</v>
      </c>
      <c r="C41" s="23">
        <v>0</v>
      </c>
      <c r="D41" s="23">
        <f t="shared" si="7"/>
        <v>0</v>
      </c>
      <c r="E41" s="23">
        <f t="shared" si="8"/>
        <v>0</v>
      </c>
      <c r="F41" s="23">
        <v>0</v>
      </c>
      <c r="G41" s="23">
        <f t="shared" si="9"/>
        <v>0</v>
      </c>
      <c r="H41" s="23">
        <f t="shared" si="10"/>
        <v>0</v>
      </c>
      <c r="I41" s="23">
        <f t="shared" si="11"/>
        <v>0</v>
      </c>
    </row>
    <row r="42" spans="1:9" ht="14.65" thickBot="1" x14ac:dyDescent="0.5">
      <c r="A42" s="19" t="s">
        <v>71</v>
      </c>
      <c r="B42" s="37" t="s">
        <v>22</v>
      </c>
      <c r="C42" s="23">
        <v>0</v>
      </c>
      <c r="D42" s="23">
        <f t="shared" si="7"/>
        <v>0</v>
      </c>
      <c r="E42" s="23">
        <f t="shared" si="8"/>
        <v>0</v>
      </c>
      <c r="F42" s="23">
        <v>0</v>
      </c>
      <c r="G42" s="23">
        <f t="shared" si="9"/>
        <v>0</v>
      </c>
      <c r="H42" s="23">
        <f t="shared" si="10"/>
        <v>0</v>
      </c>
      <c r="I42" s="23">
        <f t="shared" si="11"/>
        <v>0</v>
      </c>
    </row>
    <row r="43" spans="1:9" ht="14.65" thickBot="1" x14ac:dyDescent="0.5">
      <c r="A43" s="19" t="s">
        <v>71</v>
      </c>
      <c r="B43" s="20" t="s">
        <v>24</v>
      </c>
      <c r="C43" s="23">
        <v>0</v>
      </c>
      <c r="D43" s="23">
        <f t="shared" si="7"/>
        <v>0</v>
      </c>
      <c r="E43" s="23">
        <f t="shared" si="8"/>
        <v>0</v>
      </c>
      <c r="F43" s="23">
        <v>0</v>
      </c>
      <c r="G43" s="23">
        <f t="shared" si="9"/>
        <v>0</v>
      </c>
      <c r="H43" s="23">
        <f t="shared" si="10"/>
        <v>0</v>
      </c>
      <c r="I43" s="23">
        <f t="shared" si="11"/>
        <v>0</v>
      </c>
    </row>
    <row r="44" spans="1:9" ht="14.65" thickBot="1" x14ac:dyDescent="0.5">
      <c r="A44" s="19" t="s">
        <v>71</v>
      </c>
      <c r="B44" s="24" t="s">
        <v>25</v>
      </c>
      <c r="C44" s="23">
        <v>0</v>
      </c>
      <c r="D44" s="23">
        <f t="shared" si="7"/>
        <v>0</v>
      </c>
      <c r="E44" s="23">
        <f t="shared" si="8"/>
        <v>0</v>
      </c>
      <c r="F44" s="23">
        <v>0</v>
      </c>
      <c r="G44" s="23">
        <f t="shared" si="9"/>
        <v>0</v>
      </c>
      <c r="H44" s="23">
        <f t="shared" si="10"/>
        <v>0</v>
      </c>
      <c r="I44" s="23">
        <f t="shared" si="11"/>
        <v>0</v>
      </c>
    </row>
    <row r="45" spans="1:9" ht="14.65" thickBot="1" x14ac:dyDescent="0.5">
      <c r="A45" s="19" t="s">
        <v>71</v>
      </c>
      <c r="B45" s="20" t="s">
        <v>26</v>
      </c>
      <c r="C45" s="23">
        <v>0</v>
      </c>
      <c r="D45" s="23">
        <f t="shared" si="7"/>
        <v>0</v>
      </c>
      <c r="E45" s="23">
        <f t="shared" si="8"/>
        <v>0</v>
      </c>
      <c r="F45" s="23">
        <v>0</v>
      </c>
      <c r="G45" s="23">
        <f t="shared" si="9"/>
        <v>0</v>
      </c>
      <c r="H45" s="23">
        <f t="shared" si="10"/>
        <v>0</v>
      </c>
      <c r="I45" s="23">
        <f t="shared" si="11"/>
        <v>0</v>
      </c>
    </row>
    <row r="46" spans="1:9" ht="14.65" thickBot="1" x14ac:dyDescent="0.5">
      <c r="A46" s="60" t="s">
        <v>60</v>
      </c>
      <c r="B46" s="61"/>
      <c r="C46" s="23">
        <f>SUM(C36:C45)</f>
        <v>0</v>
      </c>
      <c r="D46" s="23">
        <f t="shared" ref="D46:I46" si="12">SUM(D36:D45)</f>
        <v>0</v>
      </c>
      <c r="E46" s="23">
        <f t="shared" si="12"/>
        <v>0</v>
      </c>
      <c r="F46" s="23">
        <f t="shared" si="12"/>
        <v>0</v>
      </c>
      <c r="G46" s="23">
        <f t="shared" si="12"/>
        <v>0</v>
      </c>
      <c r="H46" s="23">
        <f t="shared" si="12"/>
        <v>0</v>
      </c>
      <c r="I46" s="23">
        <f t="shared" si="12"/>
        <v>0</v>
      </c>
    </row>
    <row r="47" spans="1:9" ht="14.65" thickBot="1" x14ac:dyDescent="0.5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4.65" thickBot="1" x14ac:dyDescent="0.5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4.65" thickBot="1" x14ac:dyDescent="0.5">
      <c r="A49" s="19" t="s">
        <v>76</v>
      </c>
      <c r="B49" s="37" t="s">
        <v>22</v>
      </c>
      <c r="C49" s="23"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4.65" thickBot="1" x14ac:dyDescent="0.5">
      <c r="A50" s="19" t="s">
        <v>72</v>
      </c>
      <c r="B50" s="37" t="s">
        <v>22</v>
      </c>
      <c r="C50" s="23">
        <v>0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3">
        <v>0</v>
      </c>
      <c r="G50" s="23">
        <f>(SUMIFS(AGİD1,KAYNAK,A50,SEBEP,B50,SÜRE,"Uzun",BİLDİRİM,"Bildirimli",İL,$B$10,İLÇE,$B$11)/VLOOKUP($B$11,ABONE,7,FALSE))</f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4.65" thickBot="1" x14ac:dyDescent="0.5">
      <c r="A51" s="19" t="s">
        <v>72</v>
      </c>
      <c r="B51" s="20" t="s">
        <v>26</v>
      </c>
      <c r="C51" s="23"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4.65" thickBot="1" x14ac:dyDescent="0.5">
      <c r="A52" s="19" t="s">
        <v>71</v>
      </c>
      <c r="B52" s="37" t="s">
        <v>22</v>
      </c>
      <c r="C52" s="23"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4.65" thickBot="1" x14ac:dyDescent="0.5">
      <c r="A53" s="19" t="s">
        <v>71</v>
      </c>
      <c r="B53" s="20" t="s">
        <v>26</v>
      </c>
      <c r="C53" s="23"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4.65" thickBot="1" x14ac:dyDescent="0.5">
      <c r="A54" s="60" t="s">
        <v>60</v>
      </c>
      <c r="B54" s="61"/>
      <c r="C54" s="23">
        <f>SUM(C49:C53)</f>
        <v>0</v>
      </c>
      <c r="D54" s="23">
        <f t="shared" ref="D54:I54" si="13">SUM(D49:D53)</f>
        <v>0</v>
      </c>
      <c r="E54" s="23">
        <f t="shared" si="13"/>
        <v>0</v>
      </c>
      <c r="F54" s="23">
        <f t="shared" si="13"/>
        <v>0</v>
      </c>
      <c r="G54" s="23">
        <f t="shared" si="13"/>
        <v>0</v>
      </c>
      <c r="H54" s="23">
        <f t="shared" si="13"/>
        <v>0</v>
      </c>
      <c r="I54" s="23">
        <f t="shared" si="13"/>
        <v>0</v>
      </c>
    </row>
    <row r="55" spans="1:9" ht="14.65" thickBot="1" x14ac:dyDescent="0.5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4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45">
      <c r="A57" s="58" t="s">
        <v>76</v>
      </c>
      <c r="B57" s="59"/>
      <c r="C57" s="23"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4.65" thickBot="1" x14ac:dyDescent="0.5">
      <c r="A58" s="58" t="s">
        <v>72</v>
      </c>
      <c r="B58" s="59"/>
      <c r="C58" s="23"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4.65" thickBot="1" x14ac:dyDescent="0.5">
      <c r="A59" s="60" t="s">
        <v>60</v>
      </c>
      <c r="B59" s="61"/>
      <c r="C59" s="23">
        <f>SUM(C57:C58)</f>
        <v>0</v>
      </c>
      <c r="D59" s="23">
        <f t="shared" ref="D59:I59" si="14">SUM(D57:D58)</f>
        <v>0</v>
      </c>
      <c r="E59" s="23">
        <f t="shared" si="14"/>
        <v>0</v>
      </c>
      <c r="F59" s="23">
        <f t="shared" si="14"/>
        <v>0</v>
      </c>
      <c r="G59" s="23">
        <f t="shared" si="14"/>
        <v>0</v>
      </c>
      <c r="H59" s="23">
        <f t="shared" si="14"/>
        <v>0</v>
      </c>
      <c r="I59" s="23">
        <f t="shared" si="14"/>
        <v>0</v>
      </c>
    </row>
    <row r="60" spans="1:9" x14ac:dyDescent="0.4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4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4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45">
      <c r="A63" s="28"/>
      <c r="B63" s="33" t="s">
        <v>65</v>
      </c>
      <c r="C63" s="34">
        <f>VLOOKUP($B$11,ABONE,3,FALSE)</f>
        <v>81</v>
      </c>
      <c r="D63" s="34">
        <f>VLOOKUP($B$11,ABONE,4,FALSE)</f>
        <v>56522</v>
      </c>
      <c r="E63" s="34">
        <f>VLOOKUP($B$11,ABONE,5,FALSE)</f>
        <v>56603</v>
      </c>
      <c r="F63" s="34">
        <f>VLOOKUP($B$11,ABONE,6,FALSE)</f>
        <v>538</v>
      </c>
      <c r="G63" s="34">
        <f>VLOOKUP($B$11,ABONE,7,FALSE)</f>
        <v>5661</v>
      </c>
      <c r="H63" s="34">
        <f>VLOOKUP($B$11,ABONE,8,FALSE)</f>
        <v>6199</v>
      </c>
      <c r="I63" s="34">
        <f>VLOOKUP($B$11,ABONE,9,FALSE)</f>
        <v>62802</v>
      </c>
    </row>
    <row r="64" spans="1:9" x14ac:dyDescent="0.4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4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4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4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4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4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 xr:uid="{00000000-0002-0000-2C00-000000000000}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 xr:uid="{00000000-0002-0000-2C00-000001000000}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15:I25 C28:I33 C36:I46 C49:I54 D66:I69 C67:C69 C57:I60" xr:uid="{00000000-0002-0000-2C00-000002000000}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dimension ref="A1:I69"/>
  <sheetViews>
    <sheetView zoomScale="70" zoomScaleNormal="70" workbookViewId="0">
      <selection activeCell="L13" sqref="L13"/>
    </sheetView>
  </sheetViews>
  <sheetFormatPr defaultRowHeight="14.25" x14ac:dyDescent="0.45"/>
  <cols>
    <col min="1" max="1" width="36.59765625" bestFit="1" customWidth="1"/>
    <col min="2" max="2" width="27" customWidth="1"/>
    <col min="3" max="9" width="18" customWidth="1"/>
  </cols>
  <sheetData>
    <row r="1" spans="1:9" x14ac:dyDescent="0.4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4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4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4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4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4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4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4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4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45">
      <c r="A10" s="7" t="s">
        <v>52</v>
      </c>
      <c r="B10" s="78" t="s">
        <v>79</v>
      </c>
      <c r="C10" s="78"/>
      <c r="D10" s="10"/>
      <c r="E10" s="10"/>
      <c r="F10" s="13"/>
      <c r="G10" s="13"/>
      <c r="H10" s="13"/>
      <c r="I10" s="13"/>
    </row>
    <row r="11" spans="1:9" x14ac:dyDescent="0.45">
      <c r="A11" s="7" t="s">
        <v>77</v>
      </c>
      <c r="B11" s="78" t="s">
        <v>119</v>
      </c>
      <c r="C11" s="78"/>
      <c r="D11" s="10"/>
      <c r="E11" s="10"/>
      <c r="F11" s="10"/>
      <c r="G11" s="6"/>
      <c r="H11" s="6"/>
      <c r="I11" s="6"/>
    </row>
    <row r="12" spans="1:9" ht="14.65" thickBot="1" x14ac:dyDescent="0.5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5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4.65" thickBot="1" x14ac:dyDescent="0.5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4.65" thickBot="1" x14ac:dyDescent="0.5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v>0</v>
      </c>
      <c r="G15" s="23">
        <f t="shared" ref="G15:G24" si="3">(SUMIFS(AGİD2,KAYNAK,A15,SEBEP,B15,SÜRE,"Uzun",BİLDİRİM,"Bildirimsiz",İL,$B$10,İLÇE,$B$11)/VLOOKUP($B$11,ABONE,7,FALSE))*60</f>
        <v>0</v>
      </c>
      <c r="H15" s="23">
        <f t="shared" ref="H15:H24" si="4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5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4.65" thickBot="1" x14ac:dyDescent="0.5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v>0</v>
      </c>
      <c r="G16" s="23">
        <f t="shared" si="3"/>
        <v>0</v>
      </c>
      <c r="H16" s="23">
        <f t="shared" si="4"/>
        <v>0</v>
      </c>
      <c r="I16" s="23">
        <f t="shared" si="5"/>
        <v>0</v>
      </c>
    </row>
    <row r="17" spans="1:9" ht="14.65" thickBot="1" x14ac:dyDescent="0.5">
      <c r="A17" s="19" t="s">
        <v>72</v>
      </c>
      <c r="B17" s="37" t="s">
        <v>22</v>
      </c>
      <c r="C17" s="23">
        <f t="shared" si="0"/>
        <v>0</v>
      </c>
      <c r="D17" s="23">
        <f t="shared" si="1"/>
        <v>0</v>
      </c>
      <c r="E17" s="23">
        <f t="shared" si="2"/>
        <v>0</v>
      </c>
      <c r="F17" s="23">
        <v>0</v>
      </c>
      <c r="G17" s="23">
        <f t="shared" si="3"/>
        <v>0</v>
      </c>
      <c r="H17" s="23">
        <f t="shared" si="4"/>
        <v>0</v>
      </c>
      <c r="I17" s="23">
        <f t="shared" si="5"/>
        <v>0</v>
      </c>
    </row>
    <row r="18" spans="1:9" ht="14.65" thickBot="1" x14ac:dyDescent="0.5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v>0</v>
      </c>
      <c r="G18" s="23">
        <f t="shared" si="3"/>
        <v>0</v>
      </c>
      <c r="H18" s="23">
        <f t="shared" si="4"/>
        <v>0</v>
      </c>
      <c r="I18" s="23">
        <f t="shared" si="5"/>
        <v>0</v>
      </c>
    </row>
    <row r="19" spans="1:9" ht="14.65" thickBot="1" x14ac:dyDescent="0.5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v>0</v>
      </c>
      <c r="G19" s="23">
        <f t="shared" si="3"/>
        <v>0</v>
      </c>
      <c r="H19" s="23">
        <f t="shared" si="4"/>
        <v>0</v>
      </c>
      <c r="I19" s="23">
        <f t="shared" si="5"/>
        <v>0</v>
      </c>
    </row>
    <row r="20" spans="1:9" ht="14.65" thickBot="1" x14ac:dyDescent="0.5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v>0</v>
      </c>
      <c r="G20" s="23">
        <f t="shared" si="3"/>
        <v>0</v>
      </c>
      <c r="H20" s="23">
        <f t="shared" si="4"/>
        <v>0</v>
      </c>
      <c r="I20" s="23">
        <f t="shared" si="5"/>
        <v>0</v>
      </c>
    </row>
    <row r="21" spans="1:9" ht="14.65" thickBot="1" x14ac:dyDescent="0.5">
      <c r="A21" s="19" t="s">
        <v>71</v>
      </c>
      <c r="B21" s="37" t="s">
        <v>22</v>
      </c>
      <c r="C21" s="23">
        <f t="shared" si="0"/>
        <v>0</v>
      </c>
      <c r="D21" s="23">
        <f t="shared" si="1"/>
        <v>0</v>
      </c>
      <c r="E21" s="23">
        <f t="shared" si="2"/>
        <v>0</v>
      </c>
      <c r="F21" s="23">
        <v>0</v>
      </c>
      <c r="G21" s="23">
        <f t="shared" si="3"/>
        <v>0</v>
      </c>
      <c r="H21" s="23">
        <f t="shared" si="4"/>
        <v>0</v>
      </c>
      <c r="I21" s="23">
        <f t="shared" si="5"/>
        <v>0</v>
      </c>
    </row>
    <row r="22" spans="1:9" ht="14.65" thickBot="1" x14ac:dyDescent="0.5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v>0</v>
      </c>
      <c r="G22" s="23">
        <f t="shared" si="3"/>
        <v>0</v>
      </c>
      <c r="H22" s="23">
        <f t="shared" si="4"/>
        <v>0</v>
      </c>
      <c r="I22" s="23">
        <f t="shared" si="5"/>
        <v>0</v>
      </c>
    </row>
    <row r="23" spans="1:9" ht="14.65" thickBot="1" x14ac:dyDescent="0.5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v>0</v>
      </c>
      <c r="G23" s="23">
        <f t="shared" si="3"/>
        <v>0</v>
      </c>
      <c r="H23" s="23">
        <f t="shared" si="4"/>
        <v>0</v>
      </c>
      <c r="I23" s="23">
        <f t="shared" si="5"/>
        <v>0</v>
      </c>
    </row>
    <row r="24" spans="1:9" ht="14.65" thickBot="1" x14ac:dyDescent="0.5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v>0</v>
      </c>
      <c r="G24" s="23">
        <f t="shared" si="3"/>
        <v>0</v>
      </c>
      <c r="H24" s="23">
        <f t="shared" si="4"/>
        <v>0</v>
      </c>
      <c r="I24" s="23">
        <f t="shared" si="5"/>
        <v>0</v>
      </c>
    </row>
    <row r="25" spans="1:9" ht="14.65" thickBot="1" x14ac:dyDescent="0.5">
      <c r="A25" s="60" t="s">
        <v>60</v>
      </c>
      <c r="B25" s="61"/>
      <c r="C25" s="23">
        <f t="shared" ref="C25:I25" si="6">SUM(C15:C24)</f>
        <v>0</v>
      </c>
      <c r="D25" s="23">
        <f t="shared" si="6"/>
        <v>0</v>
      </c>
      <c r="E25" s="23">
        <f t="shared" si="6"/>
        <v>0</v>
      </c>
      <c r="F25" s="23">
        <f t="shared" si="6"/>
        <v>0</v>
      </c>
      <c r="G25" s="23">
        <f t="shared" si="6"/>
        <v>0</v>
      </c>
      <c r="H25" s="23">
        <f t="shared" si="6"/>
        <v>0</v>
      </c>
      <c r="I25" s="23">
        <f t="shared" si="6"/>
        <v>0</v>
      </c>
    </row>
    <row r="26" spans="1:9" ht="14.65" thickBot="1" x14ac:dyDescent="0.5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4.65" thickBot="1" x14ac:dyDescent="0.5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4.65" thickBot="1" x14ac:dyDescent="0.5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4.65" thickBot="1" x14ac:dyDescent="0.5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3">
        <v>0</v>
      </c>
      <c r="G29" s="23">
        <f>(SUMIFS(AGİD2,KAYNAK,A29,SEBEP,B29,SÜRE,"Uzun",BİLDİRİM,"Bildirimli",İL,$B$10,İLÇE,$B$11)/VLOOKUP($B$11,ABONE,7,FALSE))*60</f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4.65" thickBot="1" x14ac:dyDescent="0.5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4.65" thickBot="1" x14ac:dyDescent="0.5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4.65" thickBot="1" x14ac:dyDescent="0.5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4.65" thickBot="1" x14ac:dyDescent="0.5">
      <c r="A33" s="60" t="s">
        <v>60</v>
      </c>
      <c r="B33" s="61"/>
      <c r="C33" s="23">
        <f>SUM(C28:C32)</f>
        <v>0</v>
      </c>
      <c r="D33" s="23">
        <f t="shared" ref="D33:I33" si="7">SUM(D28:D32)</f>
        <v>0</v>
      </c>
      <c r="E33" s="23">
        <f t="shared" si="7"/>
        <v>0</v>
      </c>
      <c r="F33" s="23">
        <f t="shared" si="7"/>
        <v>0</v>
      </c>
      <c r="G33" s="23">
        <f t="shared" si="7"/>
        <v>0</v>
      </c>
      <c r="H33" s="23">
        <f t="shared" si="7"/>
        <v>0</v>
      </c>
      <c r="I33" s="23">
        <f t="shared" si="7"/>
        <v>0</v>
      </c>
    </row>
    <row r="34" spans="1:9" ht="14.65" thickBot="1" x14ac:dyDescent="0.5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4.65" thickBot="1" x14ac:dyDescent="0.5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4.65" thickBot="1" x14ac:dyDescent="0.5">
      <c r="A36" s="19" t="s">
        <v>76</v>
      </c>
      <c r="B36" s="37" t="s">
        <v>22</v>
      </c>
      <c r="C36" s="23">
        <f t="shared" ref="C36:C45" si="8">(SUMIFS(OGİİ1,KAYNAK,A36,SEBEP,B36,SÜRE,"Uzun",BİLDİRİM,"Bildirimsiz",İL,$B$10,İLÇE,$B$11)/VLOOKUP($B$11,ABONE,3,FALSE))</f>
        <v>0</v>
      </c>
      <c r="D36" s="23">
        <f t="shared" ref="D36:D45" si="9">(SUMIFS(AGİİ1,KAYNAK,A36,SEBEP,B36,SÜRE,"Uzun",BİLDİRİM,"Bildirimsiz",İL,$B$10,İLÇE,$B$11)/VLOOKUP($B$11,ABONE,4,FALSE))</f>
        <v>0</v>
      </c>
      <c r="E36" s="23">
        <f t="shared" ref="E36:E45" si="10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v>0</v>
      </c>
      <c r="G36" s="23">
        <f t="shared" ref="G36:G45" si="11">(SUMIFS(AGİD1,KAYNAK,A36,SEBEP,B36,SÜRE,"Uzun",BİLDİRİM,"Bildirimsiz",İL,$B$10,İLÇE,$B$11)/VLOOKUP($B$11,ABONE,7,FALSE))</f>
        <v>0</v>
      </c>
      <c r="H36" s="23">
        <f t="shared" ref="H36:H45" si="12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3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4.65" thickBot="1" x14ac:dyDescent="0.5">
      <c r="A37" s="19" t="s">
        <v>76</v>
      </c>
      <c r="B37" s="24" t="s">
        <v>25</v>
      </c>
      <c r="C37" s="23">
        <f t="shared" si="8"/>
        <v>0</v>
      </c>
      <c r="D37" s="23">
        <f t="shared" si="9"/>
        <v>0</v>
      </c>
      <c r="E37" s="23">
        <f t="shared" si="10"/>
        <v>0</v>
      </c>
      <c r="F37" s="23">
        <v>0</v>
      </c>
      <c r="G37" s="23">
        <f t="shared" si="11"/>
        <v>0</v>
      </c>
      <c r="H37" s="23">
        <f t="shared" si="12"/>
        <v>0</v>
      </c>
      <c r="I37" s="23">
        <f t="shared" si="13"/>
        <v>0</v>
      </c>
    </row>
    <row r="38" spans="1:9" ht="14.65" thickBot="1" x14ac:dyDescent="0.5">
      <c r="A38" s="19" t="s">
        <v>72</v>
      </c>
      <c r="B38" s="37" t="s">
        <v>22</v>
      </c>
      <c r="C38" s="23">
        <f t="shared" si="8"/>
        <v>0</v>
      </c>
      <c r="D38" s="23">
        <f t="shared" si="9"/>
        <v>0</v>
      </c>
      <c r="E38" s="23">
        <f t="shared" si="10"/>
        <v>0</v>
      </c>
      <c r="F38" s="23">
        <v>0</v>
      </c>
      <c r="G38" s="23">
        <f t="shared" si="11"/>
        <v>0</v>
      </c>
      <c r="H38" s="23">
        <f t="shared" si="12"/>
        <v>0</v>
      </c>
      <c r="I38" s="23">
        <f t="shared" si="13"/>
        <v>0</v>
      </c>
    </row>
    <row r="39" spans="1:9" ht="14.65" thickBot="1" x14ac:dyDescent="0.5">
      <c r="A39" s="19" t="s">
        <v>72</v>
      </c>
      <c r="B39" s="20" t="s">
        <v>24</v>
      </c>
      <c r="C39" s="23">
        <f t="shared" si="8"/>
        <v>0</v>
      </c>
      <c r="D39" s="23">
        <f t="shared" si="9"/>
        <v>0</v>
      </c>
      <c r="E39" s="23">
        <f t="shared" si="10"/>
        <v>0</v>
      </c>
      <c r="F39" s="23">
        <v>0</v>
      </c>
      <c r="G39" s="23">
        <f t="shared" si="11"/>
        <v>0</v>
      </c>
      <c r="H39" s="23">
        <f t="shared" si="12"/>
        <v>0</v>
      </c>
      <c r="I39" s="23">
        <f t="shared" si="13"/>
        <v>0</v>
      </c>
    </row>
    <row r="40" spans="1:9" ht="14.65" thickBot="1" x14ac:dyDescent="0.5">
      <c r="A40" s="19" t="s">
        <v>72</v>
      </c>
      <c r="B40" s="24" t="s">
        <v>25</v>
      </c>
      <c r="C40" s="23">
        <f t="shared" si="8"/>
        <v>0</v>
      </c>
      <c r="D40" s="23">
        <f t="shared" si="9"/>
        <v>0</v>
      </c>
      <c r="E40" s="23">
        <f t="shared" si="10"/>
        <v>0</v>
      </c>
      <c r="F40" s="23">
        <v>0</v>
      </c>
      <c r="G40" s="23">
        <f t="shared" si="11"/>
        <v>0</v>
      </c>
      <c r="H40" s="23">
        <f t="shared" si="12"/>
        <v>0</v>
      </c>
      <c r="I40" s="23">
        <f t="shared" si="13"/>
        <v>0</v>
      </c>
    </row>
    <row r="41" spans="1:9" ht="14.65" thickBot="1" x14ac:dyDescent="0.5">
      <c r="A41" s="19" t="s">
        <v>72</v>
      </c>
      <c r="B41" s="20" t="s">
        <v>26</v>
      </c>
      <c r="C41" s="23">
        <f t="shared" si="8"/>
        <v>0</v>
      </c>
      <c r="D41" s="23">
        <f t="shared" si="9"/>
        <v>0</v>
      </c>
      <c r="E41" s="23">
        <f t="shared" si="10"/>
        <v>0</v>
      </c>
      <c r="F41" s="23">
        <v>0</v>
      </c>
      <c r="G41" s="23">
        <f t="shared" si="11"/>
        <v>0</v>
      </c>
      <c r="H41" s="23">
        <f t="shared" si="12"/>
        <v>0</v>
      </c>
      <c r="I41" s="23">
        <f t="shared" si="13"/>
        <v>0</v>
      </c>
    </row>
    <row r="42" spans="1:9" ht="14.65" thickBot="1" x14ac:dyDescent="0.5">
      <c r="A42" s="19" t="s">
        <v>71</v>
      </c>
      <c r="B42" s="37" t="s">
        <v>22</v>
      </c>
      <c r="C42" s="23">
        <f t="shared" si="8"/>
        <v>0</v>
      </c>
      <c r="D42" s="23">
        <f t="shared" si="9"/>
        <v>0</v>
      </c>
      <c r="E42" s="23">
        <f t="shared" si="10"/>
        <v>0</v>
      </c>
      <c r="F42" s="23">
        <v>0</v>
      </c>
      <c r="G42" s="23">
        <f t="shared" si="11"/>
        <v>0</v>
      </c>
      <c r="H42" s="23">
        <f t="shared" si="12"/>
        <v>0</v>
      </c>
      <c r="I42" s="23">
        <f t="shared" si="13"/>
        <v>0</v>
      </c>
    </row>
    <row r="43" spans="1:9" ht="14.65" thickBot="1" x14ac:dyDescent="0.5">
      <c r="A43" s="19" t="s">
        <v>71</v>
      </c>
      <c r="B43" s="20" t="s">
        <v>24</v>
      </c>
      <c r="C43" s="23">
        <f t="shared" si="8"/>
        <v>0</v>
      </c>
      <c r="D43" s="23">
        <f t="shared" si="9"/>
        <v>0</v>
      </c>
      <c r="E43" s="23">
        <f t="shared" si="10"/>
        <v>0</v>
      </c>
      <c r="F43" s="23">
        <v>0</v>
      </c>
      <c r="G43" s="23">
        <f t="shared" si="11"/>
        <v>0</v>
      </c>
      <c r="H43" s="23">
        <f t="shared" si="12"/>
        <v>0</v>
      </c>
      <c r="I43" s="23">
        <f t="shared" si="13"/>
        <v>0</v>
      </c>
    </row>
    <row r="44" spans="1:9" ht="14.65" thickBot="1" x14ac:dyDescent="0.5">
      <c r="A44" s="19" t="s">
        <v>71</v>
      </c>
      <c r="B44" s="24" t="s">
        <v>25</v>
      </c>
      <c r="C44" s="23">
        <f t="shared" si="8"/>
        <v>0</v>
      </c>
      <c r="D44" s="23">
        <f t="shared" si="9"/>
        <v>0</v>
      </c>
      <c r="E44" s="23">
        <f t="shared" si="10"/>
        <v>0</v>
      </c>
      <c r="F44" s="23">
        <v>0</v>
      </c>
      <c r="G44" s="23">
        <f t="shared" si="11"/>
        <v>0</v>
      </c>
      <c r="H44" s="23">
        <f t="shared" si="12"/>
        <v>0</v>
      </c>
      <c r="I44" s="23">
        <f t="shared" si="13"/>
        <v>0</v>
      </c>
    </row>
    <row r="45" spans="1:9" ht="14.65" thickBot="1" x14ac:dyDescent="0.5">
      <c r="A45" s="19" t="s">
        <v>71</v>
      </c>
      <c r="B45" s="20" t="s">
        <v>26</v>
      </c>
      <c r="C45" s="23">
        <f t="shared" si="8"/>
        <v>0</v>
      </c>
      <c r="D45" s="23">
        <f t="shared" si="9"/>
        <v>0</v>
      </c>
      <c r="E45" s="23">
        <f t="shared" si="10"/>
        <v>0</v>
      </c>
      <c r="F45" s="23">
        <v>0</v>
      </c>
      <c r="G45" s="23">
        <f t="shared" si="11"/>
        <v>0</v>
      </c>
      <c r="H45" s="23">
        <f t="shared" si="12"/>
        <v>0</v>
      </c>
      <c r="I45" s="23">
        <f t="shared" si="13"/>
        <v>0</v>
      </c>
    </row>
    <row r="46" spans="1:9" ht="14.65" thickBot="1" x14ac:dyDescent="0.5">
      <c r="A46" s="60" t="s">
        <v>60</v>
      </c>
      <c r="B46" s="61"/>
      <c r="C46" s="23">
        <f>SUM(C36:C45)</f>
        <v>0</v>
      </c>
      <c r="D46" s="23">
        <f t="shared" ref="D46:I46" si="14">SUM(D36:D45)</f>
        <v>0</v>
      </c>
      <c r="E46" s="23">
        <f t="shared" si="14"/>
        <v>0</v>
      </c>
      <c r="F46" s="23">
        <f t="shared" si="14"/>
        <v>0</v>
      </c>
      <c r="G46" s="23">
        <f t="shared" si="14"/>
        <v>0</v>
      </c>
      <c r="H46" s="23">
        <f t="shared" si="14"/>
        <v>0</v>
      </c>
      <c r="I46" s="23">
        <f t="shared" si="14"/>
        <v>0</v>
      </c>
    </row>
    <row r="47" spans="1:9" ht="14.65" thickBot="1" x14ac:dyDescent="0.5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4.65" thickBot="1" x14ac:dyDescent="0.5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4.65" thickBot="1" x14ac:dyDescent="0.5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4.65" thickBot="1" x14ac:dyDescent="0.5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3">
        <v>0</v>
      </c>
      <c r="G50" s="23">
        <f>(SUMIFS(AGİD1,KAYNAK,A50,SEBEP,B50,SÜRE,"Uzun",BİLDİRİM,"Bildirimli",İL,$B$10,İLÇE,$B$11)/VLOOKUP($B$11,ABONE,7,FALSE))</f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4.65" thickBot="1" x14ac:dyDescent="0.5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4.65" thickBot="1" x14ac:dyDescent="0.5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4.65" thickBot="1" x14ac:dyDescent="0.5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4.65" thickBot="1" x14ac:dyDescent="0.5">
      <c r="A54" s="60" t="s">
        <v>60</v>
      </c>
      <c r="B54" s="61"/>
      <c r="C54" s="23">
        <f>SUM(C49:C53)</f>
        <v>0</v>
      </c>
      <c r="D54" s="23">
        <f t="shared" ref="D54:I54" si="15">SUM(D49:D53)</f>
        <v>0</v>
      </c>
      <c r="E54" s="23">
        <f t="shared" si="15"/>
        <v>0</v>
      </c>
      <c r="F54" s="23">
        <f t="shared" si="15"/>
        <v>0</v>
      </c>
      <c r="G54" s="23">
        <f t="shared" si="15"/>
        <v>0</v>
      </c>
      <c r="H54" s="23">
        <f t="shared" si="15"/>
        <v>0</v>
      </c>
      <c r="I54" s="23">
        <f t="shared" si="15"/>
        <v>0</v>
      </c>
    </row>
    <row r="55" spans="1:9" ht="14.65" thickBot="1" x14ac:dyDescent="0.5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4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4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4.65" thickBot="1" x14ac:dyDescent="0.5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4.65" thickBot="1" x14ac:dyDescent="0.5">
      <c r="A59" s="60" t="s">
        <v>60</v>
      </c>
      <c r="B59" s="61"/>
      <c r="C59" s="23">
        <f>SUM(C57:C58)</f>
        <v>0</v>
      </c>
      <c r="D59" s="23">
        <f t="shared" ref="D59:I59" si="16">SUM(D57:D58)</f>
        <v>0</v>
      </c>
      <c r="E59" s="23">
        <f t="shared" si="16"/>
        <v>0</v>
      </c>
      <c r="F59" s="23">
        <f t="shared" si="16"/>
        <v>0</v>
      </c>
      <c r="G59" s="23">
        <f t="shared" si="16"/>
        <v>0</v>
      </c>
      <c r="H59" s="23">
        <f t="shared" si="16"/>
        <v>0</v>
      </c>
      <c r="I59" s="23">
        <f t="shared" si="16"/>
        <v>0</v>
      </c>
    </row>
    <row r="60" spans="1:9" x14ac:dyDescent="0.4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4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4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45">
      <c r="A63" s="28"/>
      <c r="B63" s="33" t="s">
        <v>65</v>
      </c>
      <c r="C63" s="34">
        <f>VLOOKUP($B$11,ABONE,3,FALSE)</f>
        <v>373</v>
      </c>
      <c r="D63" s="34">
        <f>VLOOKUP($B$11,ABONE,4,FALSE)</f>
        <v>85629</v>
      </c>
      <c r="E63" s="34">
        <f>VLOOKUP($B$11,ABONE,5,FALSE)</f>
        <v>86002</v>
      </c>
      <c r="F63" s="34">
        <f>VLOOKUP($B$11,ABONE,6,FALSE)</f>
        <v>1976</v>
      </c>
      <c r="G63" s="34">
        <f>VLOOKUP($B$11,ABONE,7,FALSE)</f>
        <v>8051</v>
      </c>
      <c r="H63" s="34">
        <f>VLOOKUP($B$11,ABONE,8,FALSE)</f>
        <v>10027</v>
      </c>
      <c r="I63" s="34">
        <f>VLOOKUP($B$11,ABONE,9,FALSE)</f>
        <v>96029</v>
      </c>
    </row>
    <row r="64" spans="1:9" x14ac:dyDescent="0.4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4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4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4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4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4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 xr:uid="{00000000-0002-0000-2D00-000000000000}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 xr:uid="{00000000-0002-0000-2D00-000001000000}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15:I25 C28:I33 C36:I46 C49:I54 D66:I69 C67:C69 C57:I60" xr:uid="{00000000-0002-0000-2D00-000002000000}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dimension ref="A1:I69"/>
  <sheetViews>
    <sheetView zoomScale="70" zoomScaleNormal="70" workbookViewId="0">
      <selection activeCell="L13" sqref="L13"/>
    </sheetView>
  </sheetViews>
  <sheetFormatPr defaultRowHeight="14.25" x14ac:dyDescent="0.45"/>
  <cols>
    <col min="1" max="1" width="36.59765625" bestFit="1" customWidth="1"/>
    <col min="2" max="2" width="27" customWidth="1"/>
    <col min="3" max="9" width="18" customWidth="1"/>
  </cols>
  <sheetData>
    <row r="1" spans="1:9" x14ac:dyDescent="0.4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4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4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4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4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4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4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4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4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45">
      <c r="A10" s="7" t="s">
        <v>52</v>
      </c>
      <c r="B10" s="78" t="s">
        <v>79</v>
      </c>
      <c r="C10" s="78"/>
      <c r="D10" s="10"/>
      <c r="E10" s="10"/>
      <c r="F10" s="13"/>
      <c r="G10" s="13"/>
      <c r="H10" s="13"/>
      <c r="I10" s="13"/>
    </row>
    <row r="11" spans="1:9" x14ac:dyDescent="0.45">
      <c r="A11" s="7" t="s">
        <v>77</v>
      </c>
      <c r="B11" s="78" t="s">
        <v>120</v>
      </c>
      <c r="C11" s="78"/>
      <c r="D11" s="10"/>
      <c r="E11" s="10"/>
      <c r="F11" s="10"/>
      <c r="G11" s="6"/>
      <c r="H11" s="6"/>
      <c r="I11" s="6"/>
    </row>
    <row r="12" spans="1:9" ht="14.65" thickBot="1" x14ac:dyDescent="0.5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5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4.65" thickBot="1" x14ac:dyDescent="0.5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4.65" thickBot="1" x14ac:dyDescent="0.5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4.65" thickBot="1" x14ac:dyDescent="0.5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4.65" thickBot="1" x14ac:dyDescent="0.5">
      <c r="A17" s="19" t="s">
        <v>72</v>
      </c>
      <c r="B17" s="37" t="s">
        <v>22</v>
      </c>
      <c r="C17" s="23">
        <f t="shared" si="0"/>
        <v>0</v>
      </c>
      <c r="D17" s="23">
        <f t="shared" si="1"/>
        <v>0</v>
      </c>
      <c r="E17" s="23">
        <f t="shared" si="2"/>
        <v>0</v>
      </c>
      <c r="F17" s="23">
        <f t="shared" si="3"/>
        <v>0</v>
      </c>
      <c r="G17" s="23">
        <f t="shared" si="4"/>
        <v>0</v>
      </c>
      <c r="H17" s="23">
        <f t="shared" si="5"/>
        <v>0</v>
      </c>
      <c r="I17" s="23">
        <f t="shared" si="6"/>
        <v>0</v>
      </c>
    </row>
    <row r="18" spans="1:9" ht="14.65" thickBot="1" x14ac:dyDescent="0.5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4.65" thickBot="1" x14ac:dyDescent="0.5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4.65" thickBot="1" x14ac:dyDescent="0.5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4.65" thickBot="1" x14ac:dyDescent="0.5">
      <c r="A21" s="19" t="s">
        <v>71</v>
      </c>
      <c r="B21" s="37" t="s">
        <v>22</v>
      </c>
      <c r="C21" s="23">
        <f t="shared" si="0"/>
        <v>0</v>
      </c>
      <c r="D21" s="23">
        <f t="shared" si="1"/>
        <v>0</v>
      </c>
      <c r="E21" s="23">
        <f t="shared" si="2"/>
        <v>0</v>
      </c>
      <c r="F21" s="23">
        <f t="shared" si="3"/>
        <v>0</v>
      </c>
      <c r="G21" s="23">
        <f t="shared" si="4"/>
        <v>0</v>
      </c>
      <c r="H21" s="23">
        <f t="shared" si="5"/>
        <v>0</v>
      </c>
      <c r="I21" s="23">
        <f t="shared" si="6"/>
        <v>0</v>
      </c>
    </row>
    <row r="22" spans="1:9" ht="14.65" thickBot="1" x14ac:dyDescent="0.5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4.65" thickBot="1" x14ac:dyDescent="0.5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4.65" thickBot="1" x14ac:dyDescent="0.5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4.65" thickBot="1" x14ac:dyDescent="0.5">
      <c r="A25" s="60" t="s">
        <v>60</v>
      </c>
      <c r="B25" s="61"/>
      <c r="C25" s="23">
        <f t="shared" ref="C25:I25" si="7">SUM(C15:C24)</f>
        <v>0</v>
      </c>
      <c r="D25" s="23">
        <f t="shared" si="7"/>
        <v>0</v>
      </c>
      <c r="E25" s="23">
        <f t="shared" si="7"/>
        <v>0</v>
      </c>
      <c r="F25" s="23">
        <f t="shared" si="7"/>
        <v>0</v>
      </c>
      <c r="G25" s="23">
        <f t="shared" si="7"/>
        <v>0</v>
      </c>
      <c r="H25" s="23">
        <f t="shared" si="7"/>
        <v>0</v>
      </c>
      <c r="I25" s="23">
        <f t="shared" si="7"/>
        <v>0</v>
      </c>
    </row>
    <row r="26" spans="1:9" ht="14.65" thickBot="1" x14ac:dyDescent="0.5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4.65" thickBot="1" x14ac:dyDescent="0.5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4.65" thickBot="1" x14ac:dyDescent="0.5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4.65" thickBot="1" x14ac:dyDescent="0.5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3">
        <f>(SUMIFS(OGİD2,KAYNAK,A29,SEBEP,B29,SÜRE,"Uzun",BİLDİRİM,"Bildirimli",İL,$B$10,İLÇE,$B$11)/VLOOKUP($B$11,ABONE,6,FALSE))*60</f>
        <v>0</v>
      </c>
      <c r="G29" s="23">
        <f>(SUMIFS(AGİD2,KAYNAK,A29,SEBEP,B29,SÜRE,"Uzun",BİLDİRİM,"Bildirimli",İL,$B$10,İLÇE,$B$11)/VLOOKUP($B$11,ABONE,7,FALSE))*60</f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4.65" thickBot="1" x14ac:dyDescent="0.5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4.65" thickBot="1" x14ac:dyDescent="0.5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4.65" thickBot="1" x14ac:dyDescent="0.5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4.65" thickBot="1" x14ac:dyDescent="0.5">
      <c r="A33" s="60" t="s">
        <v>60</v>
      </c>
      <c r="B33" s="61"/>
      <c r="C33" s="23">
        <f>SUM(C28:C32)</f>
        <v>0</v>
      </c>
      <c r="D33" s="23">
        <f t="shared" ref="D33:I33" si="8">SUM(D28:D32)</f>
        <v>0</v>
      </c>
      <c r="E33" s="23">
        <f t="shared" si="8"/>
        <v>0</v>
      </c>
      <c r="F33" s="23">
        <f t="shared" si="8"/>
        <v>0</v>
      </c>
      <c r="G33" s="23">
        <f t="shared" si="8"/>
        <v>0</v>
      </c>
      <c r="H33" s="23">
        <f t="shared" si="8"/>
        <v>0</v>
      </c>
      <c r="I33" s="23">
        <f t="shared" si="8"/>
        <v>0</v>
      </c>
    </row>
    <row r="34" spans="1:9" ht="14.65" thickBot="1" x14ac:dyDescent="0.5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4.65" thickBot="1" x14ac:dyDescent="0.5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4.65" thickBot="1" x14ac:dyDescent="0.5">
      <c r="A36" s="19" t="s">
        <v>76</v>
      </c>
      <c r="B36" s="37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4.65" thickBot="1" x14ac:dyDescent="0.5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4.65" thickBot="1" x14ac:dyDescent="0.5">
      <c r="A38" s="19" t="s">
        <v>72</v>
      </c>
      <c r="B38" s="37" t="s">
        <v>22</v>
      </c>
      <c r="C38" s="23">
        <f t="shared" si="9"/>
        <v>0</v>
      </c>
      <c r="D38" s="23">
        <f t="shared" si="10"/>
        <v>0</v>
      </c>
      <c r="E38" s="23">
        <f t="shared" si="11"/>
        <v>0</v>
      </c>
      <c r="F38" s="23">
        <f t="shared" si="12"/>
        <v>0</v>
      </c>
      <c r="G38" s="23">
        <f t="shared" si="13"/>
        <v>0</v>
      </c>
      <c r="H38" s="23">
        <f t="shared" si="14"/>
        <v>0</v>
      </c>
      <c r="I38" s="23">
        <f t="shared" si="15"/>
        <v>0</v>
      </c>
    </row>
    <row r="39" spans="1:9" ht="14.65" thickBot="1" x14ac:dyDescent="0.5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4.65" thickBot="1" x14ac:dyDescent="0.5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4.65" thickBot="1" x14ac:dyDescent="0.5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4.65" thickBot="1" x14ac:dyDescent="0.5">
      <c r="A42" s="19" t="s">
        <v>71</v>
      </c>
      <c r="B42" s="37" t="s">
        <v>22</v>
      </c>
      <c r="C42" s="23">
        <f t="shared" si="9"/>
        <v>0</v>
      </c>
      <c r="D42" s="23">
        <f t="shared" si="10"/>
        <v>0</v>
      </c>
      <c r="E42" s="23">
        <f t="shared" si="11"/>
        <v>0</v>
      </c>
      <c r="F42" s="23">
        <f t="shared" si="12"/>
        <v>0</v>
      </c>
      <c r="G42" s="23">
        <f t="shared" si="13"/>
        <v>0</v>
      </c>
      <c r="H42" s="23">
        <f t="shared" si="14"/>
        <v>0</v>
      </c>
      <c r="I42" s="23">
        <f t="shared" si="15"/>
        <v>0</v>
      </c>
    </row>
    <row r="43" spans="1:9" ht="14.65" thickBot="1" x14ac:dyDescent="0.5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4.65" thickBot="1" x14ac:dyDescent="0.5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4.65" thickBot="1" x14ac:dyDescent="0.5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4.65" thickBot="1" x14ac:dyDescent="0.5">
      <c r="A46" s="60" t="s">
        <v>60</v>
      </c>
      <c r="B46" s="61"/>
      <c r="C46" s="23">
        <f>SUM(C36:C45)</f>
        <v>0</v>
      </c>
      <c r="D46" s="23">
        <f t="shared" ref="D46:I46" si="16">SUM(D36:D45)</f>
        <v>0</v>
      </c>
      <c r="E46" s="23">
        <f t="shared" si="16"/>
        <v>0</v>
      </c>
      <c r="F46" s="23">
        <f t="shared" si="16"/>
        <v>0</v>
      </c>
      <c r="G46" s="23">
        <f t="shared" si="16"/>
        <v>0</v>
      </c>
      <c r="H46" s="23">
        <f t="shared" si="16"/>
        <v>0</v>
      </c>
      <c r="I46" s="23">
        <f t="shared" si="16"/>
        <v>0</v>
      </c>
    </row>
    <row r="47" spans="1:9" ht="14.65" thickBot="1" x14ac:dyDescent="0.5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4.65" thickBot="1" x14ac:dyDescent="0.5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4.65" thickBot="1" x14ac:dyDescent="0.5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4.65" thickBot="1" x14ac:dyDescent="0.5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3">
        <f>(SUMIFS(OGİD1,KAYNAK,A50,SEBEP,B50,SÜRE,"Uzun",BİLDİRİM,"Bildirimli",İL,$B$10,İLÇE,$B$11)/VLOOKUP($B$11,ABONE,6,FALSE))</f>
        <v>0</v>
      </c>
      <c r="G50" s="23">
        <f>(SUMIFS(AGİD1,KAYNAK,A50,SEBEP,B50,SÜRE,"Uzun",BİLDİRİM,"Bildirimli",İL,$B$10,İLÇE,$B$11)/VLOOKUP($B$11,ABONE,7,FALSE))</f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4.65" thickBot="1" x14ac:dyDescent="0.5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4.65" thickBot="1" x14ac:dyDescent="0.5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4.65" thickBot="1" x14ac:dyDescent="0.5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4.65" thickBot="1" x14ac:dyDescent="0.5">
      <c r="A54" s="60" t="s">
        <v>60</v>
      </c>
      <c r="B54" s="61"/>
      <c r="C54" s="23">
        <f>SUM(C49:C53)</f>
        <v>0</v>
      </c>
      <c r="D54" s="23">
        <f t="shared" ref="D54:I54" si="17">SUM(D49:D53)</f>
        <v>0</v>
      </c>
      <c r="E54" s="23">
        <f t="shared" si="17"/>
        <v>0</v>
      </c>
      <c r="F54" s="23">
        <f t="shared" si="17"/>
        <v>0</v>
      </c>
      <c r="G54" s="23">
        <f t="shared" si="17"/>
        <v>0</v>
      </c>
      <c r="H54" s="23">
        <f t="shared" si="17"/>
        <v>0</v>
      </c>
      <c r="I54" s="23">
        <f t="shared" si="17"/>
        <v>0</v>
      </c>
    </row>
    <row r="55" spans="1:9" ht="14.65" thickBot="1" x14ac:dyDescent="0.5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4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4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4.65" thickBot="1" x14ac:dyDescent="0.5">
      <c r="A58" s="58" t="s">
        <v>72</v>
      </c>
      <c r="B58" s="59"/>
      <c r="C58" s="23">
        <f>(SUMIFS(OGİİ1,KAYNAK,A58,SEBEP,B58,SÜRE,"Kısa",İL,$B$10,İLÇE,$B$11)/VLOOKUP($B$11,ABONE,3,FALSE))*60</f>
        <v>0</v>
      </c>
      <c r="D58" s="23">
        <f>(SUMIFS(AGİİ1,KAYNAK,A58,SEBEP,B58,SÜRE,"Kısa",İL,$B$10,İLÇE,$B$11)/VLOOKUP($B$11,ABONE,4,FALSE))*60</f>
        <v>0</v>
      </c>
      <c r="E58" s="23">
        <f>((SUMIFS(OGİİ1,KAYNAK,A58,SEBEP,B58,SÜRE,"Kısa",İL,$B$10,İLÇE,$B$11)+SUMIFS(AGİİ1,KAYNAK,A58,SEBEP,B58,SÜRE,"Kısa",İL,$B$10,İLÇE,$B$11))/VLOOKUP($B$11,ABONE,5,FALSE))*60</f>
        <v>0</v>
      </c>
      <c r="F58" s="23">
        <f>(SUMIFS(OGİD1,KAYNAK,A58,SEBEP,B58,SÜRE,"Kısa",İL,$B$10,İLÇE,$B$11)/VLOOKUP($B$11,ABONE,6,FALSE))*60</f>
        <v>0</v>
      </c>
      <c r="G58" s="23">
        <f>(SUMIFS(AGİD1,KAYNAK,A58,SEBEP,B58,SÜRE,"Kısa",İL,$B$10,İLÇE,$B$11)/VLOOKUP($B$11,ABONE,7,FALSE))*60</f>
        <v>0</v>
      </c>
      <c r="H58" s="23">
        <f>((SUMIFS(OGİD1,KAYNAK,A58,SEBEP,B58,SÜRE,"Kısa",İL,$B$10,İLÇE,$B$11)+SUMIFS(AGİD1,KAYNAK,A58,SEBEP,B58,SÜRE,"Kısa",İL,$B$10,İLÇE,$B$11))/VLOOKUP($B$11,ABONE,8,FALSE))*60</f>
        <v>0</v>
      </c>
      <c r="I58" s="23">
        <f>((SUMIFS(OGİİ1,KAYNAK,A58,SEBEP,B58,SÜRE,"Kısa",İL,$B$10,İLÇE,$B$11)+SUMIFS(AGİİ1,KAYNAK,A58,SEBEP,B58,SÜRE,"Kısa",İL,$B$10,İLÇE,$B$11)+SUMIFS(OGİD1,KAYNAK,A58,SEBEP,B58,SÜRE,"Kısa",İL,$B$10,İLÇE,$B$11)+SUMIFS(AGİD1,KAYNAK,A58,SEBEP,B58,SÜRE,"Kısa",İL,$B$10,İLÇE,$B$11))/VLOOKUP($B$11,ABONE,9,FALSE))*60</f>
        <v>0</v>
      </c>
    </row>
    <row r="59" spans="1:9" ht="14.65" thickBot="1" x14ac:dyDescent="0.5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4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4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4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45">
      <c r="A63" s="28"/>
      <c r="B63" s="33" t="s">
        <v>65</v>
      </c>
      <c r="C63" s="34">
        <f>VLOOKUP($B$11,ABONE,3,FALSE)</f>
        <v>18</v>
      </c>
      <c r="D63" s="34">
        <f>VLOOKUP($B$11,ABONE,4,FALSE)</f>
        <v>7647</v>
      </c>
      <c r="E63" s="34">
        <f>VLOOKUP($B$11,ABONE,5,FALSE)</f>
        <v>7665</v>
      </c>
      <c r="F63" s="34">
        <f>VLOOKUP($B$11,ABONE,6,FALSE)</f>
        <v>514</v>
      </c>
      <c r="G63" s="34">
        <f>VLOOKUP($B$11,ABONE,7,FALSE)</f>
        <v>2952</v>
      </c>
      <c r="H63" s="34">
        <f>VLOOKUP($B$11,ABONE,8,FALSE)</f>
        <v>3466</v>
      </c>
      <c r="I63" s="34">
        <f>VLOOKUP($B$11,ABONE,9,FALSE)</f>
        <v>11131</v>
      </c>
    </row>
    <row r="64" spans="1:9" x14ac:dyDescent="0.4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4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4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4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4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4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 xr:uid="{00000000-0002-0000-2E00-000000000000}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 xr:uid="{00000000-0002-0000-2E00-000001000000}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57:I60 C36:I46 C15:I25 D66:I69 C67:C69 C49:I54" xr:uid="{00000000-0002-0000-2E00-000002000000}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dimension ref="A1:I69"/>
  <sheetViews>
    <sheetView zoomScale="70" zoomScaleNormal="70" workbookViewId="0">
      <selection activeCell="L13" sqref="L13"/>
    </sheetView>
  </sheetViews>
  <sheetFormatPr defaultRowHeight="14.25" x14ac:dyDescent="0.45"/>
  <cols>
    <col min="1" max="1" width="36.59765625" bestFit="1" customWidth="1"/>
    <col min="2" max="2" width="27" customWidth="1"/>
    <col min="3" max="9" width="18" customWidth="1"/>
  </cols>
  <sheetData>
    <row r="1" spans="1:9" x14ac:dyDescent="0.4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4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4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4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4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4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4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4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4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45">
      <c r="A10" s="7" t="s">
        <v>52</v>
      </c>
      <c r="B10" s="78" t="s">
        <v>79</v>
      </c>
      <c r="C10" s="78"/>
      <c r="D10" s="10"/>
      <c r="E10" s="10"/>
      <c r="F10" s="13"/>
      <c r="G10" s="13"/>
      <c r="H10" s="13"/>
      <c r="I10" s="13"/>
    </row>
    <row r="11" spans="1:9" x14ac:dyDescent="0.45">
      <c r="A11" s="7" t="s">
        <v>77</v>
      </c>
      <c r="B11" s="78" t="s">
        <v>121</v>
      </c>
      <c r="C11" s="78"/>
      <c r="D11" s="10"/>
      <c r="E11" s="10"/>
      <c r="F11" s="10"/>
      <c r="G11" s="6"/>
      <c r="H11" s="6"/>
      <c r="I11" s="6"/>
    </row>
    <row r="12" spans="1:9" ht="14.65" thickBot="1" x14ac:dyDescent="0.5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5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4.65" thickBot="1" x14ac:dyDescent="0.5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4.65" thickBot="1" x14ac:dyDescent="0.5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4.65" thickBot="1" x14ac:dyDescent="0.5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4.65" thickBot="1" x14ac:dyDescent="0.5">
      <c r="A17" s="19" t="s">
        <v>72</v>
      </c>
      <c r="B17" s="37" t="s">
        <v>22</v>
      </c>
      <c r="C17" s="23">
        <f t="shared" si="0"/>
        <v>0</v>
      </c>
      <c r="D17" s="23">
        <f t="shared" si="1"/>
        <v>0</v>
      </c>
      <c r="E17" s="23">
        <f t="shared" si="2"/>
        <v>0</v>
      </c>
      <c r="F17" s="23">
        <f t="shared" si="3"/>
        <v>0</v>
      </c>
      <c r="G17" s="23">
        <f t="shared" si="4"/>
        <v>0</v>
      </c>
      <c r="H17" s="23">
        <f t="shared" si="5"/>
        <v>0</v>
      </c>
      <c r="I17" s="23">
        <f t="shared" si="6"/>
        <v>0</v>
      </c>
    </row>
    <row r="18" spans="1:9" ht="14.65" thickBot="1" x14ac:dyDescent="0.5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4.65" thickBot="1" x14ac:dyDescent="0.5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4.65" thickBot="1" x14ac:dyDescent="0.5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4.65" thickBot="1" x14ac:dyDescent="0.5">
      <c r="A21" s="19" t="s">
        <v>71</v>
      </c>
      <c r="B21" s="37" t="s">
        <v>22</v>
      </c>
      <c r="C21" s="23">
        <f t="shared" si="0"/>
        <v>0</v>
      </c>
      <c r="D21" s="23">
        <f t="shared" si="1"/>
        <v>0</v>
      </c>
      <c r="E21" s="23">
        <f t="shared" si="2"/>
        <v>0</v>
      </c>
      <c r="F21" s="23">
        <f t="shared" si="3"/>
        <v>0</v>
      </c>
      <c r="G21" s="23">
        <f t="shared" si="4"/>
        <v>0</v>
      </c>
      <c r="H21" s="23">
        <f t="shared" si="5"/>
        <v>0</v>
      </c>
      <c r="I21" s="23">
        <f t="shared" si="6"/>
        <v>0</v>
      </c>
    </row>
    <row r="22" spans="1:9" ht="14.65" thickBot="1" x14ac:dyDescent="0.5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4.65" thickBot="1" x14ac:dyDescent="0.5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4.65" thickBot="1" x14ac:dyDescent="0.5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4.65" thickBot="1" x14ac:dyDescent="0.5">
      <c r="A25" s="60" t="s">
        <v>60</v>
      </c>
      <c r="B25" s="61"/>
      <c r="C25" s="23">
        <f t="shared" ref="C25:I25" si="7">SUM(C15:C24)</f>
        <v>0</v>
      </c>
      <c r="D25" s="23">
        <f t="shared" si="7"/>
        <v>0</v>
      </c>
      <c r="E25" s="23">
        <f t="shared" si="7"/>
        <v>0</v>
      </c>
      <c r="F25" s="23">
        <f t="shared" si="7"/>
        <v>0</v>
      </c>
      <c r="G25" s="23">
        <f t="shared" si="7"/>
        <v>0</v>
      </c>
      <c r="H25" s="23">
        <f t="shared" si="7"/>
        <v>0</v>
      </c>
      <c r="I25" s="23">
        <f t="shared" si="7"/>
        <v>0</v>
      </c>
    </row>
    <row r="26" spans="1:9" ht="14.65" thickBot="1" x14ac:dyDescent="0.5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4.65" thickBot="1" x14ac:dyDescent="0.5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4.65" thickBot="1" x14ac:dyDescent="0.5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4.65" thickBot="1" x14ac:dyDescent="0.5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3">
        <f>(SUMIFS(OGİD2,KAYNAK,A29,SEBEP,B29,SÜRE,"Uzun",BİLDİRİM,"Bildirimli",İL,$B$10,İLÇE,$B$11)/VLOOKUP($B$11,ABONE,6,FALSE))*60</f>
        <v>0</v>
      </c>
      <c r="G29" s="23">
        <f>(SUMIFS(AGİD2,KAYNAK,A29,SEBEP,B29,SÜRE,"Uzun",BİLDİRİM,"Bildirimli",İL,$B$10,İLÇE,$B$11)/VLOOKUP($B$11,ABONE,7,FALSE))*60</f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4.65" thickBot="1" x14ac:dyDescent="0.5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4.65" thickBot="1" x14ac:dyDescent="0.5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4.65" thickBot="1" x14ac:dyDescent="0.5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4.65" thickBot="1" x14ac:dyDescent="0.5">
      <c r="A33" s="60" t="s">
        <v>60</v>
      </c>
      <c r="B33" s="61"/>
      <c r="C33" s="23">
        <f>SUM(C28:C32)</f>
        <v>0</v>
      </c>
      <c r="D33" s="23">
        <f t="shared" ref="D33:I33" si="8">SUM(D28:D32)</f>
        <v>0</v>
      </c>
      <c r="E33" s="23">
        <f t="shared" si="8"/>
        <v>0</v>
      </c>
      <c r="F33" s="23">
        <f t="shared" si="8"/>
        <v>0</v>
      </c>
      <c r="G33" s="23">
        <f t="shared" si="8"/>
        <v>0</v>
      </c>
      <c r="H33" s="23">
        <f t="shared" si="8"/>
        <v>0</v>
      </c>
      <c r="I33" s="23">
        <f t="shared" si="8"/>
        <v>0</v>
      </c>
    </row>
    <row r="34" spans="1:9" ht="14.65" thickBot="1" x14ac:dyDescent="0.5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4.65" thickBot="1" x14ac:dyDescent="0.5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4.65" thickBot="1" x14ac:dyDescent="0.5">
      <c r="A36" s="19" t="s">
        <v>76</v>
      </c>
      <c r="B36" s="37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4.65" thickBot="1" x14ac:dyDescent="0.5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4.65" thickBot="1" x14ac:dyDescent="0.5">
      <c r="A38" s="19" t="s">
        <v>72</v>
      </c>
      <c r="B38" s="37" t="s">
        <v>22</v>
      </c>
      <c r="C38" s="23">
        <f t="shared" si="9"/>
        <v>0</v>
      </c>
      <c r="D38" s="23">
        <f t="shared" si="10"/>
        <v>0</v>
      </c>
      <c r="E38" s="23">
        <f t="shared" si="11"/>
        <v>0</v>
      </c>
      <c r="F38" s="23">
        <f t="shared" si="12"/>
        <v>0</v>
      </c>
      <c r="G38" s="23">
        <f t="shared" si="13"/>
        <v>0</v>
      </c>
      <c r="H38" s="23">
        <f t="shared" si="14"/>
        <v>0</v>
      </c>
      <c r="I38" s="23">
        <f t="shared" si="15"/>
        <v>0</v>
      </c>
    </row>
    <row r="39" spans="1:9" ht="14.65" thickBot="1" x14ac:dyDescent="0.5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4.65" thickBot="1" x14ac:dyDescent="0.5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4.65" thickBot="1" x14ac:dyDescent="0.5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4.65" thickBot="1" x14ac:dyDescent="0.5">
      <c r="A42" s="19" t="s">
        <v>71</v>
      </c>
      <c r="B42" s="37" t="s">
        <v>22</v>
      </c>
      <c r="C42" s="23">
        <f t="shared" si="9"/>
        <v>0</v>
      </c>
      <c r="D42" s="23">
        <f t="shared" si="10"/>
        <v>0</v>
      </c>
      <c r="E42" s="23">
        <f t="shared" si="11"/>
        <v>0</v>
      </c>
      <c r="F42" s="23">
        <f t="shared" si="12"/>
        <v>0</v>
      </c>
      <c r="G42" s="23">
        <f t="shared" si="13"/>
        <v>0</v>
      </c>
      <c r="H42" s="23">
        <f t="shared" si="14"/>
        <v>0</v>
      </c>
      <c r="I42" s="23">
        <f t="shared" si="15"/>
        <v>0</v>
      </c>
    </row>
    <row r="43" spans="1:9" ht="14.65" thickBot="1" x14ac:dyDescent="0.5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4.65" thickBot="1" x14ac:dyDescent="0.5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4.65" thickBot="1" x14ac:dyDescent="0.5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4.65" thickBot="1" x14ac:dyDescent="0.5">
      <c r="A46" s="60" t="s">
        <v>60</v>
      </c>
      <c r="B46" s="61"/>
      <c r="C46" s="23">
        <f>SUM(C36:C45)</f>
        <v>0</v>
      </c>
      <c r="D46" s="23">
        <f t="shared" ref="D46:I46" si="16">SUM(D36:D45)</f>
        <v>0</v>
      </c>
      <c r="E46" s="23">
        <f t="shared" si="16"/>
        <v>0</v>
      </c>
      <c r="F46" s="23">
        <f t="shared" si="16"/>
        <v>0</v>
      </c>
      <c r="G46" s="23">
        <f t="shared" si="16"/>
        <v>0</v>
      </c>
      <c r="H46" s="23">
        <f t="shared" si="16"/>
        <v>0</v>
      </c>
      <c r="I46" s="23">
        <f t="shared" si="16"/>
        <v>0</v>
      </c>
    </row>
    <row r="47" spans="1:9" ht="14.65" thickBot="1" x14ac:dyDescent="0.5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4.65" thickBot="1" x14ac:dyDescent="0.5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4.65" thickBot="1" x14ac:dyDescent="0.5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4.65" thickBot="1" x14ac:dyDescent="0.5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3">
        <f>(SUMIFS(OGİD1,KAYNAK,A50,SEBEP,B50,SÜRE,"Uzun",BİLDİRİM,"Bildirimli",İL,$B$10,İLÇE,$B$11)/VLOOKUP($B$11,ABONE,6,FALSE))</f>
        <v>0</v>
      </c>
      <c r="G50" s="23">
        <f>(SUMIFS(AGİD1,KAYNAK,A50,SEBEP,B50,SÜRE,"Uzun",BİLDİRİM,"Bildirimli",İL,$B$10,İLÇE,$B$11)/VLOOKUP($B$11,ABONE,7,FALSE))</f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4.65" thickBot="1" x14ac:dyDescent="0.5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4.65" thickBot="1" x14ac:dyDescent="0.5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4.65" thickBot="1" x14ac:dyDescent="0.5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4.65" thickBot="1" x14ac:dyDescent="0.5">
      <c r="A54" s="60" t="s">
        <v>60</v>
      </c>
      <c r="B54" s="61"/>
      <c r="C54" s="23">
        <f>SUM(C49:C53)</f>
        <v>0</v>
      </c>
      <c r="D54" s="23">
        <f t="shared" ref="D54:I54" si="17">SUM(D49:D53)</f>
        <v>0</v>
      </c>
      <c r="E54" s="23">
        <f t="shared" si="17"/>
        <v>0</v>
      </c>
      <c r="F54" s="23">
        <f t="shared" si="17"/>
        <v>0</v>
      </c>
      <c r="G54" s="23">
        <f t="shared" si="17"/>
        <v>0</v>
      </c>
      <c r="H54" s="23">
        <f t="shared" si="17"/>
        <v>0</v>
      </c>
      <c r="I54" s="23">
        <f t="shared" si="17"/>
        <v>0</v>
      </c>
    </row>
    <row r="55" spans="1:9" ht="14.65" thickBot="1" x14ac:dyDescent="0.5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4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4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4.65" thickBot="1" x14ac:dyDescent="0.5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4.65" thickBot="1" x14ac:dyDescent="0.5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4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4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4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45">
      <c r="A63" s="28"/>
      <c r="B63" s="33" t="s">
        <v>65</v>
      </c>
      <c r="C63" s="34">
        <f>VLOOKUP($B$11,ABONE,3,FALSE)</f>
        <v>17</v>
      </c>
      <c r="D63" s="34">
        <f>VLOOKUP($B$11,ABONE,4,FALSE)</f>
        <v>5396</v>
      </c>
      <c r="E63" s="34">
        <f>VLOOKUP($B$11,ABONE,5,FALSE)</f>
        <v>5413</v>
      </c>
      <c r="F63" s="34">
        <f>VLOOKUP($B$11,ABONE,6,FALSE)</f>
        <v>579</v>
      </c>
      <c r="G63" s="34">
        <f>VLOOKUP($B$11,ABONE,7,FALSE)</f>
        <v>3469</v>
      </c>
      <c r="H63" s="34">
        <f>VLOOKUP($B$11,ABONE,8,FALSE)</f>
        <v>4048</v>
      </c>
      <c r="I63" s="34">
        <f>VLOOKUP($B$11,ABONE,9,FALSE)</f>
        <v>9461</v>
      </c>
    </row>
    <row r="64" spans="1:9" x14ac:dyDescent="0.4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4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4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4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4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4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 xr:uid="{00000000-0002-0000-2F00-000000000000}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 xr:uid="{00000000-0002-0000-2F00-000001000000}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 xr:uid="{00000000-0002-0000-2F00-000002000000}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dimension ref="A1:I69"/>
  <sheetViews>
    <sheetView zoomScale="70" zoomScaleNormal="70" workbookViewId="0">
      <selection activeCell="L13" sqref="L13"/>
    </sheetView>
  </sheetViews>
  <sheetFormatPr defaultRowHeight="14.25" x14ac:dyDescent="0.45"/>
  <cols>
    <col min="1" max="1" width="36.59765625" bestFit="1" customWidth="1"/>
    <col min="2" max="2" width="27" customWidth="1"/>
    <col min="3" max="9" width="18" customWidth="1"/>
  </cols>
  <sheetData>
    <row r="1" spans="1:9" x14ac:dyDescent="0.4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4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4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4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4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4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4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4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4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45">
      <c r="A10" s="7" t="s">
        <v>52</v>
      </c>
      <c r="B10" s="78" t="s">
        <v>79</v>
      </c>
      <c r="C10" s="78"/>
      <c r="D10" s="10"/>
      <c r="E10" s="10"/>
      <c r="F10" s="13"/>
      <c r="G10" s="13"/>
      <c r="H10" s="13"/>
      <c r="I10" s="13"/>
    </row>
    <row r="11" spans="1:9" x14ac:dyDescent="0.45">
      <c r="A11" s="7" t="s">
        <v>77</v>
      </c>
      <c r="B11" s="78" t="s">
        <v>122</v>
      </c>
      <c r="C11" s="78"/>
      <c r="D11" s="10"/>
      <c r="E11" s="10"/>
      <c r="F11" s="10"/>
      <c r="G11" s="6"/>
      <c r="H11" s="6"/>
      <c r="I11" s="6"/>
    </row>
    <row r="12" spans="1:9" ht="14.65" thickBot="1" x14ac:dyDescent="0.5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5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4.65" thickBot="1" x14ac:dyDescent="0.5">
      <c r="A14" s="19" t="s">
        <v>56</v>
      </c>
      <c r="B14" s="20" t="s">
        <v>57</v>
      </c>
      <c r="C14" s="38" t="s">
        <v>58</v>
      </c>
      <c r="D14" s="38" t="s">
        <v>59</v>
      </c>
      <c r="E14" s="38" t="s">
        <v>36</v>
      </c>
      <c r="F14" s="38" t="s">
        <v>58</v>
      </c>
      <c r="G14" s="38" t="s">
        <v>59</v>
      </c>
      <c r="H14" s="38" t="s">
        <v>36</v>
      </c>
      <c r="I14" s="71"/>
    </row>
    <row r="15" spans="1:9" ht="14.65" thickBot="1" x14ac:dyDescent="0.5">
      <c r="A15" s="19" t="s">
        <v>76</v>
      </c>
      <c r="B15" s="37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4.65" thickBot="1" x14ac:dyDescent="0.5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4.65" thickBot="1" x14ac:dyDescent="0.5">
      <c r="A17" s="19" t="s">
        <v>72</v>
      </c>
      <c r="B17" s="37" t="s">
        <v>22</v>
      </c>
      <c r="C17" s="23">
        <f t="shared" si="0"/>
        <v>0</v>
      </c>
      <c r="D17" s="23">
        <f t="shared" si="1"/>
        <v>0</v>
      </c>
      <c r="E17" s="23">
        <f t="shared" si="2"/>
        <v>0</v>
      </c>
      <c r="F17" s="23">
        <f t="shared" si="3"/>
        <v>0</v>
      </c>
      <c r="G17" s="23">
        <f t="shared" si="4"/>
        <v>0</v>
      </c>
      <c r="H17" s="23">
        <f t="shared" si="5"/>
        <v>0</v>
      </c>
      <c r="I17" s="23">
        <f t="shared" si="6"/>
        <v>0</v>
      </c>
    </row>
    <row r="18" spans="1:9" ht="14.65" thickBot="1" x14ac:dyDescent="0.5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4.65" thickBot="1" x14ac:dyDescent="0.5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4.65" thickBot="1" x14ac:dyDescent="0.5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4.65" thickBot="1" x14ac:dyDescent="0.5">
      <c r="A21" s="19" t="s">
        <v>71</v>
      </c>
      <c r="B21" s="37" t="s">
        <v>22</v>
      </c>
      <c r="C21" s="23">
        <f t="shared" si="0"/>
        <v>0</v>
      </c>
      <c r="D21" s="23">
        <f t="shared" si="1"/>
        <v>0</v>
      </c>
      <c r="E21" s="23">
        <f t="shared" si="2"/>
        <v>0</v>
      </c>
      <c r="F21" s="23">
        <f t="shared" si="3"/>
        <v>0</v>
      </c>
      <c r="G21" s="23">
        <f t="shared" si="4"/>
        <v>0</v>
      </c>
      <c r="H21" s="23">
        <f t="shared" si="5"/>
        <v>0</v>
      </c>
      <c r="I21" s="23">
        <f t="shared" si="6"/>
        <v>0</v>
      </c>
    </row>
    <row r="22" spans="1:9" ht="14.65" thickBot="1" x14ac:dyDescent="0.5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4.65" thickBot="1" x14ac:dyDescent="0.5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4.65" thickBot="1" x14ac:dyDescent="0.5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4.65" thickBot="1" x14ac:dyDescent="0.5">
      <c r="A25" s="60" t="s">
        <v>60</v>
      </c>
      <c r="B25" s="61"/>
      <c r="C25" s="23">
        <f t="shared" ref="C25:I25" si="7">SUM(C15:C24)</f>
        <v>0</v>
      </c>
      <c r="D25" s="23">
        <f t="shared" si="7"/>
        <v>0</v>
      </c>
      <c r="E25" s="23">
        <f t="shared" si="7"/>
        <v>0</v>
      </c>
      <c r="F25" s="23">
        <f t="shared" si="7"/>
        <v>0</v>
      </c>
      <c r="G25" s="23">
        <f t="shared" si="7"/>
        <v>0</v>
      </c>
      <c r="H25" s="23">
        <f t="shared" si="7"/>
        <v>0</v>
      </c>
      <c r="I25" s="23">
        <f t="shared" si="7"/>
        <v>0</v>
      </c>
    </row>
    <row r="26" spans="1:9" ht="14.65" thickBot="1" x14ac:dyDescent="0.5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4.65" thickBot="1" x14ac:dyDescent="0.5">
      <c r="A27" s="19" t="s">
        <v>56</v>
      </c>
      <c r="B27" s="20" t="s">
        <v>57</v>
      </c>
      <c r="C27" s="38" t="s">
        <v>58</v>
      </c>
      <c r="D27" s="38" t="s">
        <v>59</v>
      </c>
      <c r="E27" s="27" t="s">
        <v>36</v>
      </c>
      <c r="F27" s="38" t="s">
        <v>23</v>
      </c>
      <c r="G27" s="38" t="s">
        <v>21</v>
      </c>
      <c r="H27" s="27" t="s">
        <v>36</v>
      </c>
      <c r="I27" s="68"/>
    </row>
    <row r="28" spans="1:9" ht="14.65" thickBot="1" x14ac:dyDescent="0.5">
      <c r="A28" s="19" t="s">
        <v>76</v>
      </c>
      <c r="B28" s="37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4.65" thickBot="1" x14ac:dyDescent="0.5">
      <c r="A29" s="19" t="s">
        <v>72</v>
      </c>
      <c r="B29" s="37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3">
        <f>(SUMIFS(OGİD2,KAYNAK,A29,SEBEP,B29,SÜRE,"Uzun",BİLDİRİM,"Bildirimli",İL,$B$10,İLÇE,$B$11)/VLOOKUP($B$11,ABONE,6,FALSE))*60</f>
        <v>0</v>
      </c>
      <c r="G29" s="23">
        <f>(SUMIFS(AGİD2,KAYNAK,A29,SEBEP,B29,SÜRE,"Uzun",BİLDİRİM,"Bildirimli",İL,$B$10,İLÇE,$B$11)/VLOOKUP($B$11,ABONE,7,FALSE))*60</f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4.65" thickBot="1" x14ac:dyDescent="0.5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4.65" thickBot="1" x14ac:dyDescent="0.5">
      <c r="A31" s="19" t="s">
        <v>71</v>
      </c>
      <c r="B31" s="37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4.65" thickBot="1" x14ac:dyDescent="0.5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4.65" thickBot="1" x14ac:dyDescent="0.5">
      <c r="A33" s="60" t="s">
        <v>60</v>
      </c>
      <c r="B33" s="61"/>
      <c r="C33" s="23">
        <f>SUM(C28:C32)</f>
        <v>0</v>
      </c>
      <c r="D33" s="23">
        <f t="shared" ref="D33:I33" si="8">SUM(D28:D32)</f>
        <v>0</v>
      </c>
      <c r="E33" s="23">
        <f t="shared" si="8"/>
        <v>0</v>
      </c>
      <c r="F33" s="23">
        <f t="shared" si="8"/>
        <v>0</v>
      </c>
      <c r="G33" s="23">
        <f t="shared" si="8"/>
        <v>0</v>
      </c>
      <c r="H33" s="23">
        <f t="shared" si="8"/>
        <v>0</v>
      </c>
      <c r="I33" s="23">
        <f t="shared" si="8"/>
        <v>0</v>
      </c>
    </row>
    <row r="34" spans="1:9" ht="14.65" thickBot="1" x14ac:dyDescent="0.5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4.65" thickBot="1" x14ac:dyDescent="0.5">
      <c r="A35" s="19" t="s">
        <v>56</v>
      </c>
      <c r="B35" s="20" t="s">
        <v>57</v>
      </c>
      <c r="C35" s="38" t="s">
        <v>58</v>
      </c>
      <c r="D35" s="38" t="s">
        <v>59</v>
      </c>
      <c r="E35" s="27" t="s">
        <v>36</v>
      </c>
      <c r="F35" s="38" t="s">
        <v>23</v>
      </c>
      <c r="G35" s="38" t="s">
        <v>21</v>
      </c>
      <c r="H35" s="27" t="s">
        <v>36</v>
      </c>
      <c r="I35" s="68"/>
    </row>
    <row r="36" spans="1:9" ht="14.65" thickBot="1" x14ac:dyDescent="0.5">
      <c r="A36" s="19" t="s">
        <v>76</v>
      </c>
      <c r="B36" s="37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4.65" thickBot="1" x14ac:dyDescent="0.5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4.65" thickBot="1" x14ac:dyDescent="0.5">
      <c r="A38" s="19" t="s">
        <v>72</v>
      </c>
      <c r="B38" s="37" t="s">
        <v>22</v>
      </c>
      <c r="C38" s="23">
        <f t="shared" si="9"/>
        <v>0</v>
      </c>
      <c r="D38" s="23">
        <f t="shared" si="10"/>
        <v>0</v>
      </c>
      <c r="E38" s="23">
        <f t="shared" si="11"/>
        <v>0</v>
      </c>
      <c r="F38" s="23">
        <f t="shared" si="12"/>
        <v>0</v>
      </c>
      <c r="G38" s="23">
        <f t="shared" si="13"/>
        <v>0</v>
      </c>
      <c r="H38" s="23">
        <f t="shared" si="14"/>
        <v>0</v>
      </c>
      <c r="I38" s="23">
        <f t="shared" si="15"/>
        <v>0</v>
      </c>
    </row>
    <row r="39" spans="1:9" ht="14.65" thickBot="1" x14ac:dyDescent="0.5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4.65" thickBot="1" x14ac:dyDescent="0.5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4.65" thickBot="1" x14ac:dyDescent="0.5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4.65" thickBot="1" x14ac:dyDescent="0.5">
      <c r="A42" s="19" t="s">
        <v>71</v>
      </c>
      <c r="B42" s="37" t="s">
        <v>22</v>
      </c>
      <c r="C42" s="23">
        <f t="shared" si="9"/>
        <v>0</v>
      </c>
      <c r="D42" s="23">
        <f t="shared" si="10"/>
        <v>0</v>
      </c>
      <c r="E42" s="23">
        <f t="shared" si="11"/>
        <v>0</v>
      </c>
      <c r="F42" s="23">
        <f t="shared" si="12"/>
        <v>0</v>
      </c>
      <c r="G42" s="23">
        <f t="shared" si="13"/>
        <v>0</v>
      </c>
      <c r="H42" s="23">
        <f t="shared" si="14"/>
        <v>0</v>
      </c>
      <c r="I42" s="23">
        <f t="shared" si="15"/>
        <v>0</v>
      </c>
    </row>
    <row r="43" spans="1:9" ht="14.65" thickBot="1" x14ac:dyDescent="0.5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4.65" thickBot="1" x14ac:dyDescent="0.5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4.65" thickBot="1" x14ac:dyDescent="0.5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4.65" thickBot="1" x14ac:dyDescent="0.5">
      <c r="A46" s="60" t="s">
        <v>60</v>
      </c>
      <c r="B46" s="61"/>
      <c r="C46" s="23">
        <f>SUM(C36:C45)</f>
        <v>0</v>
      </c>
      <c r="D46" s="23">
        <f t="shared" ref="D46:I46" si="16">SUM(D36:D45)</f>
        <v>0</v>
      </c>
      <c r="E46" s="23">
        <f t="shared" si="16"/>
        <v>0</v>
      </c>
      <c r="F46" s="23">
        <f t="shared" si="16"/>
        <v>0</v>
      </c>
      <c r="G46" s="23">
        <f t="shared" si="16"/>
        <v>0</v>
      </c>
      <c r="H46" s="23">
        <f t="shared" si="16"/>
        <v>0</v>
      </c>
      <c r="I46" s="23">
        <f t="shared" si="16"/>
        <v>0</v>
      </c>
    </row>
    <row r="47" spans="1:9" ht="14.65" thickBot="1" x14ac:dyDescent="0.5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4.65" thickBot="1" x14ac:dyDescent="0.5">
      <c r="A48" s="19" t="s">
        <v>56</v>
      </c>
      <c r="B48" s="20" t="s">
        <v>57</v>
      </c>
      <c r="C48" s="38" t="s">
        <v>58</v>
      </c>
      <c r="D48" s="38" t="s">
        <v>59</v>
      </c>
      <c r="E48" s="27" t="s">
        <v>36</v>
      </c>
      <c r="F48" s="38" t="s">
        <v>23</v>
      </c>
      <c r="G48" s="38" t="s">
        <v>21</v>
      </c>
      <c r="H48" s="27" t="s">
        <v>36</v>
      </c>
      <c r="I48" s="68"/>
    </row>
    <row r="49" spans="1:9" ht="14.65" thickBot="1" x14ac:dyDescent="0.5">
      <c r="A49" s="19" t="s">
        <v>76</v>
      </c>
      <c r="B49" s="37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4.65" thickBot="1" x14ac:dyDescent="0.5">
      <c r="A50" s="19" t="s">
        <v>72</v>
      </c>
      <c r="B50" s="37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3">
        <f>(SUMIFS(OGİD1,KAYNAK,A50,SEBEP,B50,SÜRE,"Uzun",BİLDİRİM,"Bildirimli",İL,$B$10,İLÇE,$B$11)/VLOOKUP($B$11,ABONE,6,FALSE))</f>
        <v>0</v>
      </c>
      <c r="G50" s="23">
        <f>(SUMIFS(AGİD1,KAYNAK,A50,SEBEP,B50,SÜRE,"Uzun",BİLDİRİM,"Bildirimli",İL,$B$10,İLÇE,$B$11)/VLOOKUP($B$11,ABONE,7,FALSE))</f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4.65" thickBot="1" x14ac:dyDescent="0.5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4.65" thickBot="1" x14ac:dyDescent="0.5">
      <c r="A52" s="19" t="s">
        <v>71</v>
      </c>
      <c r="B52" s="37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4.65" thickBot="1" x14ac:dyDescent="0.5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4.65" thickBot="1" x14ac:dyDescent="0.5">
      <c r="A54" s="60" t="s">
        <v>60</v>
      </c>
      <c r="B54" s="61"/>
      <c r="C54" s="23">
        <f>SUM(C49:C53)</f>
        <v>0</v>
      </c>
      <c r="D54" s="23">
        <f t="shared" ref="D54:I54" si="17">SUM(D49:D53)</f>
        <v>0</v>
      </c>
      <c r="E54" s="23">
        <f t="shared" si="17"/>
        <v>0</v>
      </c>
      <c r="F54" s="23">
        <f t="shared" si="17"/>
        <v>0</v>
      </c>
      <c r="G54" s="23">
        <f t="shared" si="17"/>
        <v>0</v>
      </c>
      <c r="H54" s="23">
        <f t="shared" si="17"/>
        <v>0</v>
      </c>
      <c r="I54" s="23">
        <f t="shared" si="17"/>
        <v>0</v>
      </c>
    </row>
    <row r="55" spans="1:9" ht="14.65" thickBot="1" x14ac:dyDescent="0.5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45">
      <c r="A56" s="58" t="s">
        <v>56</v>
      </c>
      <c r="B56" s="59"/>
      <c r="C56" s="38" t="s">
        <v>58</v>
      </c>
      <c r="D56" s="38" t="s">
        <v>59</v>
      </c>
      <c r="E56" s="27" t="s">
        <v>36</v>
      </c>
      <c r="F56" s="38" t="s">
        <v>23</v>
      </c>
      <c r="G56" s="38" t="s">
        <v>21</v>
      </c>
      <c r="H56" s="27" t="s">
        <v>36</v>
      </c>
      <c r="I56" s="68"/>
    </row>
    <row r="57" spans="1:9" x14ac:dyDescent="0.4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4.65" thickBot="1" x14ac:dyDescent="0.5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4.65" thickBot="1" x14ac:dyDescent="0.5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4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4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4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45">
      <c r="A63" s="28"/>
      <c r="B63" s="33" t="s">
        <v>65</v>
      </c>
      <c r="C63" s="34">
        <f>VLOOKUP($B$11,ABONE,3,FALSE)</f>
        <v>2</v>
      </c>
      <c r="D63" s="34">
        <f>VLOOKUP($B$11,ABONE,4,FALSE)</f>
        <v>5162</v>
      </c>
      <c r="E63" s="34">
        <f>VLOOKUP($B$11,ABONE,5,FALSE)</f>
        <v>5164</v>
      </c>
      <c r="F63" s="34">
        <f>VLOOKUP($B$11,ABONE,6,FALSE)</f>
        <v>223</v>
      </c>
      <c r="G63" s="34">
        <f>VLOOKUP($B$11,ABONE,7,FALSE)</f>
        <v>5341</v>
      </c>
      <c r="H63" s="34">
        <f>VLOOKUP($B$11,ABONE,8,FALSE)</f>
        <v>5564</v>
      </c>
      <c r="I63" s="34">
        <f>VLOOKUP($B$11,ABONE,9,FALSE)</f>
        <v>10728</v>
      </c>
    </row>
    <row r="64" spans="1:9" x14ac:dyDescent="0.4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4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4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4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4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4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1:C1"/>
    <mergeCell ref="B2:C2"/>
    <mergeCell ref="B3:C3"/>
    <mergeCell ref="B4:C4"/>
    <mergeCell ref="B5:C5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55:B55"/>
    <mergeCell ref="C55:E55"/>
    <mergeCell ref="F55:H55"/>
    <mergeCell ref="I55:I56"/>
    <mergeCell ref="A56:B56"/>
    <mergeCell ref="A57:B57"/>
    <mergeCell ref="B69:I69"/>
    <mergeCell ref="A58:B58"/>
    <mergeCell ref="A59:B59"/>
    <mergeCell ref="C61:E61"/>
    <mergeCell ref="F61:H61"/>
    <mergeCell ref="I61:I62"/>
    <mergeCell ref="B64:I64"/>
  </mergeCells>
  <dataValidations count="3">
    <dataValidation type="textLength" allowBlank="1" showInputMessage="1" showErrorMessage="1" sqref="B6" xr:uid="{00000000-0002-0000-3000-000000000000}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 xr:uid="{00000000-0002-0000-3000-000001000000}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 xr:uid="{00000000-0002-0000-3000-000002000000}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I69"/>
  <sheetViews>
    <sheetView topLeftCell="A22" zoomScale="70" zoomScaleNormal="70" workbookViewId="0">
      <selection activeCell="F57" sqref="F57:F58"/>
    </sheetView>
  </sheetViews>
  <sheetFormatPr defaultRowHeight="14.25" x14ac:dyDescent="0.45"/>
  <cols>
    <col min="1" max="1" width="36.59765625" bestFit="1" customWidth="1"/>
    <col min="2" max="2" width="27" customWidth="1"/>
    <col min="3" max="9" width="18" customWidth="1"/>
  </cols>
  <sheetData>
    <row r="1" spans="1:9" x14ac:dyDescent="0.4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4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4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4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4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4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4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4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4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4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45">
      <c r="A11" s="7" t="s">
        <v>77</v>
      </c>
      <c r="B11" s="78" t="s">
        <v>80</v>
      </c>
      <c r="C11" s="78"/>
      <c r="D11" s="10"/>
      <c r="E11" s="10"/>
      <c r="F11" s="10"/>
      <c r="G11" s="6"/>
      <c r="H11" s="6"/>
      <c r="I11" s="6"/>
    </row>
    <row r="12" spans="1:9" ht="14.65" thickBot="1" x14ac:dyDescent="0.5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5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4.65" thickBot="1" x14ac:dyDescent="0.5">
      <c r="A14" s="19" t="s">
        <v>56</v>
      </c>
      <c r="B14" s="20" t="s">
        <v>57</v>
      </c>
      <c r="C14" s="26" t="s">
        <v>58</v>
      </c>
      <c r="D14" s="26" t="s">
        <v>59</v>
      </c>
      <c r="E14" s="26" t="s">
        <v>36</v>
      </c>
      <c r="F14" s="26" t="s">
        <v>58</v>
      </c>
      <c r="G14" s="26" t="s">
        <v>59</v>
      </c>
      <c r="H14" s="26" t="s">
        <v>36</v>
      </c>
      <c r="I14" s="71"/>
    </row>
    <row r="15" spans="1:9" ht="14.65" thickBot="1" x14ac:dyDescent="0.5">
      <c r="A15" s="19" t="s">
        <v>76</v>
      </c>
      <c r="B15" s="25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v>0</v>
      </c>
      <c r="G15" s="23">
        <v>0</v>
      </c>
      <c r="H15" s="23">
        <f t="shared" ref="H15:H24" si="3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4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4.65" thickBot="1" x14ac:dyDescent="0.5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v>0</v>
      </c>
      <c r="G16" s="23">
        <v>0</v>
      </c>
      <c r="H16" s="23">
        <f t="shared" si="3"/>
        <v>0</v>
      </c>
      <c r="I16" s="23">
        <f t="shared" si="4"/>
        <v>0</v>
      </c>
    </row>
    <row r="17" spans="1:9" ht="14.65" thickBot="1" x14ac:dyDescent="0.5">
      <c r="A17" s="19" t="s">
        <v>72</v>
      </c>
      <c r="B17" s="25" t="s">
        <v>22</v>
      </c>
      <c r="C17" s="23">
        <f t="shared" si="0"/>
        <v>0</v>
      </c>
      <c r="D17" s="23">
        <f t="shared" si="1"/>
        <v>0</v>
      </c>
      <c r="E17" s="23">
        <f t="shared" si="2"/>
        <v>0</v>
      </c>
      <c r="F17" s="23">
        <v>0</v>
      </c>
      <c r="G17" s="23">
        <v>0</v>
      </c>
      <c r="H17" s="23">
        <f t="shared" si="3"/>
        <v>0</v>
      </c>
      <c r="I17" s="23">
        <f t="shared" si="4"/>
        <v>0</v>
      </c>
    </row>
    <row r="18" spans="1:9" ht="14.65" thickBot="1" x14ac:dyDescent="0.5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v>0</v>
      </c>
      <c r="G18" s="23">
        <v>0</v>
      </c>
      <c r="H18" s="23">
        <f t="shared" si="3"/>
        <v>0</v>
      </c>
      <c r="I18" s="23">
        <f t="shared" si="4"/>
        <v>0</v>
      </c>
    </row>
    <row r="19" spans="1:9" ht="14.65" thickBot="1" x14ac:dyDescent="0.5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v>0</v>
      </c>
      <c r="G19" s="23">
        <v>0</v>
      </c>
      <c r="H19" s="23">
        <f t="shared" si="3"/>
        <v>0</v>
      </c>
      <c r="I19" s="23">
        <f t="shared" si="4"/>
        <v>0</v>
      </c>
    </row>
    <row r="20" spans="1:9" ht="14.65" thickBot="1" x14ac:dyDescent="0.5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v>0</v>
      </c>
      <c r="G20" s="23">
        <v>0</v>
      </c>
      <c r="H20" s="23">
        <f t="shared" si="3"/>
        <v>0</v>
      </c>
      <c r="I20" s="23">
        <f t="shared" si="4"/>
        <v>0</v>
      </c>
    </row>
    <row r="21" spans="1:9" ht="14.65" thickBot="1" x14ac:dyDescent="0.5">
      <c r="A21" s="19" t="s">
        <v>71</v>
      </c>
      <c r="B21" s="25" t="s">
        <v>22</v>
      </c>
      <c r="C21" s="23">
        <f t="shared" si="0"/>
        <v>0</v>
      </c>
      <c r="D21" s="23">
        <f t="shared" si="1"/>
        <v>0</v>
      </c>
      <c r="E21" s="23">
        <f t="shared" si="2"/>
        <v>0</v>
      </c>
      <c r="F21" s="23">
        <v>0</v>
      </c>
      <c r="G21" s="23">
        <v>0</v>
      </c>
      <c r="H21" s="23">
        <f t="shared" si="3"/>
        <v>0</v>
      </c>
      <c r="I21" s="23">
        <f t="shared" si="4"/>
        <v>0</v>
      </c>
    </row>
    <row r="22" spans="1:9" ht="14.65" thickBot="1" x14ac:dyDescent="0.5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v>0</v>
      </c>
      <c r="G22" s="23">
        <v>0</v>
      </c>
      <c r="H22" s="23">
        <f t="shared" si="3"/>
        <v>0</v>
      </c>
      <c r="I22" s="23">
        <f t="shared" si="4"/>
        <v>0</v>
      </c>
    </row>
    <row r="23" spans="1:9" ht="14.65" thickBot="1" x14ac:dyDescent="0.5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v>0</v>
      </c>
      <c r="G23" s="23">
        <v>0</v>
      </c>
      <c r="H23" s="23">
        <f t="shared" si="3"/>
        <v>0</v>
      </c>
      <c r="I23" s="23">
        <f t="shared" si="4"/>
        <v>0</v>
      </c>
    </row>
    <row r="24" spans="1:9" ht="14.65" thickBot="1" x14ac:dyDescent="0.5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v>0</v>
      </c>
      <c r="G24" s="23">
        <v>0</v>
      </c>
      <c r="H24" s="23">
        <f t="shared" si="3"/>
        <v>0</v>
      </c>
      <c r="I24" s="23">
        <f t="shared" si="4"/>
        <v>0</v>
      </c>
    </row>
    <row r="25" spans="1:9" ht="14.65" thickBot="1" x14ac:dyDescent="0.5">
      <c r="A25" s="60" t="s">
        <v>60</v>
      </c>
      <c r="B25" s="61"/>
      <c r="C25" s="23">
        <f t="shared" ref="C25:I25" si="5">SUM(C15:C24)</f>
        <v>0</v>
      </c>
      <c r="D25" s="23">
        <f t="shared" si="5"/>
        <v>0</v>
      </c>
      <c r="E25" s="23">
        <f t="shared" si="5"/>
        <v>0</v>
      </c>
      <c r="F25" s="23">
        <f t="shared" si="5"/>
        <v>0</v>
      </c>
      <c r="G25" s="23">
        <f t="shared" si="5"/>
        <v>0</v>
      </c>
      <c r="H25" s="23">
        <f t="shared" si="5"/>
        <v>0</v>
      </c>
      <c r="I25" s="23">
        <f t="shared" si="5"/>
        <v>0</v>
      </c>
    </row>
    <row r="26" spans="1:9" ht="14.65" thickBot="1" x14ac:dyDescent="0.5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4.65" thickBot="1" x14ac:dyDescent="0.5">
      <c r="A27" s="19" t="s">
        <v>56</v>
      </c>
      <c r="B27" s="20" t="s">
        <v>57</v>
      </c>
      <c r="C27" s="26" t="s">
        <v>58</v>
      </c>
      <c r="D27" s="26" t="s">
        <v>59</v>
      </c>
      <c r="E27" s="27" t="s">
        <v>36</v>
      </c>
      <c r="F27" s="26" t="s">
        <v>23</v>
      </c>
      <c r="G27" s="26" t="s">
        <v>21</v>
      </c>
      <c r="H27" s="27" t="s">
        <v>36</v>
      </c>
      <c r="I27" s="68"/>
    </row>
    <row r="28" spans="1:9" ht="14.65" thickBot="1" x14ac:dyDescent="0.5">
      <c r="A28" s="19" t="s">
        <v>76</v>
      </c>
      <c r="B28" s="25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v>0</v>
      </c>
      <c r="G28" s="23"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4.65" thickBot="1" x14ac:dyDescent="0.5">
      <c r="A29" s="19" t="s">
        <v>72</v>
      </c>
      <c r="B29" s="25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3">
        <v>0</v>
      </c>
      <c r="G29" s="23"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4.65" thickBot="1" x14ac:dyDescent="0.5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v>0</v>
      </c>
      <c r="G30" s="23"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4.65" thickBot="1" x14ac:dyDescent="0.5">
      <c r="A31" s="19" t="s">
        <v>71</v>
      </c>
      <c r="B31" s="25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v>0</v>
      </c>
      <c r="G31" s="23"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4.65" thickBot="1" x14ac:dyDescent="0.5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v>0</v>
      </c>
      <c r="G32" s="23"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4.65" thickBot="1" x14ac:dyDescent="0.5">
      <c r="A33" s="60" t="s">
        <v>60</v>
      </c>
      <c r="B33" s="61"/>
      <c r="C33" s="23">
        <f>SUM(C28:C32)</f>
        <v>0</v>
      </c>
      <c r="D33" s="23">
        <f t="shared" ref="D33:I33" si="6">SUM(D28:D32)</f>
        <v>0</v>
      </c>
      <c r="E33" s="23">
        <f t="shared" si="6"/>
        <v>0</v>
      </c>
      <c r="F33" s="23">
        <f t="shared" si="6"/>
        <v>0</v>
      </c>
      <c r="G33" s="23">
        <f t="shared" si="6"/>
        <v>0</v>
      </c>
      <c r="H33" s="23">
        <f t="shared" si="6"/>
        <v>0</v>
      </c>
      <c r="I33" s="23">
        <f t="shared" si="6"/>
        <v>0</v>
      </c>
    </row>
    <row r="34" spans="1:9" ht="14.65" thickBot="1" x14ac:dyDescent="0.5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4.65" thickBot="1" x14ac:dyDescent="0.5">
      <c r="A35" s="19" t="s">
        <v>56</v>
      </c>
      <c r="B35" s="20" t="s">
        <v>57</v>
      </c>
      <c r="C35" s="26" t="s">
        <v>58</v>
      </c>
      <c r="D35" s="26" t="s">
        <v>59</v>
      </c>
      <c r="E35" s="27" t="s">
        <v>36</v>
      </c>
      <c r="F35" s="26" t="s">
        <v>23</v>
      </c>
      <c r="G35" s="26" t="s">
        <v>21</v>
      </c>
      <c r="H35" s="27" t="s">
        <v>36</v>
      </c>
      <c r="I35" s="68"/>
    </row>
    <row r="36" spans="1:9" ht="14.65" thickBot="1" x14ac:dyDescent="0.5">
      <c r="A36" s="19" t="s">
        <v>76</v>
      </c>
      <c r="B36" s="25" t="s">
        <v>22</v>
      </c>
      <c r="C36" s="23">
        <f t="shared" ref="C36:C45" si="7">(SUMIFS(OGİİ1,KAYNAK,A36,SEBEP,B36,SÜRE,"Uzun",BİLDİRİM,"Bildirimsiz",İL,$B$10,İLÇE,$B$11)/VLOOKUP($B$11,ABONE,3,FALSE))</f>
        <v>0</v>
      </c>
      <c r="D36" s="23">
        <f t="shared" ref="D36:D45" si="8">(SUMIFS(AGİİ1,KAYNAK,A36,SEBEP,B36,SÜRE,"Uzun",BİLDİRİM,"Bildirimsiz",İL,$B$10,İLÇE,$B$11)/VLOOKUP($B$11,ABONE,4,FALSE))</f>
        <v>0</v>
      </c>
      <c r="E36" s="23">
        <f t="shared" ref="E36:E45" si="9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v>0</v>
      </c>
      <c r="G36" s="23">
        <v>0</v>
      </c>
      <c r="H36" s="23">
        <f t="shared" ref="H36:H45" si="10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1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4.65" thickBot="1" x14ac:dyDescent="0.5">
      <c r="A37" s="19" t="s">
        <v>76</v>
      </c>
      <c r="B37" s="24" t="s">
        <v>25</v>
      </c>
      <c r="C37" s="23">
        <f t="shared" si="7"/>
        <v>0</v>
      </c>
      <c r="D37" s="23">
        <f t="shared" si="8"/>
        <v>0</v>
      </c>
      <c r="E37" s="23">
        <f t="shared" si="9"/>
        <v>0</v>
      </c>
      <c r="F37" s="23">
        <v>0</v>
      </c>
      <c r="G37" s="23">
        <v>0</v>
      </c>
      <c r="H37" s="23">
        <f t="shared" si="10"/>
        <v>0</v>
      </c>
      <c r="I37" s="23">
        <f t="shared" si="11"/>
        <v>0</v>
      </c>
    </row>
    <row r="38" spans="1:9" ht="14.65" thickBot="1" x14ac:dyDescent="0.5">
      <c r="A38" s="19" t="s">
        <v>72</v>
      </c>
      <c r="B38" s="25" t="s">
        <v>22</v>
      </c>
      <c r="C38" s="23">
        <f t="shared" si="7"/>
        <v>0</v>
      </c>
      <c r="D38" s="23">
        <f t="shared" si="8"/>
        <v>0</v>
      </c>
      <c r="E38" s="23">
        <f t="shared" si="9"/>
        <v>0</v>
      </c>
      <c r="F38" s="23">
        <v>0</v>
      </c>
      <c r="G38" s="23">
        <v>0</v>
      </c>
      <c r="H38" s="23">
        <f t="shared" si="10"/>
        <v>0</v>
      </c>
      <c r="I38" s="23">
        <f t="shared" si="11"/>
        <v>0</v>
      </c>
    </row>
    <row r="39" spans="1:9" ht="14.65" thickBot="1" x14ac:dyDescent="0.5">
      <c r="A39" s="19" t="s">
        <v>72</v>
      </c>
      <c r="B39" s="20" t="s">
        <v>24</v>
      </c>
      <c r="C39" s="23">
        <f t="shared" si="7"/>
        <v>0</v>
      </c>
      <c r="D39" s="23">
        <f t="shared" si="8"/>
        <v>0</v>
      </c>
      <c r="E39" s="23">
        <f t="shared" si="9"/>
        <v>0</v>
      </c>
      <c r="F39" s="23">
        <v>0</v>
      </c>
      <c r="G39" s="23">
        <v>0</v>
      </c>
      <c r="H39" s="23">
        <f t="shared" si="10"/>
        <v>0</v>
      </c>
      <c r="I39" s="23">
        <f t="shared" si="11"/>
        <v>0</v>
      </c>
    </row>
    <row r="40" spans="1:9" ht="14.65" thickBot="1" x14ac:dyDescent="0.5">
      <c r="A40" s="19" t="s">
        <v>72</v>
      </c>
      <c r="B40" s="24" t="s">
        <v>25</v>
      </c>
      <c r="C40" s="23">
        <f t="shared" si="7"/>
        <v>0</v>
      </c>
      <c r="D40" s="23">
        <f t="shared" si="8"/>
        <v>0</v>
      </c>
      <c r="E40" s="23">
        <f t="shared" si="9"/>
        <v>0</v>
      </c>
      <c r="F40" s="23">
        <v>0</v>
      </c>
      <c r="G40" s="23">
        <v>0</v>
      </c>
      <c r="H40" s="23">
        <f t="shared" si="10"/>
        <v>0</v>
      </c>
      <c r="I40" s="23">
        <f t="shared" si="11"/>
        <v>0</v>
      </c>
    </row>
    <row r="41" spans="1:9" ht="14.65" thickBot="1" x14ac:dyDescent="0.5">
      <c r="A41" s="19" t="s">
        <v>72</v>
      </c>
      <c r="B41" s="20" t="s">
        <v>26</v>
      </c>
      <c r="C41" s="23">
        <f t="shared" si="7"/>
        <v>0</v>
      </c>
      <c r="D41" s="23">
        <f t="shared" si="8"/>
        <v>0</v>
      </c>
      <c r="E41" s="23">
        <f t="shared" si="9"/>
        <v>0</v>
      </c>
      <c r="F41" s="23">
        <v>0</v>
      </c>
      <c r="G41" s="23">
        <v>0</v>
      </c>
      <c r="H41" s="23">
        <f t="shared" si="10"/>
        <v>0</v>
      </c>
      <c r="I41" s="23">
        <f t="shared" si="11"/>
        <v>0</v>
      </c>
    </row>
    <row r="42" spans="1:9" ht="14.65" thickBot="1" x14ac:dyDescent="0.5">
      <c r="A42" s="19" t="s">
        <v>71</v>
      </c>
      <c r="B42" s="25" t="s">
        <v>22</v>
      </c>
      <c r="C42" s="23">
        <f t="shared" si="7"/>
        <v>0</v>
      </c>
      <c r="D42" s="23">
        <f t="shared" si="8"/>
        <v>0</v>
      </c>
      <c r="E42" s="23">
        <f t="shared" si="9"/>
        <v>0</v>
      </c>
      <c r="F42" s="23">
        <v>0</v>
      </c>
      <c r="G42" s="23">
        <v>0</v>
      </c>
      <c r="H42" s="23">
        <f t="shared" si="10"/>
        <v>0</v>
      </c>
      <c r="I42" s="23">
        <f t="shared" si="11"/>
        <v>0</v>
      </c>
    </row>
    <row r="43" spans="1:9" ht="14.65" thickBot="1" x14ac:dyDescent="0.5">
      <c r="A43" s="19" t="s">
        <v>71</v>
      </c>
      <c r="B43" s="20" t="s">
        <v>24</v>
      </c>
      <c r="C43" s="23">
        <f t="shared" si="7"/>
        <v>0</v>
      </c>
      <c r="D43" s="23">
        <f t="shared" si="8"/>
        <v>0</v>
      </c>
      <c r="E43" s="23">
        <f t="shared" si="9"/>
        <v>0</v>
      </c>
      <c r="F43" s="23">
        <v>0</v>
      </c>
      <c r="G43" s="23">
        <v>0</v>
      </c>
      <c r="H43" s="23">
        <f t="shared" si="10"/>
        <v>0</v>
      </c>
      <c r="I43" s="23">
        <f t="shared" si="11"/>
        <v>0</v>
      </c>
    </row>
    <row r="44" spans="1:9" ht="14.65" thickBot="1" x14ac:dyDescent="0.5">
      <c r="A44" s="19" t="s">
        <v>71</v>
      </c>
      <c r="B44" s="24" t="s">
        <v>25</v>
      </c>
      <c r="C44" s="23">
        <f t="shared" si="7"/>
        <v>0</v>
      </c>
      <c r="D44" s="23">
        <f t="shared" si="8"/>
        <v>0</v>
      </c>
      <c r="E44" s="23">
        <f t="shared" si="9"/>
        <v>0</v>
      </c>
      <c r="F44" s="23">
        <v>0</v>
      </c>
      <c r="G44" s="23">
        <v>0</v>
      </c>
      <c r="H44" s="23">
        <f t="shared" si="10"/>
        <v>0</v>
      </c>
      <c r="I44" s="23">
        <f t="shared" si="11"/>
        <v>0</v>
      </c>
    </row>
    <row r="45" spans="1:9" ht="14.65" thickBot="1" x14ac:dyDescent="0.5">
      <c r="A45" s="19" t="s">
        <v>71</v>
      </c>
      <c r="B45" s="20" t="s">
        <v>26</v>
      </c>
      <c r="C45" s="23">
        <f t="shared" si="7"/>
        <v>0</v>
      </c>
      <c r="D45" s="23">
        <f t="shared" si="8"/>
        <v>0</v>
      </c>
      <c r="E45" s="23">
        <f t="shared" si="9"/>
        <v>0</v>
      </c>
      <c r="F45" s="23">
        <v>0</v>
      </c>
      <c r="G45" s="23">
        <v>0</v>
      </c>
      <c r="H45" s="23">
        <f t="shared" si="10"/>
        <v>0</v>
      </c>
      <c r="I45" s="23">
        <f t="shared" si="11"/>
        <v>0</v>
      </c>
    </row>
    <row r="46" spans="1:9" ht="14.65" thickBot="1" x14ac:dyDescent="0.5">
      <c r="A46" s="60" t="s">
        <v>60</v>
      </c>
      <c r="B46" s="61"/>
      <c r="C46" s="23">
        <f>SUM(C36:C45)</f>
        <v>0</v>
      </c>
      <c r="D46" s="23">
        <f t="shared" ref="D46:I46" si="12">SUM(D36:D45)</f>
        <v>0</v>
      </c>
      <c r="E46" s="23">
        <f t="shared" si="12"/>
        <v>0</v>
      </c>
      <c r="F46" s="23">
        <f t="shared" si="12"/>
        <v>0</v>
      </c>
      <c r="G46" s="23">
        <f t="shared" si="12"/>
        <v>0</v>
      </c>
      <c r="H46" s="23">
        <f t="shared" si="12"/>
        <v>0</v>
      </c>
      <c r="I46" s="23">
        <f t="shared" si="12"/>
        <v>0</v>
      </c>
    </row>
    <row r="47" spans="1:9" ht="14.65" thickBot="1" x14ac:dyDescent="0.5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4.65" thickBot="1" x14ac:dyDescent="0.5">
      <c r="A48" s="19" t="s">
        <v>56</v>
      </c>
      <c r="B48" s="20" t="s">
        <v>57</v>
      </c>
      <c r="C48" s="26" t="s">
        <v>58</v>
      </c>
      <c r="D48" s="26" t="s">
        <v>59</v>
      </c>
      <c r="E48" s="27" t="s">
        <v>36</v>
      </c>
      <c r="F48" s="26" t="s">
        <v>23</v>
      </c>
      <c r="G48" s="26" t="s">
        <v>21</v>
      </c>
      <c r="H48" s="27" t="s">
        <v>36</v>
      </c>
      <c r="I48" s="68"/>
    </row>
    <row r="49" spans="1:9" ht="14.65" thickBot="1" x14ac:dyDescent="0.5">
      <c r="A49" s="19" t="s">
        <v>76</v>
      </c>
      <c r="B49" s="25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v>0</v>
      </c>
      <c r="G49" s="23"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4.65" thickBot="1" x14ac:dyDescent="0.5">
      <c r="A50" s="19" t="s">
        <v>72</v>
      </c>
      <c r="B50" s="25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3">
        <v>0</v>
      </c>
      <c r="G50" s="23"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4.65" thickBot="1" x14ac:dyDescent="0.5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v>0</v>
      </c>
      <c r="G51" s="23"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4.65" thickBot="1" x14ac:dyDescent="0.5">
      <c r="A52" s="19" t="s">
        <v>71</v>
      </c>
      <c r="B52" s="25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v>0</v>
      </c>
      <c r="G52" s="23"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4.65" thickBot="1" x14ac:dyDescent="0.5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v>0</v>
      </c>
      <c r="G53" s="23"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4.65" thickBot="1" x14ac:dyDescent="0.5">
      <c r="A54" s="60" t="s">
        <v>60</v>
      </c>
      <c r="B54" s="61"/>
      <c r="C54" s="23">
        <f>SUM(C49:C53)</f>
        <v>0</v>
      </c>
      <c r="D54" s="23">
        <f t="shared" ref="D54:I54" si="13">SUM(D49:D53)</f>
        <v>0</v>
      </c>
      <c r="E54" s="23">
        <f t="shared" si="13"/>
        <v>0</v>
      </c>
      <c r="F54" s="23">
        <f t="shared" si="13"/>
        <v>0</v>
      </c>
      <c r="G54" s="23">
        <f t="shared" si="13"/>
        <v>0</v>
      </c>
      <c r="H54" s="23">
        <f t="shared" si="13"/>
        <v>0</v>
      </c>
      <c r="I54" s="23">
        <f t="shared" si="13"/>
        <v>0</v>
      </c>
    </row>
    <row r="55" spans="1:9" ht="14.65" thickBot="1" x14ac:dyDescent="0.5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45">
      <c r="A56" s="58" t="s">
        <v>56</v>
      </c>
      <c r="B56" s="59"/>
      <c r="C56" s="26" t="s">
        <v>58</v>
      </c>
      <c r="D56" s="26" t="s">
        <v>59</v>
      </c>
      <c r="E56" s="27" t="s">
        <v>36</v>
      </c>
      <c r="F56" s="26" t="s">
        <v>23</v>
      </c>
      <c r="G56" s="26" t="s">
        <v>21</v>
      </c>
      <c r="H56" s="27" t="s">
        <v>36</v>
      </c>
      <c r="I56" s="68"/>
    </row>
    <row r="57" spans="1:9" x14ac:dyDescent="0.4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v>0</v>
      </c>
      <c r="G57" s="23"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4.65" thickBot="1" x14ac:dyDescent="0.5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v>0</v>
      </c>
      <c r="G58" s="23">
        <v>1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4.65" thickBot="1" x14ac:dyDescent="0.5">
      <c r="A59" s="60" t="s">
        <v>60</v>
      </c>
      <c r="B59" s="61"/>
      <c r="C59" s="23">
        <f>SUM(C57:C58)</f>
        <v>0</v>
      </c>
      <c r="D59" s="23">
        <f t="shared" ref="D59:I59" si="14">SUM(D57:D58)</f>
        <v>0</v>
      </c>
      <c r="E59" s="23">
        <f t="shared" si="14"/>
        <v>0</v>
      </c>
      <c r="F59" s="23">
        <f t="shared" si="14"/>
        <v>0</v>
      </c>
      <c r="G59" s="23">
        <f t="shared" si="14"/>
        <v>1</v>
      </c>
      <c r="H59" s="23">
        <f t="shared" si="14"/>
        <v>0</v>
      </c>
      <c r="I59" s="23">
        <f t="shared" si="14"/>
        <v>0</v>
      </c>
    </row>
    <row r="60" spans="1:9" x14ac:dyDescent="0.4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4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4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45">
      <c r="A63" s="28"/>
      <c r="B63" s="33" t="s">
        <v>65</v>
      </c>
      <c r="C63" s="34">
        <f>VLOOKUP($B$11,ABONE,3,FALSE)</f>
        <v>539</v>
      </c>
      <c r="D63" s="34">
        <f>VLOOKUP($B$11,ABONE,4,FALSE)</f>
        <v>245092</v>
      </c>
      <c r="E63" s="34">
        <f>VLOOKUP($B$11,ABONE,5,FALSE)</f>
        <v>245631</v>
      </c>
      <c r="F63" s="34">
        <f>VLOOKUP($B$11,ABONE,6,FALSE)</f>
        <v>0</v>
      </c>
      <c r="G63" s="34">
        <f>VLOOKUP($B$11,ABONE,7,FALSE)</f>
        <v>1</v>
      </c>
      <c r="H63" s="34">
        <f>VLOOKUP($B$11,ABONE,8,FALSE)</f>
        <v>1</v>
      </c>
      <c r="I63" s="34">
        <f>VLOOKUP($B$11,ABONE,9,FALSE)</f>
        <v>245632</v>
      </c>
    </row>
    <row r="64" spans="1:9" x14ac:dyDescent="0.4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4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4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4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4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4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B64:I64"/>
    <mergeCell ref="B69:I69"/>
    <mergeCell ref="B11:C11"/>
    <mergeCell ref="A57:B57"/>
    <mergeCell ref="A58:B58"/>
    <mergeCell ref="A59:B59"/>
    <mergeCell ref="C61:E61"/>
    <mergeCell ref="F61:H61"/>
    <mergeCell ref="I61:I62"/>
    <mergeCell ref="A47:B47"/>
    <mergeCell ref="C47:E47"/>
    <mergeCell ref="F47:H47"/>
    <mergeCell ref="I47:I48"/>
    <mergeCell ref="A54:B54"/>
    <mergeCell ref="A55:B55"/>
    <mergeCell ref="C55:E55"/>
    <mergeCell ref="F55:H55"/>
    <mergeCell ref="I55:I56"/>
    <mergeCell ref="A56:B56"/>
    <mergeCell ref="A33:B33"/>
    <mergeCell ref="A34:B34"/>
    <mergeCell ref="C34:E34"/>
    <mergeCell ref="F34:H34"/>
    <mergeCell ref="I34:I35"/>
    <mergeCell ref="A46:B46"/>
    <mergeCell ref="A26:B26"/>
    <mergeCell ref="C26:E26"/>
    <mergeCell ref="F26:H26"/>
    <mergeCell ref="I26:I27"/>
    <mergeCell ref="F6:I6"/>
    <mergeCell ref="B7:C7"/>
    <mergeCell ref="F7:I7"/>
    <mergeCell ref="B8:C8"/>
    <mergeCell ref="B9:C9"/>
    <mergeCell ref="B10:C10"/>
    <mergeCell ref="B6:C6"/>
    <mergeCell ref="A13:B13"/>
    <mergeCell ref="C13:E13"/>
    <mergeCell ref="F13:H13"/>
    <mergeCell ref="I13:I14"/>
    <mergeCell ref="A25:B25"/>
    <mergeCell ref="A1:C1"/>
    <mergeCell ref="B2:C2"/>
    <mergeCell ref="B3:C3"/>
    <mergeCell ref="B4:C4"/>
    <mergeCell ref="B5:C5"/>
  </mergeCells>
  <dataValidations count="3">
    <dataValidation type="decimal" allowBlank="1" showErrorMessage="1" errorTitle="İstenen Aralıkta Değil!" error="İstenen Aralık: Minimum=-9223372036854775808 Maksimum=9223372036854775807" sqref="C36:I46 C15:I25 C28:I33 C49:I54 D66:I69 C67:C69 C57:I60" xr:uid="{00000000-0002-0000-04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 xr:uid="{00000000-0002-0000-0400-000001000000}">
      <formula1>0</formula1>
      <formula2>2147483647</formula2>
    </dataValidation>
    <dataValidation type="textLength" allowBlank="1" showInputMessage="1" showErrorMessage="1" sqref="B6" xr:uid="{00000000-0002-0000-0400-000002000000}">
      <formula1>10</formula1>
      <formula2>10</formula2>
    </dataValidation>
  </dataValidations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dimension ref="A1:I69"/>
  <sheetViews>
    <sheetView zoomScale="70" zoomScaleNormal="70" workbookViewId="0">
      <selection activeCell="L13" sqref="L13"/>
    </sheetView>
  </sheetViews>
  <sheetFormatPr defaultRowHeight="14.25" x14ac:dyDescent="0.45"/>
  <cols>
    <col min="1" max="1" width="36.59765625" bestFit="1" customWidth="1"/>
    <col min="2" max="2" width="27" customWidth="1"/>
    <col min="3" max="9" width="18" customWidth="1"/>
  </cols>
  <sheetData>
    <row r="1" spans="1:9" x14ac:dyDescent="0.4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4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4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4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4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4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4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4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4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45">
      <c r="A10" s="7" t="s">
        <v>52</v>
      </c>
      <c r="B10" s="78" t="s">
        <v>79</v>
      </c>
      <c r="C10" s="78"/>
      <c r="D10" s="10"/>
      <c r="E10" s="10"/>
      <c r="F10" s="13"/>
      <c r="G10" s="13"/>
      <c r="H10" s="13"/>
      <c r="I10" s="13"/>
    </row>
    <row r="11" spans="1:9" x14ac:dyDescent="0.45">
      <c r="A11" s="7" t="s">
        <v>77</v>
      </c>
      <c r="B11" s="78" t="s">
        <v>123</v>
      </c>
      <c r="C11" s="78"/>
      <c r="D11" s="10"/>
      <c r="E11" s="10"/>
      <c r="F11" s="10"/>
      <c r="G11" s="6"/>
      <c r="H11" s="6"/>
      <c r="I11" s="6"/>
    </row>
    <row r="12" spans="1:9" ht="14.65" thickBot="1" x14ac:dyDescent="0.5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5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4.65" thickBot="1" x14ac:dyDescent="0.5">
      <c r="A14" s="19" t="s">
        <v>56</v>
      </c>
      <c r="B14" s="20" t="s">
        <v>57</v>
      </c>
      <c r="C14" s="52" t="s">
        <v>58</v>
      </c>
      <c r="D14" s="52" t="s">
        <v>59</v>
      </c>
      <c r="E14" s="52" t="s">
        <v>36</v>
      </c>
      <c r="F14" s="52" t="s">
        <v>58</v>
      </c>
      <c r="G14" s="52" t="s">
        <v>59</v>
      </c>
      <c r="H14" s="52" t="s">
        <v>36</v>
      </c>
      <c r="I14" s="71"/>
    </row>
    <row r="15" spans="1:9" ht="14.65" thickBot="1" x14ac:dyDescent="0.5">
      <c r="A15" s="19" t="s">
        <v>76</v>
      </c>
      <c r="B15" s="51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4.65" thickBot="1" x14ac:dyDescent="0.5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4.65" thickBot="1" x14ac:dyDescent="0.5">
      <c r="A17" s="19" t="s">
        <v>72</v>
      </c>
      <c r="B17" s="51" t="s">
        <v>22</v>
      </c>
      <c r="C17" s="23">
        <f t="shared" si="0"/>
        <v>0</v>
      </c>
      <c r="D17" s="23">
        <f t="shared" si="1"/>
        <v>0</v>
      </c>
      <c r="E17" s="23">
        <f t="shared" si="2"/>
        <v>0</v>
      </c>
      <c r="F17" s="23">
        <f t="shared" si="3"/>
        <v>0</v>
      </c>
      <c r="G17" s="23">
        <f t="shared" si="4"/>
        <v>0</v>
      </c>
      <c r="H17" s="23">
        <f t="shared" si="5"/>
        <v>0</v>
      </c>
      <c r="I17" s="23">
        <f t="shared" si="6"/>
        <v>0</v>
      </c>
    </row>
    <row r="18" spans="1:9" ht="14.65" thickBot="1" x14ac:dyDescent="0.5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4.65" thickBot="1" x14ac:dyDescent="0.5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4.65" thickBot="1" x14ac:dyDescent="0.5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4.65" thickBot="1" x14ac:dyDescent="0.5">
      <c r="A21" s="19" t="s">
        <v>71</v>
      </c>
      <c r="B21" s="51" t="s">
        <v>22</v>
      </c>
      <c r="C21" s="23">
        <f t="shared" si="0"/>
        <v>0</v>
      </c>
      <c r="D21" s="23">
        <f t="shared" si="1"/>
        <v>0</v>
      </c>
      <c r="E21" s="23">
        <f t="shared" si="2"/>
        <v>0</v>
      </c>
      <c r="F21" s="23">
        <f t="shared" si="3"/>
        <v>0</v>
      </c>
      <c r="G21" s="23">
        <f t="shared" si="4"/>
        <v>0</v>
      </c>
      <c r="H21" s="23">
        <f t="shared" si="5"/>
        <v>0</v>
      </c>
      <c r="I21" s="23">
        <f t="shared" si="6"/>
        <v>0</v>
      </c>
    </row>
    <row r="22" spans="1:9" ht="14.65" thickBot="1" x14ac:dyDescent="0.5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4.65" thickBot="1" x14ac:dyDescent="0.5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4.65" thickBot="1" x14ac:dyDescent="0.5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4.65" thickBot="1" x14ac:dyDescent="0.5">
      <c r="A25" s="60" t="s">
        <v>60</v>
      </c>
      <c r="B25" s="61"/>
      <c r="C25" s="23">
        <f t="shared" ref="C25:I25" si="7">SUM(C15:C24)</f>
        <v>0</v>
      </c>
      <c r="D25" s="23">
        <f t="shared" si="7"/>
        <v>0</v>
      </c>
      <c r="E25" s="23">
        <f t="shared" si="7"/>
        <v>0</v>
      </c>
      <c r="F25" s="23">
        <f t="shared" si="7"/>
        <v>0</v>
      </c>
      <c r="G25" s="23">
        <f t="shared" si="7"/>
        <v>0</v>
      </c>
      <c r="H25" s="23">
        <f t="shared" si="7"/>
        <v>0</v>
      </c>
      <c r="I25" s="23">
        <f t="shared" si="7"/>
        <v>0</v>
      </c>
    </row>
    <row r="26" spans="1:9" ht="14.65" thickBot="1" x14ac:dyDescent="0.5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4.65" thickBot="1" x14ac:dyDescent="0.5">
      <c r="A27" s="19" t="s">
        <v>56</v>
      </c>
      <c r="B27" s="20" t="s">
        <v>57</v>
      </c>
      <c r="C27" s="52" t="s">
        <v>58</v>
      </c>
      <c r="D27" s="52" t="s">
        <v>59</v>
      </c>
      <c r="E27" s="27" t="s">
        <v>36</v>
      </c>
      <c r="F27" s="52" t="s">
        <v>23</v>
      </c>
      <c r="G27" s="52" t="s">
        <v>21</v>
      </c>
      <c r="H27" s="27" t="s">
        <v>36</v>
      </c>
      <c r="I27" s="68"/>
    </row>
    <row r="28" spans="1:9" ht="14.65" thickBot="1" x14ac:dyDescent="0.5">
      <c r="A28" s="19" t="s">
        <v>76</v>
      </c>
      <c r="B28" s="51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4.65" thickBot="1" x14ac:dyDescent="0.5">
      <c r="A29" s="19" t="s">
        <v>72</v>
      </c>
      <c r="B29" s="51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3">
        <f>(SUMIFS(OGİD2,KAYNAK,A29,SEBEP,B29,SÜRE,"Uzun",BİLDİRİM,"Bildirimli",İL,$B$10,İLÇE,$B$11)/VLOOKUP($B$11,ABONE,6,FALSE))*60</f>
        <v>0</v>
      </c>
      <c r="G29" s="23">
        <f>(SUMIFS(AGİD2,KAYNAK,A29,SEBEP,B29,SÜRE,"Uzun",BİLDİRİM,"Bildirimli",İL,$B$10,İLÇE,$B$11)/VLOOKUP($B$11,ABONE,7,FALSE))*60</f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4.65" thickBot="1" x14ac:dyDescent="0.5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4.65" thickBot="1" x14ac:dyDescent="0.5">
      <c r="A31" s="19" t="s">
        <v>71</v>
      </c>
      <c r="B31" s="51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4.65" thickBot="1" x14ac:dyDescent="0.5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4.65" thickBot="1" x14ac:dyDescent="0.5">
      <c r="A33" s="60" t="s">
        <v>60</v>
      </c>
      <c r="B33" s="61"/>
      <c r="C33" s="23">
        <f>SUM(C28:C32)</f>
        <v>0</v>
      </c>
      <c r="D33" s="23">
        <f t="shared" ref="D33:I33" si="8">SUM(D28:D32)</f>
        <v>0</v>
      </c>
      <c r="E33" s="23">
        <f t="shared" si="8"/>
        <v>0</v>
      </c>
      <c r="F33" s="23">
        <f t="shared" si="8"/>
        <v>0</v>
      </c>
      <c r="G33" s="23">
        <f t="shared" si="8"/>
        <v>0</v>
      </c>
      <c r="H33" s="23">
        <f t="shared" si="8"/>
        <v>0</v>
      </c>
      <c r="I33" s="23">
        <f t="shared" si="8"/>
        <v>0</v>
      </c>
    </row>
    <row r="34" spans="1:9" ht="14.65" thickBot="1" x14ac:dyDescent="0.5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4.65" thickBot="1" x14ac:dyDescent="0.5">
      <c r="A35" s="19" t="s">
        <v>56</v>
      </c>
      <c r="B35" s="20" t="s">
        <v>57</v>
      </c>
      <c r="C35" s="52" t="s">
        <v>58</v>
      </c>
      <c r="D35" s="52" t="s">
        <v>59</v>
      </c>
      <c r="E35" s="27" t="s">
        <v>36</v>
      </c>
      <c r="F35" s="52" t="s">
        <v>23</v>
      </c>
      <c r="G35" s="52" t="s">
        <v>21</v>
      </c>
      <c r="H35" s="27" t="s">
        <v>36</v>
      </c>
      <c r="I35" s="68"/>
    </row>
    <row r="36" spans="1:9" ht="14.65" thickBot="1" x14ac:dyDescent="0.5">
      <c r="A36" s="19" t="s">
        <v>76</v>
      </c>
      <c r="B36" s="51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4.65" thickBot="1" x14ac:dyDescent="0.5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4.65" thickBot="1" x14ac:dyDescent="0.5">
      <c r="A38" s="19" t="s">
        <v>72</v>
      </c>
      <c r="B38" s="51" t="s">
        <v>22</v>
      </c>
      <c r="C38" s="23">
        <f t="shared" si="9"/>
        <v>0</v>
      </c>
      <c r="D38" s="23">
        <f t="shared" si="10"/>
        <v>0</v>
      </c>
      <c r="E38" s="23">
        <f t="shared" si="11"/>
        <v>0</v>
      </c>
      <c r="F38" s="23">
        <f t="shared" si="12"/>
        <v>0</v>
      </c>
      <c r="G38" s="23">
        <f t="shared" si="13"/>
        <v>0</v>
      </c>
      <c r="H38" s="23">
        <f t="shared" si="14"/>
        <v>0</v>
      </c>
      <c r="I38" s="23">
        <f t="shared" si="15"/>
        <v>0</v>
      </c>
    </row>
    <row r="39" spans="1:9" ht="14.65" thickBot="1" x14ac:dyDescent="0.5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4.65" thickBot="1" x14ac:dyDescent="0.5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4.65" thickBot="1" x14ac:dyDescent="0.5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4.65" thickBot="1" x14ac:dyDescent="0.5">
      <c r="A42" s="19" t="s">
        <v>71</v>
      </c>
      <c r="B42" s="51" t="s">
        <v>22</v>
      </c>
      <c r="C42" s="23">
        <f t="shared" si="9"/>
        <v>0</v>
      </c>
      <c r="D42" s="23">
        <f t="shared" si="10"/>
        <v>0</v>
      </c>
      <c r="E42" s="23">
        <f t="shared" si="11"/>
        <v>0</v>
      </c>
      <c r="F42" s="23">
        <f t="shared" si="12"/>
        <v>0</v>
      </c>
      <c r="G42" s="23">
        <f t="shared" si="13"/>
        <v>0</v>
      </c>
      <c r="H42" s="23">
        <f t="shared" si="14"/>
        <v>0</v>
      </c>
      <c r="I42" s="23">
        <f t="shared" si="15"/>
        <v>0</v>
      </c>
    </row>
    <row r="43" spans="1:9" ht="14.65" thickBot="1" x14ac:dyDescent="0.5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4.65" thickBot="1" x14ac:dyDescent="0.5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4.65" thickBot="1" x14ac:dyDescent="0.5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4.65" thickBot="1" x14ac:dyDescent="0.5">
      <c r="A46" s="60" t="s">
        <v>60</v>
      </c>
      <c r="B46" s="61"/>
      <c r="C46" s="23">
        <f>SUM(C36:C45)</f>
        <v>0</v>
      </c>
      <c r="D46" s="23">
        <f t="shared" ref="D46:I46" si="16">SUM(D36:D45)</f>
        <v>0</v>
      </c>
      <c r="E46" s="23">
        <f t="shared" si="16"/>
        <v>0</v>
      </c>
      <c r="F46" s="23">
        <f t="shared" si="16"/>
        <v>0</v>
      </c>
      <c r="G46" s="23">
        <f t="shared" si="16"/>
        <v>0</v>
      </c>
      <c r="H46" s="23">
        <f t="shared" si="16"/>
        <v>0</v>
      </c>
      <c r="I46" s="23">
        <f t="shared" si="16"/>
        <v>0</v>
      </c>
    </row>
    <row r="47" spans="1:9" ht="14.65" thickBot="1" x14ac:dyDescent="0.5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4.65" thickBot="1" x14ac:dyDescent="0.5">
      <c r="A48" s="19" t="s">
        <v>56</v>
      </c>
      <c r="B48" s="20" t="s">
        <v>57</v>
      </c>
      <c r="C48" s="52" t="s">
        <v>58</v>
      </c>
      <c r="D48" s="52" t="s">
        <v>59</v>
      </c>
      <c r="E48" s="27" t="s">
        <v>36</v>
      </c>
      <c r="F48" s="52" t="s">
        <v>23</v>
      </c>
      <c r="G48" s="52" t="s">
        <v>21</v>
      </c>
      <c r="H48" s="27" t="s">
        <v>36</v>
      </c>
      <c r="I48" s="68"/>
    </row>
    <row r="49" spans="1:9" ht="14.65" thickBot="1" x14ac:dyDescent="0.5">
      <c r="A49" s="19" t="s">
        <v>76</v>
      </c>
      <c r="B49" s="51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4.65" thickBot="1" x14ac:dyDescent="0.5">
      <c r="A50" s="19" t="s">
        <v>72</v>
      </c>
      <c r="B50" s="51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3">
        <f>(SUMIFS(OGİD1,KAYNAK,A50,SEBEP,B50,SÜRE,"Uzun",BİLDİRİM,"Bildirimli",İL,$B$10,İLÇE,$B$11)/VLOOKUP($B$11,ABONE,6,FALSE))</f>
        <v>0</v>
      </c>
      <c r="G50" s="23">
        <f>(SUMIFS(AGİD1,KAYNAK,A50,SEBEP,B50,SÜRE,"Uzun",BİLDİRİM,"Bildirimli",İL,$B$10,İLÇE,$B$11)/VLOOKUP($B$11,ABONE,7,FALSE))</f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4.65" thickBot="1" x14ac:dyDescent="0.5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4.65" thickBot="1" x14ac:dyDescent="0.5">
      <c r="A52" s="19" t="s">
        <v>71</v>
      </c>
      <c r="B52" s="51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4.65" thickBot="1" x14ac:dyDescent="0.5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4.65" thickBot="1" x14ac:dyDescent="0.5">
      <c r="A54" s="60" t="s">
        <v>60</v>
      </c>
      <c r="B54" s="61"/>
      <c r="C54" s="23">
        <f>SUM(C49:C53)</f>
        <v>0</v>
      </c>
      <c r="D54" s="23">
        <f t="shared" ref="D54:I54" si="17">SUM(D49:D53)</f>
        <v>0</v>
      </c>
      <c r="E54" s="23">
        <f t="shared" si="17"/>
        <v>0</v>
      </c>
      <c r="F54" s="23">
        <f t="shared" si="17"/>
        <v>0</v>
      </c>
      <c r="G54" s="23">
        <f t="shared" si="17"/>
        <v>0</v>
      </c>
      <c r="H54" s="23">
        <f t="shared" si="17"/>
        <v>0</v>
      </c>
      <c r="I54" s="23">
        <f t="shared" si="17"/>
        <v>0</v>
      </c>
    </row>
    <row r="55" spans="1:9" ht="14.65" thickBot="1" x14ac:dyDescent="0.5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45">
      <c r="A56" s="58" t="s">
        <v>56</v>
      </c>
      <c r="B56" s="59"/>
      <c r="C56" s="52" t="s">
        <v>58</v>
      </c>
      <c r="D56" s="52" t="s">
        <v>59</v>
      </c>
      <c r="E56" s="27" t="s">
        <v>36</v>
      </c>
      <c r="F56" s="52" t="s">
        <v>23</v>
      </c>
      <c r="G56" s="52" t="s">
        <v>21</v>
      </c>
      <c r="H56" s="27" t="s">
        <v>36</v>
      </c>
      <c r="I56" s="68"/>
    </row>
    <row r="57" spans="1:9" x14ac:dyDescent="0.4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4.65" thickBot="1" x14ac:dyDescent="0.5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4.65" thickBot="1" x14ac:dyDescent="0.5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4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4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4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45">
      <c r="A63" s="28"/>
      <c r="B63" s="33" t="s">
        <v>65</v>
      </c>
      <c r="C63" s="34">
        <f>VLOOKUP($B$11,ABONE,3,FALSE)</f>
        <v>118</v>
      </c>
      <c r="D63" s="34">
        <f>VLOOKUP($B$11,ABONE,4,FALSE)</f>
        <v>80544</v>
      </c>
      <c r="E63" s="34">
        <f>VLOOKUP($B$11,ABONE,5,FALSE)</f>
        <v>80662</v>
      </c>
      <c r="F63" s="34">
        <f>VLOOKUP($B$11,ABONE,6,FALSE)</f>
        <v>1107</v>
      </c>
      <c r="G63" s="34">
        <f>VLOOKUP($B$11,ABONE,7,FALSE)</f>
        <v>6249</v>
      </c>
      <c r="H63" s="34">
        <f>VLOOKUP($B$11,ABONE,8,FALSE)</f>
        <v>7356</v>
      </c>
      <c r="I63" s="34">
        <f>VLOOKUP($B$11,ABONE,9,FALSE)</f>
        <v>88018</v>
      </c>
    </row>
    <row r="64" spans="1:9" x14ac:dyDescent="0.4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4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4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4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4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4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decimal" allowBlank="1" showErrorMessage="1" errorTitle="İstenen Aralıkta Değil!" error="İstenen Aralık: Minimum=-9223372036854775808 Maksimum=9223372036854775807" sqref="C28:I33 C49:I54 C36:I46 C15:I25 D66:I69 C67:C69 C57:I60" xr:uid="{00000000-0002-0000-31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 xr:uid="{00000000-0002-0000-3100-000001000000}">
      <formula1>0</formula1>
      <formula2>2147483647</formula2>
    </dataValidation>
    <dataValidation type="textLength" allowBlank="1" showInputMessage="1" showErrorMessage="1" sqref="B6" xr:uid="{00000000-0002-0000-3100-000002000000}">
      <formula1>10</formula1>
      <formula2>10</formula2>
    </dataValidation>
  </dataValidation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dimension ref="A1:I69"/>
  <sheetViews>
    <sheetView zoomScale="70" zoomScaleNormal="70" workbookViewId="0">
      <selection activeCell="O31" sqref="O31"/>
    </sheetView>
  </sheetViews>
  <sheetFormatPr defaultRowHeight="14.25" x14ac:dyDescent="0.45"/>
  <cols>
    <col min="1" max="1" width="36.59765625" bestFit="1" customWidth="1"/>
    <col min="2" max="2" width="27" customWidth="1"/>
    <col min="3" max="9" width="18" customWidth="1"/>
  </cols>
  <sheetData>
    <row r="1" spans="1:9" x14ac:dyDescent="0.4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4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4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4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4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4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4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4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4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45">
      <c r="A10" s="7" t="s">
        <v>52</v>
      </c>
      <c r="B10" s="78" t="s">
        <v>79</v>
      </c>
      <c r="C10" s="78"/>
      <c r="D10" s="10"/>
      <c r="E10" s="10"/>
      <c r="F10" s="13"/>
      <c r="G10" s="13"/>
      <c r="H10" s="13"/>
      <c r="I10" s="13"/>
    </row>
    <row r="11" spans="1:9" x14ac:dyDescent="0.45">
      <c r="A11" s="7" t="s">
        <v>77</v>
      </c>
      <c r="B11" s="78" t="s">
        <v>124</v>
      </c>
      <c r="C11" s="78"/>
      <c r="D11" s="10"/>
      <c r="E11" s="10"/>
      <c r="F11" s="10"/>
      <c r="G11" s="6"/>
      <c r="H11" s="6"/>
      <c r="I11" s="6"/>
    </row>
    <row r="12" spans="1:9" ht="14.65" thickBot="1" x14ac:dyDescent="0.5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5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4.65" thickBot="1" x14ac:dyDescent="0.5">
      <c r="A14" s="19" t="s">
        <v>56</v>
      </c>
      <c r="B14" s="20" t="s">
        <v>57</v>
      </c>
      <c r="C14" s="52" t="s">
        <v>58</v>
      </c>
      <c r="D14" s="52" t="s">
        <v>59</v>
      </c>
      <c r="E14" s="52" t="s">
        <v>36</v>
      </c>
      <c r="F14" s="52" t="s">
        <v>58</v>
      </c>
      <c r="G14" s="52" t="s">
        <v>59</v>
      </c>
      <c r="H14" s="52" t="s">
        <v>36</v>
      </c>
      <c r="I14" s="71"/>
    </row>
    <row r="15" spans="1:9" ht="14.65" thickBot="1" x14ac:dyDescent="0.5">
      <c r="A15" s="19" t="s">
        <v>76</v>
      </c>
      <c r="B15" s="51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4.65" thickBot="1" x14ac:dyDescent="0.5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4.65" thickBot="1" x14ac:dyDescent="0.5">
      <c r="A17" s="19" t="s">
        <v>72</v>
      </c>
      <c r="B17" s="51" t="s">
        <v>22</v>
      </c>
      <c r="C17" s="23">
        <f t="shared" si="0"/>
        <v>0</v>
      </c>
      <c r="D17" s="23">
        <f t="shared" si="1"/>
        <v>0</v>
      </c>
      <c r="E17" s="23">
        <f t="shared" si="2"/>
        <v>0</v>
      </c>
      <c r="F17" s="23">
        <f t="shared" si="3"/>
        <v>0</v>
      </c>
      <c r="G17" s="23">
        <f t="shared" si="4"/>
        <v>0</v>
      </c>
      <c r="H17" s="23">
        <f t="shared" si="5"/>
        <v>0</v>
      </c>
      <c r="I17" s="23">
        <f t="shared" si="6"/>
        <v>0</v>
      </c>
    </row>
    <row r="18" spans="1:9" ht="14.65" thickBot="1" x14ac:dyDescent="0.5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4.65" thickBot="1" x14ac:dyDescent="0.5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4.65" thickBot="1" x14ac:dyDescent="0.5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4.65" thickBot="1" x14ac:dyDescent="0.5">
      <c r="A21" s="19" t="s">
        <v>71</v>
      </c>
      <c r="B21" s="51" t="s">
        <v>22</v>
      </c>
      <c r="C21" s="23">
        <f t="shared" si="0"/>
        <v>0</v>
      </c>
      <c r="D21" s="23">
        <f t="shared" si="1"/>
        <v>0</v>
      </c>
      <c r="E21" s="23">
        <f t="shared" si="2"/>
        <v>0</v>
      </c>
      <c r="F21" s="23">
        <f t="shared" si="3"/>
        <v>0</v>
      </c>
      <c r="G21" s="23">
        <f t="shared" si="4"/>
        <v>0</v>
      </c>
      <c r="H21" s="23">
        <f t="shared" si="5"/>
        <v>0</v>
      </c>
      <c r="I21" s="23">
        <f t="shared" si="6"/>
        <v>0</v>
      </c>
    </row>
    <row r="22" spans="1:9" ht="14.65" thickBot="1" x14ac:dyDescent="0.5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4.65" thickBot="1" x14ac:dyDescent="0.5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4.65" thickBot="1" x14ac:dyDescent="0.5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4.65" thickBot="1" x14ac:dyDescent="0.5">
      <c r="A25" s="60" t="s">
        <v>60</v>
      </c>
      <c r="B25" s="61"/>
      <c r="C25" s="23">
        <f t="shared" ref="C25:I25" si="7">SUM(C15:C24)</f>
        <v>0</v>
      </c>
      <c r="D25" s="23">
        <f t="shared" si="7"/>
        <v>0</v>
      </c>
      <c r="E25" s="23">
        <f t="shared" si="7"/>
        <v>0</v>
      </c>
      <c r="F25" s="23">
        <f t="shared" si="7"/>
        <v>0</v>
      </c>
      <c r="G25" s="23">
        <f t="shared" si="7"/>
        <v>0</v>
      </c>
      <c r="H25" s="23">
        <f t="shared" si="7"/>
        <v>0</v>
      </c>
      <c r="I25" s="23">
        <f t="shared" si="7"/>
        <v>0</v>
      </c>
    </row>
    <row r="26" spans="1:9" ht="14.65" thickBot="1" x14ac:dyDescent="0.5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4.65" thickBot="1" x14ac:dyDescent="0.5">
      <c r="A27" s="19" t="s">
        <v>56</v>
      </c>
      <c r="B27" s="20" t="s">
        <v>57</v>
      </c>
      <c r="C27" s="52" t="s">
        <v>58</v>
      </c>
      <c r="D27" s="52" t="s">
        <v>59</v>
      </c>
      <c r="E27" s="27" t="s">
        <v>36</v>
      </c>
      <c r="F27" s="52" t="s">
        <v>23</v>
      </c>
      <c r="G27" s="52" t="s">
        <v>21</v>
      </c>
      <c r="H27" s="27" t="s">
        <v>36</v>
      </c>
      <c r="I27" s="68"/>
    </row>
    <row r="28" spans="1:9" ht="14.65" thickBot="1" x14ac:dyDescent="0.5">
      <c r="A28" s="19" t="s">
        <v>76</v>
      </c>
      <c r="B28" s="51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4.65" thickBot="1" x14ac:dyDescent="0.5">
      <c r="A29" s="19" t="s">
        <v>72</v>
      </c>
      <c r="B29" s="51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3">
        <f>(SUMIFS(OGİD2,KAYNAK,A29,SEBEP,B29,SÜRE,"Uzun",BİLDİRİM,"Bildirimli",İL,$B$10,İLÇE,$B$11)/VLOOKUP($B$11,ABONE,6,FALSE))*60</f>
        <v>0</v>
      </c>
      <c r="G29" s="23">
        <f>(SUMIFS(AGİD2,KAYNAK,A29,SEBEP,B29,SÜRE,"Uzun",BİLDİRİM,"Bildirimli",İL,$B$10,İLÇE,$B$11)/VLOOKUP($B$11,ABONE,7,FALSE))*60</f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4.65" thickBot="1" x14ac:dyDescent="0.5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4.65" thickBot="1" x14ac:dyDescent="0.5">
      <c r="A31" s="19" t="s">
        <v>71</v>
      </c>
      <c r="B31" s="51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4.65" thickBot="1" x14ac:dyDescent="0.5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4.65" thickBot="1" x14ac:dyDescent="0.5">
      <c r="A33" s="60" t="s">
        <v>60</v>
      </c>
      <c r="B33" s="61"/>
      <c r="C33" s="23">
        <f>SUM(C28:C32)</f>
        <v>0</v>
      </c>
      <c r="D33" s="23">
        <f t="shared" ref="D33:I33" si="8">SUM(D28:D32)</f>
        <v>0</v>
      </c>
      <c r="E33" s="23">
        <f t="shared" si="8"/>
        <v>0</v>
      </c>
      <c r="F33" s="23">
        <f t="shared" si="8"/>
        <v>0</v>
      </c>
      <c r="G33" s="23">
        <f t="shared" si="8"/>
        <v>0</v>
      </c>
      <c r="H33" s="23">
        <f t="shared" si="8"/>
        <v>0</v>
      </c>
      <c r="I33" s="23">
        <f t="shared" si="8"/>
        <v>0</v>
      </c>
    </row>
    <row r="34" spans="1:9" ht="14.65" thickBot="1" x14ac:dyDescent="0.5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4.65" thickBot="1" x14ac:dyDescent="0.5">
      <c r="A35" s="19" t="s">
        <v>56</v>
      </c>
      <c r="B35" s="20" t="s">
        <v>57</v>
      </c>
      <c r="C35" s="52" t="s">
        <v>58</v>
      </c>
      <c r="D35" s="52" t="s">
        <v>59</v>
      </c>
      <c r="E35" s="27" t="s">
        <v>36</v>
      </c>
      <c r="F35" s="52" t="s">
        <v>23</v>
      </c>
      <c r="G35" s="52" t="s">
        <v>21</v>
      </c>
      <c r="H35" s="27" t="s">
        <v>36</v>
      </c>
      <c r="I35" s="68"/>
    </row>
    <row r="36" spans="1:9" ht="14.65" thickBot="1" x14ac:dyDescent="0.5">
      <c r="A36" s="19" t="s">
        <v>76</v>
      </c>
      <c r="B36" s="51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4.65" thickBot="1" x14ac:dyDescent="0.5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4.65" thickBot="1" x14ac:dyDescent="0.5">
      <c r="A38" s="19" t="s">
        <v>72</v>
      </c>
      <c r="B38" s="51" t="s">
        <v>22</v>
      </c>
      <c r="C38" s="23">
        <f t="shared" si="9"/>
        <v>0</v>
      </c>
      <c r="D38" s="23">
        <f t="shared" si="10"/>
        <v>0</v>
      </c>
      <c r="E38" s="23">
        <f t="shared" si="11"/>
        <v>0</v>
      </c>
      <c r="F38" s="23">
        <f t="shared" si="12"/>
        <v>0</v>
      </c>
      <c r="G38" s="23">
        <f t="shared" si="13"/>
        <v>0</v>
      </c>
      <c r="H38" s="23">
        <f t="shared" si="14"/>
        <v>0</v>
      </c>
      <c r="I38" s="23">
        <f t="shared" si="15"/>
        <v>0</v>
      </c>
    </row>
    <row r="39" spans="1:9" ht="14.65" thickBot="1" x14ac:dyDescent="0.5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4.65" thickBot="1" x14ac:dyDescent="0.5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4.65" thickBot="1" x14ac:dyDescent="0.5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4.65" thickBot="1" x14ac:dyDescent="0.5">
      <c r="A42" s="19" t="s">
        <v>71</v>
      </c>
      <c r="B42" s="51" t="s">
        <v>22</v>
      </c>
      <c r="C42" s="23">
        <f t="shared" si="9"/>
        <v>0</v>
      </c>
      <c r="D42" s="23">
        <f t="shared" si="10"/>
        <v>0</v>
      </c>
      <c r="E42" s="23">
        <f t="shared" si="11"/>
        <v>0</v>
      </c>
      <c r="F42" s="23">
        <f t="shared" si="12"/>
        <v>0</v>
      </c>
      <c r="G42" s="23">
        <f t="shared" si="13"/>
        <v>0</v>
      </c>
      <c r="H42" s="23">
        <f t="shared" si="14"/>
        <v>0</v>
      </c>
      <c r="I42" s="23">
        <f t="shared" si="15"/>
        <v>0</v>
      </c>
    </row>
    <row r="43" spans="1:9" ht="14.65" thickBot="1" x14ac:dyDescent="0.5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4.65" thickBot="1" x14ac:dyDescent="0.5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4.65" thickBot="1" x14ac:dyDescent="0.5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4.65" thickBot="1" x14ac:dyDescent="0.5">
      <c r="A46" s="60" t="s">
        <v>60</v>
      </c>
      <c r="B46" s="61"/>
      <c r="C46" s="23">
        <f>SUM(C36:C45)</f>
        <v>0</v>
      </c>
      <c r="D46" s="23">
        <f t="shared" ref="D46:I46" si="16">SUM(D36:D45)</f>
        <v>0</v>
      </c>
      <c r="E46" s="23">
        <f t="shared" si="16"/>
        <v>0</v>
      </c>
      <c r="F46" s="23">
        <f t="shared" si="16"/>
        <v>0</v>
      </c>
      <c r="G46" s="23">
        <f t="shared" si="16"/>
        <v>0</v>
      </c>
      <c r="H46" s="23">
        <f t="shared" si="16"/>
        <v>0</v>
      </c>
      <c r="I46" s="23">
        <f t="shared" si="16"/>
        <v>0</v>
      </c>
    </row>
    <row r="47" spans="1:9" ht="14.65" thickBot="1" x14ac:dyDescent="0.5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4.65" thickBot="1" x14ac:dyDescent="0.5">
      <c r="A48" s="19" t="s">
        <v>56</v>
      </c>
      <c r="B48" s="20" t="s">
        <v>57</v>
      </c>
      <c r="C48" s="52" t="s">
        <v>58</v>
      </c>
      <c r="D48" s="52" t="s">
        <v>59</v>
      </c>
      <c r="E48" s="27" t="s">
        <v>36</v>
      </c>
      <c r="F48" s="52" t="s">
        <v>23</v>
      </c>
      <c r="G48" s="52" t="s">
        <v>21</v>
      </c>
      <c r="H48" s="27" t="s">
        <v>36</v>
      </c>
      <c r="I48" s="68"/>
    </row>
    <row r="49" spans="1:9" ht="14.65" thickBot="1" x14ac:dyDescent="0.5">
      <c r="A49" s="19" t="s">
        <v>76</v>
      </c>
      <c r="B49" s="51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4.65" thickBot="1" x14ac:dyDescent="0.5">
      <c r="A50" s="19" t="s">
        <v>72</v>
      </c>
      <c r="B50" s="51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3">
        <f>(SUMIFS(OGİD1,KAYNAK,A50,SEBEP,B50,SÜRE,"Uzun",BİLDİRİM,"Bildirimli",İL,$B$10,İLÇE,$B$11)/VLOOKUP($B$11,ABONE,6,FALSE))</f>
        <v>0</v>
      </c>
      <c r="G50" s="23">
        <f>(SUMIFS(AGİD1,KAYNAK,A50,SEBEP,B50,SÜRE,"Uzun",BİLDİRİM,"Bildirimli",İL,$B$10,İLÇE,$B$11)/VLOOKUP($B$11,ABONE,7,FALSE))</f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4.65" thickBot="1" x14ac:dyDescent="0.5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4.65" thickBot="1" x14ac:dyDescent="0.5">
      <c r="A52" s="19" t="s">
        <v>71</v>
      </c>
      <c r="B52" s="51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4.65" thickBot="1" x14ac:dyDescent="0.5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4.65" thickBot="1" x14ac:dyDescent="0.5">
      <c r="A54" s="60" t="s">
        <v>60</v>
      </c>
      <c r="B54" s="61"/>
      <c r="C54" s="23">
        <f>SUM(C49:C53)</f>
        <v>0</v>
      </c>
      <c r="D54" s="23">
        <f t="shared" ref="D54:I54" si="17">SUM(D49:D53)</f>
        <v>0</v>
      </c>
      <c r="E54" s="23">
        <f t="shared" si="17"/>
        <v>0</v>
      </c>
      <c r="F54" s="23">
        <f t="shared" si="17"/>
        <v>0</v>
      </c>
      <c r="G54" s="23">
        <f t="shared" si="17"/>
        <v>0</v>
      </c>
      <c r="H54" s="23">
        <f t="shared" si="17"/>
        <v>0</v>
      </c>
      <c r="I54" s="23">
        <f t="shared" si="17"/>
        <v>0</v>
      </c>
    </row>
    <row r="55" spans="1:9" ht="14.65" thickBot="1" x14ac:dyDescent="0.5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45">
      <c r="A56" s="58" t="s">
        <v>56</v>
      </c>
      <c r="B56" s="59"/>
      <c r="C56" s="52" t="s">
        <v>58</v>
      </c>
      <c r="D56" s="52" t="s">
        <v>59</v>
      </c>
      <c r="E56" s="27" t="s">
        <v>36</v>
      </c>
      <c r="F56" s="52" t="s">
        <v>23</v>
      </c>
      <c r="G56" s="52" t="s">
        <v>21</v>
      </c>
      <c r="H56" s="27" t="s">
        <v>36</v>
      </c>
      <c r="I56" s="68"/>
    </row>
    <row r="57" spans="1:9" x14ac:dyDescent="0.4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4.65" thickBot="1" x14ac:dyDescent="0.5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4.65" thickBot="1" x14ac:dyDescent="0.5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4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4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4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45">
      <c r="A63" s="28"/>
      <c r="B63" s="33" t="s">
        <v>65</v>
      </c>
      <c r="C63" s="34">
        <f>VLOOKUP($B$11,ABONE,3,FALSE)</f>
        <v>1022</v>
      </c>
      <c r="D63" s="34">
        <f>VLOOKUP($B$11,ABONE,4,FALSE)</f>
        <v>109879</v>
      </c>
      <c r="E63" s="34">
        <f>VLOOKUP($B$11,ABONE,5,FALSE)</f>
        <v>110901</v>
      </c>
      <c r="F63" s="34">
        <f>VLOOKUP($B$11,ABONE,6,FALSE)</f>
        <v>2045</v>
      </c>
      <c r="G63" s="34">
        <f>VLOOKUP($B$11,ABONE,7,FALSE)</f>
        <v>11790</v>
      </c>
      <c r="H63" s="34">
        <f>VLOOKUP($B$11,ABONE,8,FALSE)</f>
        <v>13835</v>
      </c>
      <c r="I63" s="34">
        <f>VLOOKUP($B$11,ABONE,9,FALSE)</f>
        <v>124736</v>
      </c>
    </row>
    <row r="64" spans="1:9" x14ac:dyDescent="0.4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4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4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4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4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4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 xr:uid="{00000000-0002-0000-3200-000000000000}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 xr:uid="{00000000-0002-0000-3200-000001000000}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 xr:uid="{00000000-0002-0000-3200-000002000000}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dimension ref="A2:J71"/>
  <sheetViews>
    <sheetView topLeftCell="A4" zoomScale="80" zoomScaleNormal="80" workbookViewId="0">
      <selection activeCell="F14" sqref="F14"/>
    </sheetView>
  </sheetViews>
  <sheetFormatPr defaultRowHeight="14.25" x14ac:dyDescent="0.45"/>
  <cols>
    <col min="1" max="1" width="27.73046875" bestFit="1" customWidth="1"/>
    <col min="2" max="2" width="16.1328125" customWidth="1"/>
    <col min="3" max="9" width="27.73046875" customWidth="1"/>
  </cols>
  <sheetData>
    <row r="2" spans="1:9" x14ac:dyDescent="0.45">
      <c r="B2" s="2"/>
      <c r="C2" s="86" t="s">
        <v>27</v>
      </c>
      <c r="D2" s="86"/>
      <c r="E2" s="86"/>
      <c r="F2" s="86" t="s">
        <v>28</v>
      </c>
      <c r="G2" s="86"/>
      <c r="H2" s="86"/>
      <c r="I2" s="87" t="s">
        <v>29</v>
      </c>
    </row>
    <row r="3" spans="1:9" x14ac:dyDescent="0.45">
      <c r="B3" s="2"/>
      <c r="C3" s="3" t="s">
        <v>30</v>
      </c>
      <c r="D3" s="3" t="s">
        <v>31</v>
      </c>
      <c r="E3" s="4" t="s">
        <v>32</v>
      </c>
      <c r="F3" s="3" t="s">
        <v>33</v>
      </c>
      <c r="G3" s="3" t="s">
        <v>34</v>
      </c>
      <c r="H3" s="4" t="s">
        <v>35</v>
      </c>
      <c r="I3" s="88"/>
    </row>
    <row r="4" spans="1:9" x14ac:dyDescent="0.45">
      <c r="A4" s="39" t="s">
        <v>73</v>
      </c>
      <c r="B4" s="39" t="s">
        <v>73</v>
      </c>
      <c r="C4" s="40">
        <v>8472</v>
      </c>
      <c r="D4" s="40">
        <v>2959767</v>
      </c>
      <c r="E4" s="41">
        <v>2968239</v>
      </c>
      <c r="F4" s="40">
        <v>31718</v>
      </c>
      <c r="G4" s="40">
        <v>421226</v>
      </c>
      <c r="H4" s="41">
        <v>452944</v>
      </c>
      <c r="I4" s="42">
        <v>3421183</v>
      </c>
    </row>
    <row r="5" spans="1:9" x14ac:dyDescent="0.45">
      <c r="A5" s="46" t="s">
        <v>78</v>
      </c>
      <c r="B5" s="39" t="s">
        <v>74</v>
      </c>
      <c r="C5" s="41">
        <v>5885</v>
      </c>
      <c r="D5" s="41">
        <v>2307957</v>
      </c>
      <c r="E5" s="41">
        <v>2313842</v>
      </c>
      <c r="F5" s="41">
        <v>13080</v>
      </c>
      <c r="G5" s="41">
        <v>241714</v>
      </c>
      <c r="H5" s="41">
        <v>254794</v>
      </c>
      <c r="I5" s="42">
        <v>2568636</v>
      </c>
    </row>
    <row r="6" spans="1:9" x14ac:dyDescent="0.45">
      <c r="A6" s="46" t="s">
        <v>79</v>
      </c>
      <c r="B6" s="39" t="s">
        <v>75</v>
      </c>
      <c r="C6" s="39">
        <v>2587</v>
      </c>
      <c r="D6" s="39">
        <v>651810</v>
      </c>
      <c r="E6" s="41">
        <v>654397</v>
      </c>
      <c r="F6" s="39">
        <v>18638</v>
      </c>
      <c r="G6" s="39">
        <v>179512</v>
      </c>
      <c r="H6" s="41">
        <v>198150</v>
      </c>
      <c r="I6" s="42">
        <v>852547</v>
      </c>
    </row>
    <row r="7" spans="1:9" x14ac:dyDescent="0.45">
      <c r="A7" s="47" t="s">
        <v>80</v>
      </c>
      <c r="B7" s="46" t="s">
        <v>78</v>
      </c>
      <c r="C7" s="48">
        <v>539</v>
      </c>
      <c r="D7" s="48">
        <v>245092</v>
      </c>
      <c r="E7" s="41">
        <v>245631</v>
      </c>
      <c r="F7" s="45">
        <v>0</v>
      </c>
      <c r="G7" s="44">
        <v>1</v>
      </c>
      <c r="H7" s="41">
        <v>1</v>
      </c>
      <c r="I7" s="42">
        <v>245632</v>
      </c>
    </row>
    <row r="8" spans="1:9" x14ac:dyDescent="0.45">
      <c r="A8" s="47" t="s">
        <v>81</v>
      </c>
      <c r="B8" s="46" t="s">
        <v>78</v>
      </c>
      <c r="C8" s="48">
        <v>839</v>
      </c>
      <c r="D8" s="48">
        <v>240838</v>
      </c>
      <c r="E8" s="41">
        <v>241677</v>
      </c>
      <c r="F8" s="45">
        <v>266</v>
      </c>
      <c r="G8" s="48">
        <v>3022</v>
      </c>
      <c r="H8" s="41">
        <v>3288</v>
      </c>
      <c r="I8" s="42">
        <v>244965</v>
      </c>
    </row>
    <row r="9" spans="1:9" x14ac:dyDescent="0.45">
      <c r="A9" s="47" t="s">
        <v>82</v>
      </c>
      <c r="B9" s="46" t="s">
        <v>78</v>
      </c>
      <c r="C9" s="48">
        <v>119</v>
      </c>
      <c r="D9" s="48">
        <v>261920</v>
      </c>
      <c r="E9" s="41">
        <v>262039</v>
      </c>
      <c r="F9" s="45">
        <v>162</v>
      </c>
      <c r="G9" s="48">
        <v>4366</v>
      </c>
      <c r="H9" s="41">
        <v>4528</v>
      </c>
      <c r="I9" s="42">
        <v>266567</v>
      </c>
    </row>
    <row r="10" spans="1:9" x14ac:dyDescent="0.45">
      <c r="A10" s="47" t="s">
        <v>83</v>
      </c>
      <c r="B10" s="46" t="s">
        <v>78</v>
      </c>
      <c r="C10" s="48">
        <v>86</v>
      </c>
      <c r="D10" s="48">
        <v>204902</v>
      </c>
      <c r="E10" s="41">
        <v>204988</v>
      </c>
      <c r="F10" s="45">
        <v>27</v>
      </c>
      <c r="G10" s="48">
        <v>163</v>
      </c>
      <c r="H10" s="41">
        <v>190</v>
      </c>
      <c r="I10" s="42">
        <v>205178</v>
      </c>
    </row>
    <row r="11" spans="1:9" x14ac:dyDescent="0.45">
      <c r="A11" s="47" t="s">
        <v>84</v>
      </c>
      <c r="B11" s="46" t="s">
        <v>78</v>
      </c>
      <c r="C11" s="48">
        <v>28</v>
      </c>
      <c r="D11" s="48">
        <v>34789</v>
      </c>
      <c r="E11" s="41">
        <v>34817</v>
      </c>
      <c r="F11" s="45">
        <v>2</v>
      </c>
      <c r="G11" s="48">
        <v>503</v>
      </c>
      <c r="H11" s="41">
        <v>505</v>
      </c>
      <c r="I11" s="42">
        <v>35322</v>
      </c>
    </row>
    <row r="12" spans="1:9" x14ac:dyDescent="0.45">
      <c r="A12" s="47" t="s">
        <v>85</v>
      </c>
      <c r="B12" s="46" t="s">
        <v>78</v>
      </c>
      <c r="C12" s="48">
        <v>271</v>
      </c>
      <c r="D12" s="48">
        <v>63496</v>
      </c>
      <c r="E12" s="41">
        <v>63767</v>
      </c>
      <c r="F12" s="45">
        <v>16</v>
      </c>
      <c r="G12" s="48">
        <v>478</v>
      </c>
      <c r="H12" s="41">
        <v>494</v>
      </c>
      <c r="I12" s="42">
        <v>64261</v>
      </c>
    </row>
    <row r="13" spans="1:9" x14ac:dyDescent="0.45">
      <c r="A13" s="47" t="s">
        <v>86</v>
      </c>
      <c r="B13" s="46" t="s">
        <v>78</v>
      </c>
      <c r="C13" s="48">
        <v>139</v>
      </c>
      <c r="D13" s="48">
        <v>98872</v>
      </c>
      <c r="E13" s="41">
        <v>99011</v>
      </c>
      <c r="F13" s="45">
        <v>27</v>
      </c>
      <c r="G13" s="48">
        <v>800</v>
      </c>
      <c r="H13" s="41">
        <v>827</v>
      </c>
      <c r="I13" s="42">
        <v>99838</v>
      </c>
    </row>
    <row r="14" spans="1:9" x14ac:dyDescent="0.45">
      <c r="A14" s="47" t="s">
        <v>87</v>
      </c>
      <c r="B14" s="46" t="s">
        <v>78</v>
      </c>
      <c r="C14" s="48">
        <v>41</v>
      </c>
      <c r="D14" s="48">
        <v>18455</v>
      </c>
      <c r="E14" s="41">
        <v>18496</v>
      </c>
      <c r="F14" s="45">
        <v>67</v>
      </c>
      <c r="G14" s="48">
        <v>1417</v>
      </c>
      <c r="H14" s="41">
        <v>1484</v>
      </c>
      <c r="I14" s="42">
        <v>19980</v>
      </c>
    </row>
    <row r="15" spans="1:9" x14ac:dyDescent="0.45">
      <c r="A15" s="47" t="s">
        <v>88</v>
      </c>
      <c r="B15" s="46" t="s">
        <v>78</v>
      </c>
      <c r="C15" s="48">
        <v>177</v>
      </c>
      <c r="D15" s="48">
        <v>246493</v>
      </c>
      <c r="E15" s="41">
        <v>246670</v>
      </c>
      <c r="F15" s="45">
        <v>9</v>
      </c>
      <c r="G15" s="48">
        <v>451</v>
      </c>
      <c r="H15" s="41">
        <v>460</v>
      </c>
      <c r="I15" s="42">
        <v>247130</v>
      </c>
    </row>
    <row r="16" spans="1:9" x14ac:dyDescent="0.45">
      <c r="A16" s="47" t="s">
        <v>89</v>
      </c>
      <c r="B16" s="46" t="s">
        <v>78</v>
      </c>
      <c r="C16" s="48">
        <v>58</v>
      </c>
      <c r="D16" s="48">
        <v>20012</v>
      </c>
      <c r="E16" s="41">
        <v>20070</v>
      </c>
      <c r="F16" s="45">
        <v>463</v>
      </c>
      <c r="G16" s="48">
        <v>3996</v>
      </c>
      <c r="H16" s="41">
        <v>4459</v>
      </c>
      <c r="I16" s="42">
        <v>24529</v>
      </c>
    </row>
    <row r="17" spans="1:9" x14ac:dyDescent="0.45">
      <c r="A17" s="47" t="s">
        <v>90</v>
      </c>
      <c r="B17" s="46" t="s">
        <v>78</v>
      </c>
      <c r="C17" s="48">
        <v>106</v>
      </c>
      <c r="D17" s="48">
        <v>24308</v>
      </c>
      <c r="E17" s="41">
        <v>24414</v>
      </c>
      <c r="F17" s="45">
        <v>140</v>
      </c>
      <c r="G17" s="48">
        <v>5416</v>
      </c>
      <c r="H17" s="41">
        <v>5556</v>
      </c>
      <c r="I17" s="42">
        <v>29970</v>
      </c>
    </row>
    <row r="18" spans="1:9" x14ac:dyDescent="0.45">
      <c r="A18" s="47" t="s">
        <v>91</v>
      </c>
      <c r="B18" s="46" t="s">
        <v>78</v>
      </c>
      <c r="C18" s="48">
        <v>205</v>
      </c>
      <c r="D18" s="48">
        <v>61770</v>
      </c>
      <c r="E18" s="41">
        <v>61975</v>
      </c>
      <c r="F18" s="45">
        <v>1228</v>
      </c>
      <c r="G18" s="48">
        <v>27724</v>
      </c>
      <c r="H18" s="41">
        <v>28952</v>
      </c>
      <c r="I18" s="42">
        <v>90927</v>
      </c>
    </row>
    <row r="19" spans="1:9" x14ac:dyDescent="0.45">
      <c r="A19" s="47" t="s">
        <v>92</v>
      </c>
      <c r="B19" s="46" t="s">
        <v>78</v>
      </c>
      <c r="C19" s="48">
        <v>119</v>
      </c>
      <c r="D19" s="48">
        <v>46706</v>
      </c>
      <c r="E19" s="41">
        <v>46825</v>
      </c>
      <c r="F19" s="45">
        <v>964</v>
      </c>
      <c r="G19" s="48">
        <v>19929</v>
      </c>
      <c r="H19" s="41">
        <v>20893</v>
      </c>
      <c r="I19" s="42">
        <v>67718</v>
      </c>
    </row>
    <row r="20" spans="1:9" x14ac:dyDescent="0.45">
      <c r="A20" s="47" t="s">
        <v>93</v>
      </c>
      <c r="B20" s="46" t="s">
        <v>78</v>
      </c>
      <c r="C20" s="48">
        <v>284</v>
      </c>
      <c r="D20" s="48">
        <v>42235</v>
      </c>
      <c r="E20" s="41">
        <v>42519</v>
      </c>
      <c r="F20" s="45">
        <v>372</v>
      </c>
      <c r="G20" s="48">
        <v>4836</v>
      </c>
      <c r="H20" s="41">
        <v>5208</v>
      </c>
      <c r="I20" s="42">
        <v>47727</v>
      </c>
    </row>
    <row r="21" spans="1:9" x14ac:dyDescent="0.45">
      <c r="A21" s="47" t="s">
        <v>94</v>
      </c>
      <c r="B21" s="46" t="s">
        <v>78</v>
      </c>
      <c r="C21" s="48">
        <v>298</v>
      </c>
      <c r="D21" s="48">
        <v>54483</v>
      </c>
      <c r="E21" s="41">
        <v>54781</v>
      </c>
      <c r="F21" s="45">
        <v>226</v>
      </c>
      <c r="G21" s="48">
        <v>4141</v>
      </c>
      <c r="H21" s="41">
        <v>4367</v>
      </c>
      <c r="I21" s="42">
        <v>59148</v>
      </c>
    </row>
    <row r="22" spans="1:9" x14ac:dyDescent="0.45">
      <c r="A22" s="47" t="s">
        <v>95</v>
      </c>
      <c r="B22" s="46" t="s">
        <v>78</v>
      </c>
      <c r="C22" s="48">
        <v>234</v>
      </c>
      <c r="D22" s="48">
        <v>33299</v>
      </c>
      <c r="E22" s="41">
        <v>33533</v>
      </c>
      <c r="F22" s="45">
        <v>325</v>
      </c>
      <c r="G22" s="48">
        <v>15220</v>
      </c>
      <c r="H22" s="41">
        <v>15545</v>
      </c>
      <c r="I22" s="42">
        <v>49078</v>
      </c>
    </row>
    <row r="23" spans="1:9" x14ac:dyDescent="0.45">
      <c r="A23" s="47" t="s">
        <v>96</v>
      </c>
      <c r="B23" s="46" t="s">
        <v>78</v>
      </c>
      <c r="C23" s="48">
        <v>41</v>
      </c>
      <c r="D23" s="48">
        <v>12200</v>
      </c>
      <c r="E23" s="41">
        <v>12241</v>
      </c>
      <c r="F23" s="45">
        <v>477</v>
      </c>
      <c r="G23" s="48">
        <v>17680</v>
      </c>
      <c r="H23" s="41">
        <v>18157</v>
      </c>
      <c r="I23" s="42">
        <v>30398</v>
      </c>
    </row>
    <row r="24" spans="1:9" x14ac:dyDescent="0.45">
      <c r="A24" s="47" t="s">
        <v>97</v>
      </c>
      <c r="B24" s="46" t="s">
        <v>78</v>
      </c>
      <c r="C24" s="48">
        <v>52</v>
      </c>
      <c r="D24" s="48">
        <v>10005</v>
      </c>
      <c r="E24" s="41">
        <v>10057</v>
      </c>
      <c r="F24" s="45">
        <v>128</v>
      </c>
      <c r="G24" s="48">
        <v>5443</v>
      </c>
      <c r="H24" s="41">
        <v>5571</v>
      </c>
      <c r="I24" s="42">
        <v>15628</v>
      </c>
    </row>
    <row r="25" spans="1:9" x14ac:dyDescent="0.45">
      <c r="A25" s="47" t="s">
        <v>98</v>
      </c>
      <c r="B25" s="46" t="s">
        <v>78</v>
      </c>
      <c r="C25" s="48">
        <v>297</v>
      </c>
      <c r="D25" s="48">
        <v>62144</v>
      </c>
      <c r="E25" s="41">
        <v>62441</v>
      </c>
      <c r="F25" s="45">
        <v>955</v>
      </c>
      <c r="G25" s="48">
        <v>21580</v>
      </c>
      <c r="H25" s="41">
        <v>22535</v>
      </c>
      <c r="I25" s="42">
        <v>84976</v>
      </c>
    </row>
    <row r="26" spans="1:9" x14ac:dyDescent="0.45">
      <c r="A26" s="47" t="s">
        <v>99</v>
      </c>
      <c r="B26" s="46" t="s">
        <v>78</v>
      </c>
      <c r="C26" s="48">
        <v>95</v>
      </c>
      <c r="D26" s="48">
        <v>26267</v>
      </c>
      <c r="E26" s="41">
        <v>26362</v>
      </c>
      <c r="F26" s="45">
        <v>403</v>
      </c>
      <c r="G26" s="48">
        <v>2287</v>
      </c>
      <c r="H26" s="41">
        <v>2690</v>
      </c>
      <c r="I26" s="42">
        <v>29052</v>
      </c>
    </row>
    <row r="27" spans="1:9" x14ac:dyDescent="0.45">
      <c r="A27" s="47" t="s">
        <v>100</v>
      </c>
      <c r="B27" s="46" t="s">
        <v>78</v>
      </c>
      <c r="C27" s="48">
        <v>16</v>
      </c>
      <c r="D27" s="48">
        <v>9368</v>
      </c>
      <c r="E27" s="41">
        <v>9384</v>
      </c>
      <c r="F27" s="45">
        <v>187</v>
      </c>
      <c r="G27" s="48">
        <v>6245</v>
      </c>
      <c r="H27" s="41">
        <v>6432</v>
      </c>
      <c r="I27" s="42">
        <v>15816</v>
      </c>
    </row>
    <row r="28" spans="1:9" x14ac:dyDescent="0.45">
      <c r="A28" s="47" t="s">
        <v>101</v>
      </c>
      <c r="B28" s="46" t="s">
        <v>78</v>
      </c>
      <c r="C28" s="48">
        <v>783</v>
      </c>
      <c r="D28" s="48">
        <v>78629</v>
      </c>
      <c r="E28" s="41">
        <v>79412</v>
      </c>
      <c r="F28" s="45">
        <v>1424</v>
      </c>
      <c r="G28" s="48">
        <v>17725</v>
      </c>
      <c r="H28" s="41">
        <v>19149</v>
      </c>
      <c r="I28" s="42">
        <v>98561</v>
      </c>
    </row>
    <row r="29" spans="1:9" x14ac:dyDescent="0.45">
      <c r="A29" s="47" t="s">
        <v>102</v>
      </c>
      <c r="B29" s="46" t="s">
        <v>78</v>
      </c>
      <c r="C29" s="48">
        <v>247</v>
      </c>
      <c r="D29" s="48">
        <v>41556</v>
      </c>
      <c r="E29" s="41">
        <v>41803</v>
      </c>
      <c r="F29" s="45">
        <v>2625</v>
      </c>
      <c r="G29" s="48">
        <v>18272</v>
      </c>
      <c r="H29" s="41">
        <v>20897</v>
      </c>
      <c r="I29" s="42">
        <v>62700</v>
      </c>
    </row>
    <row r="30" spans="1:9" x14ac:dyDescent="0.45">
      <c r="A30" s="47" t="s">
        <v>103</v>
      </c>
      <c r="B30" s="46" t="s">
        <v>78</v>
      </c>
      <c r="C30" s="48">
        <v>342</v>
      </c>
      <c r="D30" s="48">
        <v>73990</v>
      </c>
      <c r="E30" s="41">
        <v>74332</v>
      </c>
      <c r="F30" s="45">
        <v>574</v>
      </c>
      <c r="G30" s="48">
        <v>9452</v>
      </c>
      <c r="H30" s="41">
        <v>10026</v>
      </c>
      <c r="I30" s="42">
        <v>84358</v>
      </c>
    </row>
    <row r="31" spans="1:9" x14ac:dyDescent="0.45">
      <c r="A31" s="47" t="s">
        <v>104</v>
      </c>
      <c r="B31" s="46" t="s">
        <v>78</v>
      </c>
      <c r="C31" s="48">
        <v>109</v>
      </c>
      <c r="D31" s="48">
        <v>40418</v>
      </c>
      <c r="E31" s="41">
        <v>40527</v>
      </c>
      <c r="F31" s="45">
        <v>1243</v>
      </c>
      <c r="G31" s="48">
        <v>15354</v>
      </c>
      <c r="H31" s="41">
        <v>16597</v>
      </c>
      <c r="I31" s="42">
        <v>57124</v>
      </c>
    </row>
    <row r="32" spans="1:9" x14ac:dyDescent="0.45">
      <c r="A32" s="47" t="s">
        <v>105</v>
      </c>
      <c r="B32" s="46" t="s">
        <v>78</v>
      </c>
      <c r="C32" s="48">
        <v>168</v>
      </c>
      <c r="D32" s="48">
        <v>47504</v>
      </c>
      <c r="E32" s="41">
        <v>47672</v>
      </c>
      <c r="F32" s="45">
        <v>547</v>
      </c>
      <c r="G32" s="48">
        <v>7445</v>
      </c>
      <c r="H32" s="41">
        <v>7992</v>
      </c>
      <c r="I32" s="42">
        <v>55664</v>
      </c>
    </row>
    <row r="33" spans="1:9" x14ac:dyDescent="0.45">
      <c r="A33" s="47" t="s">
        <v>106</v>
      </c>
      <c r="B33" s="46" t="s">
        <v>78</v>
      </c>
      <c r="C33" s="48">
        <v>9</v>
      </c>
      <c r="D33" s="48">
        <v>6320</v>
      </c>
      <c r="E33" s="41">
        <v>6329</v>
      </c>
      <c r="F33" s="45">
        <v>155</v>
      </c>
      <c r="G33" s="48">
        <v>19905</v>
      </c>
      <c r="H33" s="41">
        <v>20060</v>
      </c>
      <c r="I33" s="41">
        <v>26389</v>
      </c>
    </row>
    <row r="34" spans="1:9" x14ac:dyDescent="0.45">
      <c r="A34" s="47" t="s">
        <v>107</v>
      </c>
      <c r="B34" s="46" t="s">
        <v>78</v>
      </c>
      <c r="C34" s="48">
        <v>2</v>
      </c>
      <c r="D34" s="48">
        <v>3992</v>
      </c>
      <c r="E34" s="41">
        <v>3994</v>
      </c>
      <c r="F34" s="45">
        <v>54</v>
      </c>
      <c r="G34" s="48">
        <v>6120</v>
      </c>
      <c r="H34" s="41">
        <v>6174</v>
      </c>
      <c r="I34" s="41">
        <v>10168</v>
      </c>
    </row>
    <row r="35" spans="1:9" x14ac:dyDescent="0.45">
      <c r="A35" s="47" t="s">
        <v>125</v>
      </c>
      <c r="B35" s="46" t="s">
        <v>78</v>
      </c>
      <c r="C35" s="48">
        <v>109</v>
      </c>
      <c r="D35" s="48">
        <v>149985</v>
      </c>
      <c r="E35" s="41">
        <v>150094</v>
      </c>
      <c r="F35" s="45">
        <v>2</v>
      </c>
      <c r="G35" s="48">
        <v>896</v>
      </c>
      <c r="H35" s="41">
        <v>898</v>
      </c>
      <c r="I35" s="41">
        <v>150992</v>
      </c>
    </row>
    <row r="36" spans="1:9" x14ac:dyDescent="0.45">
      <c r="A36" s="47" t="s">
        <v>126</v>
      </c>
      <c r="B36" s="46" t="s">
        <v>78</v>
      </c>
      <c r="C36" s="48">
        <v>72</v>
      </c>
      <c r="D36" s="48">
        <v>47909</v>
      </c>
      <c r="E36" s="41">
        <v>47981</v>
      </c>
      <c r="F36" s="45">
        <v>12</v>
      </c>
      <c r="G36" s="48">
        <v>847</v>
      </c>
      <c r="H36" s="41">
        <v>859</v>
      </c>
      <c r="I36" s="41">
        <v>48840</v>
      </c>
    </row>
    <row r="37" spans="1:9" x14ac:dyDescent="0.45">
      <c r="A37" s="47" t="s">
        <v>108</v>
      </c>
      <c r="B37" s="46" t="s">
        <v>79</v>
      </c>
      <c r="C37" s="48">
        <v>204</v>
      </c>
      <c r="D37" s="48">
        <v>89490</v>
      </c>
      <c r="E37" s="41">
        <v>89694</v>
      </c>
      <c r="F37" s="45">
        <v>2656</v>
      </c>
      <c r="G37" s="48">
        <v>25327</v>
      </c>
      <c r="H37" s="41">
        <v>27983</v>
      </c>
      <c r="I37" s="41">
        <v>117677</v>
      </c>
    </row>
    <row r="38" spans="1:9" x14ac:dyDescent="0.45">
      <c r="A38" s="47" t="s">
        <v>109</v>
      </c>
      <c r="B38" s="46" t="s">
        <v>79</v>
      </c>
      <c r="C38" s="48">
        <v>226</v>
      </c>
      <c r="D38" s="48">
        <v>37337</v>
      </c>
      <c r="E38" s="41">
        <v>37563</v>
      </c>
      <c r="F38" s="45">
        <v>1379</v>
      </c>
      <c r="G38" s="48">
        <v>21747</v>
      </c>
      <c r="H38" s="41">
        <v>23126</v>
      </c>
      <c r="I38" s="41">
        <v>60689</v>
      </c>
    </row>
    <row r="39" spans="1:9" x14ac:dyDescent="0.45">
      <c r="A39" s="47" t="s">
        <v>110</v>
      </c>
      <c r="B39" s="46" t="s">
        <v>79</v>
      </c>
      <c r="C39" s="48">
        <v>11</v>
      </c>
      <c r="D39" s="48">
        <v>13311</v>
      </c>
      <c r="E39" s="41">
        <v>13322</v>
      </c>
      <c r="F39" s="45">
        <v>122</v>
      </c>
      <c r="G39" s="48">
        <v>11342</v>
      </c>
      <c r="H39" s="41">
        <v>11464</v>
      </c>
      <c r="I39" s="41">
        <v>24786</v>
      </c>
    </row>
    <row r="40" spans="1:9" x14ac:dyDescent="0.45">
      <c r="A40" s="47" t="s">
        <v>111</v>
      </c>
      <c r="B40" s="46" t="s">
        <v>79</v>
      </c>
      <c r="C40" s="48">
        <v>17</v>
      </c>
      <c r="D40" s="48">
        <v>10002</v>
      </c>
      <c r="E40" s="41">
        <v>10019</v>
      </c>
      <c r="F40" s="45">
        <v>150</v>
      </c>
      <c r="G40" s="48">
        <v>12737</v>
      </c>
      <c r="H40" s="41">
        <v>12887</v>
      </c>
      <c r="I40" s="41">
        <v>22906</v>
      </c>
    </row>
    <row r="41" spans="1:9" x14ac:dyDescent="0.45">
      <c r="A41" s="47" t="s">
        <v>112</v>
      </c>
      <c r="B41" s="46" t="s">
        <v>79</v>
      </c>
      <c r="C41" s="48">
        <v>37</v>
      </c>
      <c r="D41" s="48">
        <v>17417</v>
      </c>
      <c r="E41" s="41">
        <v>17454</v>
      </c>
      <c r="F41" s="45">
        <v>1206</v>
      </c>
      <c r="G41" s="48">
        <v>6694</v>
      </c>
      <c r="H41" s="41">
        <v>7900</v>
      </c>
      <c r="I41" s="41">
        <v>25354</v>
      </c>
    </row>
    <row r="42" spans="1:9" x14ac:dyDescent="0.45">
      <c r="A42" s="47" t="s">
        <v>113</v>
      </c>
      <c r="B42" s="46" t="s">
        <v>79</v>
      </c>
      <c r="C42" s="48">
        <v>32</v>
      </c>
      <c r="D42" s="48">
        <v>17809</v>
      </c>
      <c r="E42" s="41">
        <v>17841</v>
      </c>
      <c r="F42" s="45">
        <v>624</v>
      </c>
      <c r="G42" s="48">
        <v>9923</v>
      </c>
      <c r="H42" s="41">
        <v>10547</v>
      </c>
      <c r="I42" s="41">
        <v>28388</v>
      </c>
    </row>
    <row r="43" spans="1:9" x14ac:dyDescent="0.45">
      <c r="A43" s="47" t="s">
        <v>114</v>
      </c>
      <c r="B43" s="46" t="s">
        <v>79</v>
      </c>
      <c r="C43" s="48">
        <v>349</v>
      </c>
      <c r="D43" s="48">
        <v>77389</v>
      </c>
      <c r="E43" s="41">
        <v>77738</v>
      </c>
      <c r="F43" s="45">
        <v>2375</v>
      </c>
      <c r="G43" s="48">
        <v>18130</v>
      </c>
      <c r="H43" s="41">
        <v>20505</v>
      </c>
      <c r="I43" s="41">
        <v>98243</v>
      </c>
    </row>
    <row r="44" spans="1:9" x14ac:dyDescent="0.45">
      <c r="A44" s="47" t="s">
        <v>115</v>
      </c>
      <c r="B44" s="46" t="s">
        <v>79</v>
      </c>
      <c r="C44" s="48">
        <v>10</v>
      </c>
      <c r="D44" s="48">
        <v>8172</v>
      </c>
      <c r="E44" s="41">
        <v>8182</v>
      </c>
      <c r="F44" s="45">
        <v>989</v>
      </c>
      <c r="G44" s="48">
        <v>14109</v>
      </c>
      <c r="H44" s="41">
        <v>15098</v>
      </c>
      <c r="I44" s="41">
        <v>23280</v>
      </c>
    </row>
    <row r="45" spans="1:9" x14ac:dyDescent="0.45">
      <c r="A45" s="47" t="s">
        <v>116</v>
      </c>
      <c r="B45" s="46" t="s">
        <v>79</v>
      </c>
      <c r="C45" s="48">
        <v>57</v>
      </c>
      <c r="D45" s="48">
        <v>26170</v>
      </c>
      <c r="E45" s="41">
        <v>26227</v>
      </c>
      <c r="F45" s="45">
        <v>2033</v>
      </c>
      <c r="G45" s="48">
        <v>7893</v>
      </c>
      <c r="H45" s="41">
        <v>9926</v>
      </c>
      <c r="I45" s="41">
        <v>36153</v>
      </c>
    </row>
    <row r="46" spans="1:9" x14ac:dyDescent="0.45">
      <c r="A46" s="47" t="s">
        <v>117</v>
      </c>
      <c r="B46" s="46" t="s">
        <v>79</v>
      </c>
      <c r="C46" s="48">
        <v>13</v>
      </c>
      <c r="D46" s="48">
        <v>3934</v>
      </c>
      <c r="E46" s="41">
        <v>3947</v>
      </c>
      <c r="F46" s="45">
        <v>122</v>
      </c>
      <c r="G46" s="48">
        <v>8097</v>
      </c>
      <c r="H46" s="41">
        <v>8219</v>
      </c>
      <c r="I46" s="41">
        <v>12166</v>
      </c>
    </row>
    <row r="47" spans="1:9" x14ac:dyDescent="0.45">
      <c r="A47" s="47" t="s">
        <v>118</v>
      </c>
      <c r="B47" s="46" t="s">
        <v>79</v>
      </c>
      <c r="C47" s="48">
        <v>81</v>
      </c>
      <c r="D47" s="48">
        <v>56522</v>
      </c>
      <c r="E47" s="41">
        <v>56603</v>
      </c>
      <c r="F47" s="45">
        <v>538</v>
      </c>
      <c r="G47" s="48">
        <v>5661</v>
      </c>
      <c r="H47" s="41">
        <v>6199</v>
      </c>
      <c r="I47" s="41">
        <v>62802</v>
      </c>
    </row>
    <row r="48" spans="1:9" x14ac:dyDescent="0.45">
      <c r="A48" s="47" t="s">
        <v>119</v>
      </c>
      <c r="B48" s="46" t="s">
        <v>79</v>
      </c>
      <c r="C48" s="48">
        <v>373</v>
      </c>
      <c r="D48" s="48">
        <v>85629</v>
      </c>
      <c r="E48" s="41">
        <v>86002</v>
      </c>
      <c r="F48" s="45">
        <v>1976</v>
      </c>
      <c r="G48" s="48">
        <v>8051</v>
      </c>
      <c r="H48" s="41">
        <v>10027</v>
      </c>
      <c r="I48" s="41">
        <v>96029</v>
      </c>
    </row>
    <row r="49" spans="1:10" x14ac:dyDescent="0.45">
      <c r="A49" s="47" t="s">
        <v>120</v>
      </c>
      <c r="B49" s="46" t="s">
        <v>79</v>
      </c>
      <c r="C49" s="48">
        <v>18</v>
      </c>
      <c r="D49" s="48">
        <v>7647</v>
      </c>
      <c r="E49" s="41">
        <v>7665</v>
      </c>
      <c r="F49" s="45">
        <v>514</v>
      </c>
      <c r="G49" s="48">
        <v>2952</v>
      </c>
      <c r="H49" s="41">
        <v>3466</v>
      </c>
      <c r="I49" s="41">
        <v>11131</v>
      </c>
    </row>
    <row r="50" spans="1:10" x14ac:dyDescent="0.45">
      <c r="A50" s="47" t="s">
        <v>121</v>
      </c>
      <c r="B50" s="46" t="s">
        <v>79</v>
      </c>
      <c r="C50" s="48">
        <v>17</v>
      </c>
      <c r="D50" s="48">
        <v>5396</v>
      </c>
      <c r="E50" s="41">
        <v>5413</v>
      </c>
      <c r="F50" s="45">
        <v>579</v>
      </c>
      <c r="G50" s="48">
        <v>3469</v>
      </c>
      <c r="H50" s="41">
        <v>4048</v>
      </c>
      <c r="I50" s="41">
        <v>9461</v>
      </c>
    </row>
    <row r="51" spans="1:10" x14ac:dyDescent="0.45">
      <c r="A51" s="53" t="s">
        <v>122</v>
      </c>
      <c r="B51" s="46" t="s">
        <v>79</v>
      </c>
      <c r="C51" s="89">
        <v>2</v>
      </c>
      <c r="D51" s="89">
        <v>5162</v>
      </c>
      <c r="E51" s="90">
        <v>5164</v>
      </c>
      <c r="F51" s="89">
        <v>223</v>
      </c>
      <c r="G51" s="89">
        <v>5341</v>
      </c>
      <c r="H51" s="90">
        <v>5564</v>
      </c>
      <c r="I51" s="90">
        <v>10728</v>
      </c>
    </row>
    <row r="52" spans="1:10" x14ac:dyDescent="0.45">
      <c r="A52" s="53" t="s">
        <v>123</v>
      </c>
      <c r="B52" s="46" t="s">
        <v>79</v>
      </c>
      <c r="C52" s="89">
        <v>118</v>
      </c>
      <c r="D52" s="89">
        <v>80544</v>
      </c>
      <c r="E52" s="90">
        <v>80662</v>
      </c>
      <c r="F52" s="89">
        <v>1107</v>
      </c>
      <c r="G52" s="89">
        <v>6249</v>
      </c>
      <c r="H52" s="90">
        <v>7356</v>
      </c>
      <c r="I52" s="90">
        <v>88018</v>
      </c>
    </row>
    <row r="53" spans="1:10" x14ac:dyDescent="0.45">
      <c r="A53" s="44" t="s">
        <v>124</v>
      </c>
      <c r="B53" s="44" t="s">
        <v>79</v>
      </c>
      <c r="C53" s="89">
        <v>1022</v>
      </c>
      <c r="D53" s="89">
        <v>109879</v>
      </c>
      <c r="E53" s="89">
        <v>110901</v>
      </c>
      <c r="F53" s="89">
        <v>2045</v>
      </c>
      <c r="G53" s="89">
        <v>11790</v>
      </c>
      <c r="H53" s="89">
        <v>13835</v>
      </c>
      <c r="I53" s="89">
        <v>124736</v>
      </c>
    </row>
    <row r="55" spans="1:10" x14ac:dyDescent="0.45">
      <c r="J55" s="43"/>
    </row>
    <row r="56" spans="1:10" x14ac:dyDescent="0.45">
      <c r="J56" s="43"/>
    </row>
    <row r="57" spans="1:10" x14ac:dyDescent="0.45">
      <c r="J57" s="43"/>
    </row>
    <row r="58" spans="1:10" x14ac:dyDescent="0.45">
      <c r="J58" s="43"/>
    </row>
    <row r="59" spans="1:10" x14ac:dyDescent="0.45">
      <c r="J59" s="43"/>
    </row>
    <row r="60" spans="1:10" x14ac:dyDescent="0.45">
      <c r="J60" s="43"/>
    </row>
    <row r="61" spans="1:10" x14ac:dyDescent="0.45">
      <c r="J61" s="43"/>
    </row>
    <row r="62" spans="1:10" x14ac:dyDescent="0.45">
      <c r="J62" s="43"/>
    </row>
    <row r="63" spans="1:10" x14ac:dyDescent="0.45">
      <c r="J63" s="43"/>
    </row>
    <row r="64" spans="1:10" x14ac:dyDescent="0.45">
      <c r="J64" s="43"/>
    </row>
    <row r="65" spans="10:10" x14ac:dyDescent="0.45">
      <c r="J65" s="43"/>
    </row>
    <row r="66" spans="10:10" x14ac:dyDescent="0.45">
      <c r="J66" s="43"/>
    </row>
    <row r="67" spans="10:10" x14ac:dyDescent="0.45">
      <c r="J67" s="43"/>
    </row>
    <row r="68" spans="10:10" x14ac:dyDescent="0.45">
      <c r="J68" s="43"/>
    </row>
    <row r="69" spans="10:10" x14ac:dyDescent="0.45">
      <c r="J69" s="43"/>
    </row>
    <row r="70" spans="10:10" x14ac:dyDescent="0.45">
      <c r="J70" s="43"/>
    </row>
    <row r="71" spans="10:10" x14ac:dyDescent="0.45">
      <c r="J71" s="43"/>
    </row>
  </sheetData>
  <mergeCells count="3">
    <mergeCell ref="C2:E2"/>
    <mergeCell ref="F2:H2"/>
    <mergeCell ref="I2:I3"/>
  </mergeCell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I69"/>
  <sheetViews>
    <sheetView zoomScale="70" zoomScaleNormal="70" workbookViewId="0">
      <selection activeCell="L13" sqref="L13"/>
    </sheetView>
  </sheetViews>
  <sheetFormatPr defaultRowHeight="14.25" x14ac:dyDescent="0.45"/>
  <cols>
    <col min="1" max="1" width="36.59765625" bestFit="1" customWidth="1"/>
    <col min="2" max="2" width="27" customWidth="1"/>
    <col min="3" max="9" width="18" customWidth="1"/>
  </cols>
  <sheetData>
    <row r="1" spans="1:9" x14ac:dyDescent="0.4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4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4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4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4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4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4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4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4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4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45">
      <c r="A11" s="7" t="s">
        <v>77</v>
      </c>
      <c r="B11" s="78" t="s">
        <v>81</v>
      </c>
      <c r="C11" s="78"/>
      <c r="D11" s="10"/>
      <c r="E11" s="10"/>
      <c r="F11" s="10"/>
      <c r="G11" s="6"/>
      <c r="H11" s="6"/>
      <c r="I11" s="6"/>
    </row>
    <row r="12" spans="1:9" ht="14.65" thickBot="1" x14ac:dyDescent="0.5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5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4.65" thickBot="1" x14ac:dyDescent="0.5">
      <c r="A14" s="19" t="s">
        <v>56</v>
      </c>
      <c r="B14" s="20" t="s">
        <v>57</v>
      </c>
      <c r="C14" s="26" t="s">
        <v>58</v>
      </c>
      <c r="D14" s="26" t="s">
        <v>59</v>
      </c>
      <c r="E14" s="26" t="s">
        <v>36</v>
      </c>
      <c r="F14" s="26" t="s">
        <v>58</v>
      </c>
      <c r="G14" s="26" t="s">
        <v>59</v>
      </c>
      <c r="H14" s="26" t="s">
        <v>36</v>
      </c>
      <c r="I14" s="71"/>
    </row>
    <row r="15" spans="1:9" ht="14.65" thickBot="1" x14ac:dyDescent="0.5">
      <c r="A15" s="19" t="s">
        <v>76</v>
      </c>
      <c r="B15" s="25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4.65" thickBot="1" x14ac:dyDescent="0.5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4.65" thickBot="1" x14ac:dyDescent="0.5">
      <c r="A17" s="19" t="s">
        <v>72</v>
      </c>
      <c r="B17" s="25" t="s">
        <v>22</v>
      </c>
      <c r="C17" s="23">
        <f t="shared" si="0"/>
        <v>0</v>
      </c>
      <c r="D17" s="23">
        <f t="shared" si="1"/>
        <v>0</v>
      </c>
      <c r="E17" s="23">
        <f t="shared" si="2"/>
        <v>0</v>
      </c>
      <c r="F17" s="23">
        <f t="shared" si="3"/>
        <v>0</v>
      </c>
      <c r="G17" s="23">
        <f t="shared" si="4"/>
        <v>0</v>
      </c>
      <c r="H17" s="23">
        <f t="shared" si="5"/>
        <v>0</v>
      </c>
      <c r="I17" s="23">
        <f t="shared" si="6"/>
        <v>0</v>
      </c>
    </row>
    <row r="18" spans="1:9" ht="14.65" thickBot="1" x14ac:dyDescent="0.5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4.65" thickBot="1" x14ac:dyDescent="0.5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4.65" thickBot="1" x14ac:dyDescent="0.5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4.65" thickBot="1" x14ac:dyDescent="0.5">
      <c r="A21" s="19" t="s">
        <v>71</v>
      </c>
      <c r="B21" s="25" t="s">
        <v>22</v>
      </c>
      <c r="C21" s="23">
        <f t="shared" si="0"/>
        <v>0</v>
      </c>
      <c r="D21" s="23">
        <f t="shared" si="1"/>
        <v>0</v>
      </c>
      <c r="E21" s="23">
        <f t="shared" si="2"/>
        <v>0</v>
      </c>
      <c r="F21" s="23">
        <f t="shared" si="3"/>
        <v>0</v>
      </c>
      <c r="G21" s="23">
        <f t="shared" si="4"/>
        <v>0</v>
      </c>
      <c r="H21" s="23">
        <f t="shared" si="5"/>
        <v>0</v>
      </c>
      <c r="I21" s="23">
        <f t="shared" si="6"/>
        <v>0</v>
      </c>
    </row>
    <row r="22" spans="1:9" ht="14.65" thickBot="1" x14ac:dyDescent="0.5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4.65" thickBot="1" x14ac:dyDescent="0.5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4.65" thickBot="1" x14ac:dyDescent="0.5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4.65" thickBot="1" x14ac:dyDescent="0.5">
      <c r="A25" s="60" t="s">
        <v>60</v>
      </c>
      <c r="B25" s="61"/>
      <c r="C25" s="23">
        <f t="shared" ref="C25:I25" si="7">SUM(C15:C24)</f>
        <v>0</v>
      </c>
      <c r="D25" s="23">
        <f t="shared" si="7"/>
        <v>0</v>
      </c>
      <c r="E25" s="23">
        <f t="shared" si="7"/>
        <v>0</v>
      </c>
      <c r="F25" s="23">
        <f t="shared" si="7"/>
        <v>0</v>
      </c>
      <c r="G25" s="23">
        <f t="shared" si="7"/>
        <v>0</v>
      </c>
      <c r="H25" s="23">
        <f t="shared" si="7"/>
        <v>0</v>
      </c>
      <c r="I25" s="23">
        <f t="shared" si="7"/>
        <v>0</v>
      </c>
    </row>
    <row r="26" spans="1:9" ht="14.65" thickBot="1" x14ac:dyDescent="0.5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4.65" thickBot="1" x14ac:dyDescent="0.5">
      <c r="A27" s="19" t="s">
        <v>56</v>
      </c>
      <c r="B27" s="20" t="s">
        <v>57</v>
      </c>
      <c r="C27" s="26" t="s">
        <v>58</v>
      </c>
      <c r="D27" s="26" t="s">
        <v>59</v>
      </c>
      <c r="E27" s="27" t="s">
        <v>36</v>
      </c>
      <c r="F27" s="26" t="s">
        <v>23</v>
      </c>
      <c r="G27" s="26" t="s">
        <v>21</v>
      </c>
      <c r="H27" s="27" t="s">
        <v>36</v>
      </c>
      <c r="I27" s="68"/>
    </row>
    <row r="28" spans="1:9" ht="14.65" thickBot="1" x14ac:dyDescent="0.5">
      <c r="A28" s="19" t="s">
        <v>76</v>
      </c>
      <c r="B28" s="25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4.65" thickBot="1" x14ac:dyDescent="0.5">
      <c r="A29" s="19" t="s">
        <v>72</v>
      </c>
      <c r="B29" s="25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3">
        <f>(SUMIFS(OGİD2,KAYNAK,A29,SEBEP,B29,SÜRE,"Uzun",BİLDİRİM,"Bildirimli",İL,$B$10,İLÇE,$B$11)/VLOOKUP($B$11,ABONE,6,FALSE))*60</f>
        <v>0</v>
      </c>
      <c r="G29" s="23">
        <f>(SUMIFS(AGİD2,KAYNAK,A29,SEBEP,B29,SÜRE,"Uzun",BİLDİRİM,"Bildirimli",İL,$B$10,İLÇE,$B$11)/VLOOKUP($B$11,ABONE,7,FALSE))*60</f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4.65" thickBot="1" x14ac:dyDescent="0.5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4.65" thickBot="1" x14ac:dyDescent="0.5">
      <c r="A31" s="19" t="s">
        <v>71</v>
      </c>
      <c r="B31" s="25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4.65" thickBot="1" x14ac:dyDescent="0.5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4.65" thickBot="1" x14ac:dyDescent="0.5">
      <c r="A33" s="60" t="s">
        <v>60</v>
      </c>
      <c r="B33" s="61"/>
      <c r="C33" s="23">
        <f>SUM(C28:C32)</f>
        <v>0</v>
      </c>
      <c r="D33" s="23">
        <f t="shared" ref="D33:I33" si="8">SUM(D28:D32)</f>
        <v>0</v>
      </c>
      <c r="E33" s="23">
        <f t="shared" si="8"/>
        <v>0</v>
      </c>
      <c r="F33" s="23">
        <f t="shared" si="8"/>
        <v>0</v>
      </c>
      <c r="G33" s="23">
        <f t="shared" si="8"/>
        <v>0</v>
      </c>
      <c r="H33" s="23">
        <f t="shared" si="8"/>
        <v>0</v>
      </c>
      <c r="I33" s="23">
        <f t="shared" si="8"/>
        <v>0</v>
      </c>
    </row>
    <row r="34" spans="1:9" ht="14.65" thickBot="1" x14ac:dyDescent="0.5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4.65" thickBot="1" x14ac:dyDescent="0.5">
      <c r="A35" s="19" t="s">
        <v>56</v>
      </c>
      <c r="B35" s="20" t="s">
        <v>57</v>
      </c>
      <c r="C35" s="26" t="s">
        <v>58</v>
      </c>
      <c r="D35" s="26" t="s">
        <v>59</v>
      </c>
      <c r="E35" s="27" t="s">
        <v>36</v>
      </c>
      <c r="F35" s="26" t="s">
        <v>23</v>
      </c>
      <c r="G35" s="26" t="s">
        <v>21</v>
      </c>
      <c r="H35" s="27" t="s">
        <v>36</v>
      </c>
      <c r="I35" s="68"/>
    </row>
    <row r="36" spans="1:9" ht="14.65" thickBot="1" x14ac:dyDescent="0.5">
      <c r="A36" s="19" t="s">
        <v>76</v>
      </c>
      <c r="B36" s="25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4.65" thickBot="1" x14ac:dyDescent="0.5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4.65" thickBot="1" x14ac:dyDescent="0.5">
      <c r="A38" s="19" t="s">
        <v>72</v>
      </c>
      <c r="B38" s="25" t="s">
        <v>22</v>
      </c>
      <c r="C38" s="23">
        <f t="shared" si="9"/>
        <v>0</v>
      </c>
      <c r="D38" s="23">
        <f t="shared" si="10"/>
        <v>0</v>
      </c>
      <c r="E38" s="23">
        <f t="shared" si="11"/>
        <v>0</v>
      </c>
      <c r="F38" s="23">
        <f t="shared" si="12"/>
        <v>0</v>
      </c>
      <c r="G38" s="23">
        <f t="shared" si="13"/>
        <v>0</v>
      </c>
      <c r="H38" s="23">
        <f t="shared" si="14"/>
        <v>0</v>
      </c>
      <c r="I38" s="23">
        <f t="shared" si="15"/>
        <v>0</v>
      </c>
    </row>
    <row r="39" spans="1:9" ht="14.65" thickBot="1" x14ac:dyDescent="0.5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4.65" thickBot="1" x14ac:dyDescent="0.5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4.65" thickBot="1" x14ac:dyDescent="0.5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4.65" thickBot="1" x14ac:dyDescent="0.5">
      <c r="A42" s="19" t="s">
        <v>71</v>
      </c>
      <c r="B42" s="25" t="s">
        <v>22</v>
      </c>
      <c r="C42" s="23">
        <f t="shared" si="9"/>
        <v>0</v>
      </c>
      <c r="D42" s="23">
        <f t="shared" si="10"/>
        <v>0</v>
      </c>
      <c r="E42" s="23">
        <f t="shared" si="11"/>
        <v>0</v>
      </c>
      <c r="F42" s="23">
        <f t="shared" si="12"/>
        <v>0</v>
      </c>
      <c r="G42" s="23">
        <f t="shared" si="13"/>
        <v>0</v>
      </c>
      <c r="H42" s="23">
        <f t="shared" si="14"/>
        <v>0</v>
      </c>
      <c r="I42" s="23">
        <f t="shared" si="15"/>
        <v>0</v>
      </c>
    </row>
    <row r="43" spans="1:9" ht="14.65" thickBot="1" x14ac:dyDescent="0.5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4.65" thickBot="1" x14ac:dyDescent="0.5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4.65" thickBot="1" x14ac:dyDescent="0.5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4.65" thickBot="1" x14ac:dyDescent="0.5">
      <c r="A46" s="60" t="s">
        <v>60</v>
      </c>
      <c r="B46" s="61"/>
      <c r="C46" s="23">
        <f>SUM(C36:C45)</f>
        <v>0</v>
      </c>
      <c r="D46" s="23">
        <f t="shared" ref="D46:I46" si="16">SUM(D36:D45)</f>
        <v>0</v>
      </c>
      <c r="E46" s="23">
        <f t="shared" si="16"/>
        <v>0</v>
      </c>
      <c r="F46" s="23">
        <f t="shared" si="16"/>
        <v>0</v>
      </c>
      <c r="G46" s="23">
        <f t="shared" si="16"/>
        <v>0</v>
      </c>
      <c r="H46" s="23">
        <f t="shared" si="16"/>
        <v>0</v>
      </c>
      <c r="I46" s="23">
        <f t="shared" si="16"/>
        <v>0</v>
      </c>
    </row>
    <row r="47" spans="1:9" ht="14.65" thickBot="1" x14ac:dyDescent="0.5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4.65" thickBot="1" x14ac:dyDescent="0.5">
      <c r="A48" s="19" t="s">
        <v>56</v>
      </c>
      <c r="B48" s="20" t="s">
        <v>57</v>
      </c>
      <c r="C48" s="26" t="s">
        <v>58</v>
      </c>
      <c r="D48" s="26" t="s">
        <v>59</v>
      </c>
      <c r="E48" s="27" t="s">
        <v>36</v>
      </c>
      <c r="F48" s="26" t="s">
        <v>23</v>
      </c>
      <c r="G48" s="26" t="s">
        <v>21</v>
      </c>
      <c r="H48" s="27" t="s">
        <v>36</v>
      </c>
      <c r="I48" s="68"/>
    </row>
    <row r="49" spans="1:9" ht="14.65" thickBot="1" x14ac:dyDescent="0.5">
      <c r="A49" s="19" t="s">
        <v>76</v>
      </c>
      <c r="B49" s="25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4.65" thickBot="1" x14ac:dyDescent="0.5">
      <c r="A50" s="19" t="s">
        <v>72</v>
      </c>
      <c r="B50" s="25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3">
        <f>(SUMIFS(OGİD1,KAYNAK,A50,SEBEP,B50,SÜRE,"Uzun",BİLDİRİM,"Bildirimli",İL,$B$10,İLÇE,$B$11)/VLOOKUP($B$11,ABONE,6,FALSE))</f>
        <v>0</v>
      </c>
      <c r="G50" s="23">
        <f>(SUMIFS(AGİD1,KAYNAK,A50,SEBEP,B50,SÜRE,"Uzun",BİLDİRİM,"Bildirimli",İL,$B$10,İLÇE,$B$11)/VLOOKUP($B$11,ABONE,7,FALSE))</f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4.65" thickBot="1" x14ac:dyDescent="0.5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4.65" thickBot="1" x14ac:dyDescent="0.5">
      <c r="A52" s="19" t="s">
        <v>71</v>
      </c>
      <c r="B52" s="25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4.65" thickBot="1" x14ac:dyDescent="0.5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4.65" thickBot="1" x14ac:dyDescent="0.5">
      <c r="A54" s="60" t="s">
        <v>60</v>
      </c>
      <c r="B54" s="61"/>
      <c r="C54" s="23">
        <f>SUM(C49:C53)</f>
        <v>0</v>
      </c>
      <c r="D54" s="23">
        <f t="shared" ref="D54:I54" si="17">SUM(D49:D53)</f>
        <v>0</v>
      </c>
      <c r="E54" s="23">
        <f t="shared" si="17"/>
        <v>0</v>
      </c>
      <c r="F54" s="23">
        <f t="shared" si="17"/>
        <v>0</v>
      </c>
      <c r="G54" s="23">
        <f t="shared" si="17"/>
        <v>0</v>
      </c>
      <c r="H54" s="23">
        <f t="shared" si="17"/>
        <v>0</v>
      </c>
      <c r="I54" s="23">
        <f t="shared" si="17"/>
        <v>0</v>
      </c>
    </row>
    <row r="55" spans="1:9" ht="14.65" thickBot="1" x14ac:dyDescent="0.5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45">
      <c r="A56" s="58" t="s">
        <v>56</v>
      </c>
      <c r="B56" s="59"/>
      <c r="C56" s="26" t="s">
        <v>58</v>
      </c>
      <c r="D56" s="26" t="s">
        <v>59</v>
      </c>
      <c r="E56" s="27" t="s">
        <v>36</v>
      </c>
      <c r="F56" s="26" t="s">
        <v>23</v>
      </c>
      <c r="G56" s="26" t="s">
        <v>21</v>
      </c>
      <c r="H56" s="27" t="s">
        <v>36</v>
      </c>
      <c r="I56" s="68"/>
    </row>
    <row r="57" spans="1:9" x14ac:dyDescent="0.4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4.65" thickBot="1" x14ac:dyDescent="0.5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4.65" thickBot="1" x14ac:dyDescent="0.5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4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4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4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45">
      <c r="A63" s="28"/>
      <c r="B63" s="33" t="s">
        <v>65</v>
      </c>
      <c r="C63" s="34">
        <f>VLOOKUP($B$11,ABONE,3,FALSE)</f>
        <v>839</v>
      </c>
      <c r="D63" s="34">
        <f>VLOOKUP($B$11,ABONE,4,FALSE)</f>
        <v>240838</v>
      </c>
      <c r="E63" s="34">
        <f>VLOOKUP($B$11,ABONE,5,FALSE)</f>
        <v>241677</v>
      </c>
      <c r="F63" s="34">
        <f>VLOOKUP($B$11,ABONE,6,FALSE)</f>
        <v>266</v>
      </c>
      <c r="G63" s="34">
        <f>VLOOKUP($B$11,ABONE,7,FALSE)</f>
        <v>3022</v>
      </c>
      <c r="H63" s="34">
        <f>VLOOKUP($B$11,ABONE,8,FALSE)</f>
        <v>3288</v>
      </c>
      <c r="I63" s="34">
        <f>VLOOKUP($B$11,ABONE,9,FALSE)</f>
        <v>244965</v>
      </c>
    </row>
    <row r="64" spans="1:9" x14ac:dyDescent="0.4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4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4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4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4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4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textLength" allowBlank="1" showInputMessage="1" showErrorMessage="1" sqref="B6" xr:uid="{00000000-0002-0000-0500-000000000000}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 xr:uid="{00000000-0002-0000-0500-000001000000}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 xr:uid="{00000000-0002-0000-0500-000002000000}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I69"/>
  <sheetViews>
    <sheetView zoomScale="70" zoomScaleNormal="70" workbookViewId="0">
      <selection activeCell="L13" sqref="L13"/>
    </sheetView>
  </sheetViews>
  <sheetFormatPr defaultRowHeight="14.25" x14ac:dyDescent="0.45"/>
  <cols>
    <col min="1" max="1" width="36.59765625" bestFit="1" customWidth="1"/>
    <col min="2" max="2" width="27" customWidth="1"/>
    <col min="3" max="9" width="18" customWidth="1"/>
  </cols>
  <sheetData>
    <row r="1" spans="1:9" x14ac:dyDescent="0.4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4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4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4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4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4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4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4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4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4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45">
      <c r="A11" s="7" t="s">
        <v>77</v>
      </c>
      <c r="B11" s="78" t="s">
        <v>82</v>
      </c>
      <c r="C11" s="78"/>
      <c r="D11" s="10"/>
      <c r="E11" s="10"/>
      <c r="F11" s="10"/>
      <c r="G11" s="6"/>
      <c r="H11" s="6"/>
      <c r="I11" s="6"/>
    </row>
    <row r="12" spans="1:9" ht="14.65" thickBot="1" x14ac:dyDescent="0.5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5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4.65" thickBot="1" x14ac:dyDescent="0.5">
      <c r="A14" s="19" t="s">
        <v>56</v>
      </c>
      <c r="B14" s="20" t="s">
        <v>57</v>
      </c>
      <c r="C14" s="26" t="s">
        <v>58</v>
      </c>
      <c r="D14" s="26" t="s">
        <v>59</v>
      </c>
      <c r="E14" s="26" t="s">
        <v>36</v>
      </c>
      <c r="F14" s="26" t="s">
        <v>58</v>
      </c>
      <c r="G14" s="26" t="s">
        <v>59</v>
      </c>
      <c r="H14" s="26" t="s">
        <v>36</v>
      </c>
      <c r="I14" s="71"/>
    </row>
    <row r="15" spans="1:9" ht="14.65" thickBot="1" x14ac:dyDescent="0.5">
      <c r="A15" s="19" t="s">
        <v>76</v>
      </c>
      <c r="B15" s="25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4.65" thickBot="1" x14ac:dyDescent="0.5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4.65" thickBot="1" x14ac:dyDescent="0.5">
      <c r="A17" s="19" t="s">
        <v>72</v>
      </c>
      <c r="B17" s="25" t="s">
        <v>22</v>
      </c>
      <c r="C17" s="23">
        <f t="shared" si="0"/>
        <v>0</v>
      </c>
      <c r="D17" s="23">
        <f t="shared" si="1"/>
        <v>0</v>
      </c>
      <c r="E17" s="23">
        <f t="shared" si="2"/>
        <v>0</v>
      </c>
      <c r="F17" s="23">
        <f t="shared" si="3"/>
        <v>0</v>
      </c>
      <c r="G17" s="23">
        <f t="shared" si="4"/>
        <v>0</v>
      </c>
      <c r="H17" s="23">
        <f t="shared" si="5"/>
        <v>0</v>
      </c>
      <c r="I17" s="23">
        <f t="shared" si="6"/>
        <v>0</v>
      </c>
    </row>
    <row r="18" spans="1:9" ht="14.65" thickBot="1" x14ac:dyDescent="0.5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4.65" thickBot="1" x14ac:dyDescent="0.5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4.65" thickBot="1" x14ac:dyDescent="0.5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4.65" thickBot="1" x14ac:dyDescent="0.5">
      <c r="A21" s="19" t="s">
        <v>71</v>
      </c>
      <c r="B21" s="25" t="s">
        <v>22</v>
      </c>
      <c r="C21" s="23">
        <f t="shared" si="0"/>
        <v>0</v>
      </c>
      <c r="D21" s="23">
        <f t="shared" si="1"/>
        <v>0</v>
      </c>
      <c r="E21" s="23">
        <f t="shared" si="2"/>
        <v>0</v>
      </c>
      <c r="F21" s="23">
        <f t="shared" si="3"/>
        <v>0</v>
      </c>
      <c r="G21" s="23">
        <f t="shared" si="4"/>
        <v>0</v>
      </c>
      <c r="H21" s="23">
        <f t="shared" si="5"/>
        <v>0</v>
      </c>
      <c r="I21" s="23">
        <f t="shared" si="6"/>
        <v>0</v>
      </c>
    </row>
    <row r="22" spans="1:9" ht="14.65" thickBot="1" x14ac:dyDescent="0.5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4.65" thickBot="1" x14ac:dyDescent="0.5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4.65" thickBot="1" x14ac:dyDescent="0.5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4.65" thickBot="1" x14ac:dyDescent="0.5">
      <c r="A25" s="60" t="s">
        <v>60</v>
      </c>
      <c r="B25" s="61"/>
      <c r="C25" s="23">
        <f t="shared" ref="C25:I25" si="7">SUM(C15:C24)</f>
        <v>0</v>
      </c>
      <c r="D25" s="23">
        <f t="shared" si="7"/>
        <v>0</v>
      </c>
      <c r="E25" s="23">
        <f t="shared" si="7"/>
        <v>0</v>
      </c>
      <c r="F25" s="23">
        <f t="shared" si="7"/>
        <v>0</v>
      </c>
      <c r="G25" s="23">
        <f t="shared" si="7"/>
        <v>0</v>
      </c>
      <c r="H25" s="23">
        <f t="shared" si="7"/>
        <v>0</v>
      </c>
      <c r="I25" s="23">
        <f t="shared" si="7"/>
        <v>0</v>
      </c>
    </row>
    <row r="26" spans="1:9" ht="14.65" thickBot="1" x14ac:dyDescent="0.5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4.65" thickBot="1" x14ac:dyDescent="0.5">
      <c r="A27" s="19" t="s">
        <v>56</v>
      </c>
      <c r="B27" s="20" t="s">
        <v>57</v>
      </c>
      <c r="C27" s="26" t="s">
        <v>58</v>
      </c>
      <c r="D27" s="26" t="s">
        <v>59</v>
      </c>
      <c r="E27" s="27" t="s">
        <v>36</v>
      </c>
      <c r="F27" s="26" t="s">
        <v>23</v>
      </c>
      <c r="G27" s="26" t="s">
        <v>21</v>
      </c>
      <c r="H27" s="27" t="s">
        <v>36</v>
      </c>
      <c r="I27" s="68"/>
    </row>
    <row r="28" spans="1:9" ht="14.65" thickBot="1" x14ac:dyDescent="0.5">
      <c r="A28" s="19" t="s">
        <v>76</v>
      </c>
      <c r="B28" s="25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4.65" thickBot="1" x14ac:dyDescent="0.5">
      <c r="A29" s="19" t="s">
        <v>72</v>
      </c>
      <c r="B29" s="25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3">
        <f>(SUMIFS(OGİD2,KAYNAK,A29,SEBEP,B29,SÜRE,"Uzun",BİLDİRİM,"Bildirimli",İL,$B$10,İLÇE,$B$11)/VLOOKUP($B$11,ABONE,6,FALSE))*60</f>
        <v>0</v>
      </c>
      <c r="G29" s="23">
        <f>(SUMIFS(AGİD2,KAYNAK,A29,SEBEP,B29,SÜRE,"Uzun",BİLDİRİM,"Bildirimli",İL,$B$10,İLÇE,$B$11)/VLOOKUP($B$11,ABONE,7,FALSE))*60</f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4.65" thickBot="1" x14ac:dyDescent="0.5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4.65" thickBot="1" x14ac:dyDescent="0.5">
      <c r="A31" s="19" t="s">
        <v>71</v>
      </c>
      <c r="B31" s="25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4.65" thickBot="1" x14ac:dyDescent="0.5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4.65" thickBot="1" x14ac:dyDescent="0.5">
      <c r="A33" s="60" t="s">
        <v>60</v>
      </c>
      <c r="B33" s="61"/>
      <c r="C33" s="23">
        <f>SUM(C28:C32)</f>
        <v>0</v>
      </c>
      <c r="D33" s="23">
        <f t="shared" ref="D33:I33" si="8">SUM(D28:D32)</f>
        <v>0</v>
      </c>
      <c r="E33" s="23">
        <f t="shared" si="8"/>
        <v>0</v>
      </c>
      <c r="F33" s="23">
        <f t="shared" si="8"/>
        <v>0</v>
      </c>
      <c r="G33" s="23">
        <f t="shared" si="8"/>
        <v>0</v>
      </c>
      <c r="H33" s="23">
        <f t="shared" si="8"/>
        <v>0</v>
      </c>
      <c r="I33" s="23">
        <f t="shared" si="8"/>
        <v>0</v>
      </c>
    </row>
    <row r="34" spans="1:9" ht="14.65" thickBot="1" x14ac:dyDescent="0.5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4.65" thickBot="1" x14ac:dyDescent="0.5">
      <c r="A35" s="19" t="s">
        <v>56</v>
      </c>
      <c r="B35" s="20" t="s">
        <v>57</v>
      </c>
      <c r="C35" s="26" t="s">
        <v>58</v>
      </c>
      <c r="D35" s="26" t="s">
        <v>59</v>
      </c>
      <c r="E35" s="27" t="s">
        <v>36</v>
      </c>
      <c r="F35" s="26" t="s">
        <v>23</v>
      </c>
      <c r="G35" s="26" t="s">
        <v>21</v>
      </c>
      <c r="H35" s="27" t="s">
        <v>36</v>
      </c>
      <c r="I35" s="68"/>
    </row>
    <row r="36" spans="1:9" ht="14.65" thickBot="1" x14ac:dyDescent="0.5">
      <c r="A36" s="19" t="s">
        <v>76</v>
      </c>
      <c r="B36" s="25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4.65" thickBot="1" x14ac:dyDescent="0.5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4.65" thickBot="1" x14ac:dyDescent="0.5">
      <c r="A38" s="19" t="s">
        <v>72</v>
      </c>
      <c r="B38" s="25" t="s">
        <v>22</v>
      </c>
      <c r="C38" s="23">
        <f t="shared" si="9"/>
        <v>0</v>
      </c>
      <c r="D38" s="23">
        <f t="shared" si="10"/>
        <v>0</v>
      </c>
      <c r="E38" s="23">
        <f t="shared" si="11"/>
        <v>0</v>
      </c>
      <c r="F38" s="23">
        <f t="shared" si="12"/>
        <v>0</v>
      </c>
      <c r="G38" s="23">
        <f t="shared" si="13"/>
        <v>0</v>
      </c>
      <c r="H38" s="23">
        <f t="shared" si="14"/>
        <v>0</v>
      </c>
      <c r="I38" s="23">
        <f t="shared" si="15"/>
        <v>0</v>
      </c>
    </row>
    <row r="39" spans="1:9" ht="14.65" thickBot="1" x14ac:dyDescent="0.5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4.65" thickBot="1" x14ac:dyDescent="0.5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4.65" thickBot="1" x14ac:dyDescent="0.5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4.65" thickBot="1" x14ac:dyDescent="0.5">
      <c r="A42" s="19" t="s">
        <v>71</v>
      </c>
      <c r="B42" s="25" t="s">
        <v>22</v>
      </c>
      <c r="C42" s="23">
        <f t="shared" si="9"/>
        <v>0</v>
      </c>
      <c r="D42" s="23">
        <f t="shared" si="10"/>
        <v>0</v>
      </c>
      <c r="E42" s="23">
        <f t="shared" si="11"/>
        <v>0</v>
      </c>
      <c r="F42" s="23">
        <f t="shared" si="12"/>
        <v>0</v>
      </c>
      <c r="G42" s="23">
        <f t="shared" si="13"/>
        <v>0</v>
      </c>
      <c r="H42" s="23">
        <f t="shared" si="14"/>
        <v>0</v>
      </c>
      <c r="I42" s="23">
        <f t="shared" si="15"/>
        <v>0</v>
      </c>
    </row>
    <row r="43" spans="1:9" ht="14.65" thickBot="1" x14ac:dyDescent="0.5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4.65" thickBot="1" x14ac:dyDescent="0.5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4.65" thickBot="1" x14ac:dyDescent="0.5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4.65" thickBot="1" x14ac:dyDescent="0.5">
      <c r="A46" s="60" t="s">
        <v>60</v>
      </c>
      <c r="B46" s="61"/>
      <c r="C46" s="23">
        <f>SUM(C36:C45)</f>
        <v>0</v>
      </c>
      <c r="D46" s="23">
        <f t="shared" ref="D46:I46" si="16">SUM(D36:D45)</f>
        <v>0</v>
      </c>
      <c r="E46" s="23">
        <f t="shared" si="16"/>
        <v>0</v>
      </c>
      <c r="F46" s="23">
        <f t="shared" si="16"/>
        <v>0</v>
      </c>
      <c r="G46" s="23">
        <f t="shared" si="16"/>
        <v>0</v>
      </c>
      <c r="H46" s="23">
        <f t="shared" si="16"/>
        <v>0</v>
      </c>
      <c r="I46" s="23">
        <f t="shared" si="16"/>
        <v>0</v>
      </c>
    </row>
    <row r="47" spans="1:9" ht="14.65" thickBot="1" x14ac:dyDescent="0.5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4.65" thickBot="1" x14ac:dyDescent="0.5">
      <c r="A48" s="19" t="s">
        <v>56</v>
      </c>
      <c r="B48" s="20" t="s">
        <v>57</v>
      </c>
      <c r="C48" s="26" t="s">
        <v>58</v>
      </c>
      <c r="D48" s="26" t="s">
        <v>59</v>
      </c>
      <c r="E48" s="27" t="s">
        <v>36</v>
      </c>
      <c r="F48" s="26" t="s">
        <v>23</v>
      </c>
      <c r="G48" s="26" t="s">
        <v>21</v>
      </c>
      <c r="H48" s="27" t="s">
        <v>36</v>
      </c>
      <c r="I48" s="68"/>
    </row>
    <row r="49" spans="1:9" ht="14.65" thickBot="1" x14ac:dyDescent="0.5">
      <c r="A49" s="19" t="s">
        <v>76</v>
      </c>
      <c r="B49" s="25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4.65" thickBot="1" x14ac:dyDescent="0.5">
      <c r="A50" s="19" t="s">
        <v>72</v>
      </c>
      <c r="B50" s="25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3">
        <f>(SUMIFS(OGİD1,KAYNAK,A50,SEBEP,B50,SÜRE,"Uzun",BİLDİRİM,"Bildirimli",İL,$B$10,İLÇE,$B$11)/VLOOKUP($B$11,ABONE,6,FALSE))</f>
        <v>0</v>
      </c>
      <c r="G50" s="23">
        <f>(SUMIFS(AGİD1,KAYNAK,A50,SEBEP,B50,SÜRE,"Uzun",BİLDİRİM,"Bildirimli",İL,$B$10,İLÇE,$B$11)/VLOOKUP($B$11,ABONE,7,FALSE))</f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4.65" thickBot="1" x14ac:dyDescent="0.5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4.65" thickBot="1" x14ac:dyDescent="0.5">
      <c r="A52" s="19" t="s">
        <v>71</v>
      </c>
      <c r="B52" s="25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4.65" thickBot="1" x14ac:dyDescent="0.5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4.65" thickBot="1" x14ac:dyDescent="0.5">
      <c r="A54" s="60" t="s">
        <v>60</v>
      </c>
      <c r="B54" s="61"/>
      <c r="C54" s="23">
        <f>SUM(C49:C53)</f>
        <v>0</v>
      </c>
      <c r="D54" s="23">
        <f t="shared" ref="D54:I54" si="17">SUM(D49:D53)</f>
        <v>0</v>
      </c>
      <c r="E54" s="23">
        <f t="shared" si="17"/>
        <v>0</v>
      </c>
      <c r="F54" s="23">
        <f t="shared" si="17"/>
        <v>0</v>
      </c>
      <c r="G54" s="23">
        <f t="shared" si="17"/>
        <v>0</v>
      </c>
      <c r="H54" s="23">
        <f t="shared" si="17"/>
        <v>0</v>
      </c>
      <c r="I54" s="23">
        <f t="shared" si="17"/>
        <v>0</v>
      </c>
    </row>
    <row r="55" spans="1:9" ht="14.65" thickBot="1" x14ac:dyDescent="0.5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45">
      <c r="A56" s="58" t="s">
        <v>56</v>
      </c>
      <c r="B56" s="59"/>
      <c r="C56" s="26" t="s">
        <v>58</v>
      </c>
      <c r="D56" s="26" t="s">
        <v>59</v>
      </c>
      <c r="E56" s="27" t="s">
        <v>36</v>
      </c>
      <c r="F56" s="26" t="s">
        <v>23</v>
      </c>
      <c r="G56" s="26" t="s">
        <v>21</v>
      </c>
      <c r="H56" s="27" t="s">
        <v>36</v>
      </c>
      <c r="I56" s="68"/>
    </row>
    <row r="57" spans="1:9" x14ac:dyDescent="0.4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4.65" thickBot="1" x14ac:dyDescent="0.5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4.65" thickBot="1" x14ac:dyDescent="0.5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4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4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4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45">
      <c r="A63" s="28"/>
      <c r="B63" s="33" t="s">
        <v>65</v>
      </c>
      <c r="C63" s="34">
        <f>VLOOKUP($B$11,ABONE,3,FALSE)</f>
        <v>119</v>
      </c>
      <c r="D63" s="34">
        <f>VLOOKUP($B$11,ABONE,4,FALSE)</f>
        <v>261920</v>
      </c>
      <c r="E63" s="34">
        <f>VLOOKUP($B$11,ABONE,5,FALSE)</f>
        <v>262039</v>
      </c>
      <c r="F63" s="34">
        <f>VLOOKUP($B$11,ABONE,6,FALSE)</f>
        <v>162</v>
      </c>
      <c r="G63" s="34">
        <f>VLOOKUP($B$11,ABONE,7,FALSE)</f>
        <v>4366</v>
      </c>
      <c r="H63" s="34">
        <f>VLOOKUP($B$11,ABONE,8,FALSE)</f>
        <v>4528</v>
      </c>
      <c r="I63" s="34">
        <f>VLOOKUP($B$11,ABONE,9,FALSE)</f>
        <v>266567</v>
      </c>
    </row>
    <row r="64" spans="1:9" x14ac:dyDescent="0.4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4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4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4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4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4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A57:B57"/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A46:B46"/>
    <mergeCell ref="A47:B47"/>
    <mergeCell ref="C47:E47"/>
    <mergeCell ref="F47:H47"/>
    <mergeCell ref="A25:B25"/>
    <mergeCell ref="F6:I6"/>
    <mergeCell ref="B7:C7"/>
    <mergeCell ref="F7:I7"/>
    <mergeCell ref="B8:C8"/>
    <mergeCell ref="B9:C9"/>
    <mergeCell ref="B10:C10"/>
    <mergeCell ref="B6:C6"/>
    <mergeCell ref="B11:C11"/>
    <mergeCell ref="A13:B13"/>
    <mergeCell ref="C13:E13"/>
    <mergeCell ref="F13:H13"/>
    <mergeCell ref="I13:I14"/>
    <mergeCell ref="A1:C1"/>
    <mergeCell ref="B2:C2"/>
    <mergeCell ref="B3:C3"/>
    <mergeCell ref="B4:C4"/>
    <mergeCell ref="B5:C5"/>
  </mergeCells>
  <dataValidations count="3">
    <dataValidation type="decimal" allowBlank="1" showErrorMessage="1" errorTitle="İstenen Aralıkta Değil!" error="İstenen Aralık: Minimum=-9223372036854775808 Maksimum=9223372036854775807" sqref="C28:I33 C49:I54 C36:I46 C15:I25 D66:I69 C67:C69 C57:I60" xr:uid="{00000000-0002-0000-0600-000000000000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 xr:uid="{00000000-0002-0000-0600-000001000000}">
      <formula1>0</formula1>
      <formula2>2147483647</formula2>
    </dataValidation>
    <dataValidation type="textLength" allowBlank="1" showInputMessage="1" showErrorMessage="1" sqref="B6" xr:uid="{00000000-0002-0000-0600-000002000000}">
      <formula1>10</formula1>
      <formula2>10</formula2>
    </dataValidation>
  </dataValidation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BE7C04-BCA3-4642-8481-D1F09FC27BDE}">
  <dimension ref="A1:I69"/>
  <sheetViews>
    <sheetView zoomScale="70" zoomScaleNormal="70" workbookViewId="0">
      <selection activeCell="H19" sqref="H19"/>
    </sheetView>
  </sheetViews>
  <sheetFormatPr defaultRowHeight="14.25" x14ac:dyDescent="0.45"/>
  <cols>
    <col min="1" max="1" width="36.59765625" bestFit="1" customWidth="1"/>
    <col min="2" max="2" width="27" customWidth="1"/>
    <col min="3" max="9" width="18" customWidth="1"/>
  </cols>
  <sheetData>
    <row r="1" spans="1:9" x14ac:dyDescent="0.4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4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4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4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4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4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4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4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4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4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45">
      <c r="A11" s="7" t="s">
        <v>77</v>
      </c>
      <c r="B11" s="78" t="s">
        <v>83</v>
      </c>
      <c r="C11" s="78"/>
      <c r="D11" s="10"/>
      <c r="E11" s="10"/>
      <c r="F11" s="10"/>
      <c r="G11" s="6"/>
      <c r="H11" s="6"/>
      <c r="I11" s="6"/>
    </row>
    <row r="12" spans="1:9" ht="14.65" thickBot="1" x14ac:dyDescent="0.5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5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4.65" thickBot="1" x14ac:dyDescent="0.5">
      <c r="A14" s="19" t="s">
        <v>56</v>
      </c>
      <c r="B14" s="20" t="s">
        <v>57</v>
      </c>
      <c r="C14" s="55" t="s">
        <v>58</v>
      </c>
      <c r="D14" s="55" t="s">
        <v>59</v>
      </c>
      <c r="E14" s="55" t="s">
        <v>36</v>
      </c>
      <c r="F14" s="55" t="s">
        <v>58</v>
      </c>
      <c r="G14" s="55" t="s">
        <v>59</v>
      </c>
      <c r="H14" s="55" t="s">
        <v>36</v>
      </c>
      <c r="I14" s="71"/>
    </row>
    <row r="15" spans="1:9" ht="14.65" thickBot="1" x14ac:dyDescent="0.5">
      <c r="A15" s="19" t="s">
        <v>76</v>
      </c>
      <c r="B15" s="54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4.65" thickBot="1" x14ac:dyDescent="0.5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4.65" thickBot="1" x14ac:dyDescent="0.5">
      <c r="A17" s="19" t="s">
        <v>72</v>
      </c>
      <c r="B17" s="54" t="s">
        <v>22</v>
      </c>
      <c r="C17" s="23">
        <f t="shared" si="0"/>
        <v>0</v>
      </c>
      <c r="D17" s="23">
        <f t="shared" si="1"/>
        <v>0</v>
      </c>
      <c r="E17" s="23">
        <f t="shared" si="2"/>
        <v>0</v>
      </c>
      <c r="F17" s="23">
        <f t="shared" si="3"/>
        <v>0</v>
      </c>
      <c r="G17" s="23">
        <f t="shared" si="4"/>
        <v>0</v>
      </c>
      <c r="H17" s="23">
        <f t="shared" si="5"/>
        <v>0</v>
      </c>
      <c r="I17" s="23">
        <f t="shared" si="6"/>
        <v>0</v>
      </c>
    </row>
    <row r="18" spans="1:9" ht="14.65" thickBot="1" x14ac:dyDescent="0.5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4.65" thickBot="1" x14ac:dyDescent="0.5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4.65" thickBot="1" x14ac:dyDescent="0.5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4.65" thickBot="1" x14ac:dyDescent="0.5">
      <c r="A21" s="19" t="s">
        <v>71</v>
      </c>
      <c r="B21" s="54" t="s">
        <v>22</v>
      </c>
      <c r="C21" s="23">
        <f t="shared" si="0"/>
        <v>0</v>
      </c>
      <c r="D21" s="23">
        <f t="shared" si="1"/>
        <v>0</v>
      </c>
      <c r="E21" s="23">
        <f t="shared" si="2"/>
        <v>0</v>
      </c>
      <c r="F21" s="23">
        <f t="shared" si="3"/>
        <v>0</v>
      </c>
      <c r="G21" s="23">
        <f t="shared" si="4"/>
        <v>0</v>
      </c>
      <c r="H21" s="23">
        <f t="shared" si="5"/>
        <v>0</v>
      </c>
      <c r="I21" s="23">
        <f t="shared" si="6"/>
        <v>0</v>
      </c>
    </row>
    <row r="22" spans="1:9" ht="14.65" thickBot="1" x14ac:dyDescent="0.5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4.65" thickBot="1" x14ac:dyDescent="0.5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4.65" thickBot="1" x14ac:dyDescent="0.5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4.65" thickBot="1" x14ac:dyDescent="0.5">
      <c r="A25" s="60" t="s">
        <v>60</v>
      </c>
      <c r="B25" s="61"/>
      <c r="C25" s="23">
        <f t="shared" ref="C25:I25" si="7">SUM(C15:C24)</f>
        <v>0</v>
      </c>
      <c r="D25" s="23">
        <f t="shared" si="7"/>
        <v>0</v>
      </c>
      <c r="E25" s="23">
        <f t="shared" si="7"/>
        <v>0</v>
      </c>
      <c r="F25" s="23">
        <f t="shared" si="7"/>
        <v>0</v>
      </c>
      <c r="G25" s="23">
        <f t="shared" si="7"/>
        <v>0</v>
      </c>
      <c r="H25" s="23">
        <f t="shared" si="7"/>
        <v>0</v>
      </c>
      <c r="I25" s="23">
        <f t="shared" si="7"/>
        <v>0</v>
      </c>
    </row>
    <row r="26" spans="1:9" ht="14.65" thickBot="1" x14ac:dyDescent="0.5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4.65" thickBot="1" x14ac:dyDescent="0.5">
      <c r="A27" s="19" t="s">
        <v>56</v>
      </c>
      <c r="B27" s="20" t="s">
        <v>57</v>
      </c>
      <c r="C27" s="55" t="s">
        <v>58</v>
      </c>
      <c r="D27" s="55" t="s">
        <v>59</v>
      </c>
      <c r="E27" s="27" t="s">
        <v>36</v>
      </c>
      <c r="F27" s="55" t="s">
        <v>23</v>
      </c>
      <c r="G27" s="55" t="s">
        <v>21</v>
      </c>
      <c r="H27" s="27" t="s">
        <v>36</v>
      </c>
      <c r="I27" s="68"/>
    </row>
    <row r="28" spans="1:9" ht="14.65" thickBot="1" x14ac:dyDescent="0.5">
      <c r="A28" s="19" t="s">
        <v>76</v>
      </c>
      <c r="B28" s="54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4.65" thickBot="1" x14ac:dyDescent="0.5">
      <c r="A29" s="19" t="s">
        <v>72</v>
      </c>
      <c r="B29" s="54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3">
        <f>(SUMIFS(OGİD2,KAYNAK,A29,SEBEP,B29,SÜRE,"Uzun",BİLDİRİM,"Bildirimli",İL,$B$10,İLÇE,$B$11)/VLOOKUP($B$11,ABONE,6,FALSE))*60</f>
        <v>0</v>
      </c>
      <c r="G29" s="23">
        <f>(SUMIFS(AGİD2,KAYNAK,A29,SEBEP,B29,SÜRE,"Uzun",BİLDİRİM,"Bildirimli",İL,$B$10,İLÇE,$B$11)/VLOOKUP($B$11,ABONE,7,FALSE))*60</f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4.65" thickBot="1" x14ac:dyDescent="0.5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4.65" thickBot="1" x14ac:dyDescent="0.5">
      <c r="A31" s="19" t="s">
        <v>71</v>
      </c>
      <c r="B31" s="54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4.65" thickBot="1" x14ac:dyDescent="0.5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4.65" thickBot="1" x14ac:dyDescent="0.5">
      <c r="A33" s="60" t="s">
        <v>60</v>
      </c>
      <c r="B33" s="61"/>
      <c r="C33" s="23">
        <f>SUM(C28:C32)</f>
        <v>0</v>
      </c>
      <c r="D33" s="23">
        <f t="shared" ref="D33:I33" si="8">SUM(D28:D32)</f>
        <v>0</v>
      </c>
      <c r="E33" s="23">
        <f t="shared" si="8"/>
        <v>0</v>
      </c>
      <c r="F33" s="23">
        <f t="shared" si="8"/>
        <v>0</v>
      </c>
      <c r="G33" s="23">
        <f t="shared" si="8"/>
        <v>0</v>
      </c>
      <c r="H33" s="23">
        <f t="shared" si="8"/>
        <v>0</v>
      </c>
      <c r="I33" s="23">
        <f t="shared" si="8"/>
        <v>0</v>
      </c>
    </row>
    <row r="34" spans="1:9" ht="14.65" thickBot="1" x14ac:dyDescent="0.5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4.65" thickBot="1" x14ac:dyDescent="0.5">
      <c r="A35" s="19" t="s">
        <v>56</v>
      </c>
      <c r="B35" s="20" t="s">
        <v>57</v>
      </c>
      <c r="C35" s="55" t="s">
        <v>58</v>
      </c>
      <c r="D35" s="55" t="s">
        <v>59</v>
      </c>
      <c r="E35" s="27" t="s">
        <v>36</v>
      </c>
      <c r="F35" s="55" t="s">
        <v>23</v>
      </c>
      <c r="G35" s="55" t="s">
        <v>21</v>
      </c>
      <c r="H35" s="27" t="s">
        <v>36</v>
      </c>
      <c r="I35" s="68"/>
    </row>
    <row r="36" spans="1:9" ht="14.65" thickBot="1" x14ac:dyDescent="0.5">
      <c r="A36" s="19" t="s">
        <v>76</v>
      </c>
      <c r="B36" s="54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4.65" thickBot="1" x14ac:dyDescent="0.5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4.65" thickBot="1" x14ac:dyDescent="0.5">
      <c r="A38" s="19" t="s">
        <v>72</v>
      </c>
      <c r="B38" s="54" t="s">
        <v>22</v>
      </c>
      <c r="C38" s="23">
        <f t="shared" si="9"/>
        <v>0</v>
      </c>
      <c r="D38" s="23">
        <f t="shared" si="10"/>
        <v>0</v>
      </c>
      <c r="E38" s="23">
        <f t="shared" si="11"/>
        <v>0</v>
      </c>
      <c r="F38" s="23">
        <f t="shared" si="12"/>
        <v>0</v>
      </c>
      <c r="G38" s="23">
        <f t="shared" si="13"/>
        <v>0</v>
      </c>
      <c r="H38" s="23">
        <f t="shared" si="14"/>
        <v>0</v>
      </c>
      <c r="I38" s="23">
        <f t="shared" si="15"/>
        <v>0</v>
      </c>
    </row>
    <row r="39" spans="1:9" ht="14.65" thickBot="1" x14ac:dyDescent="0.5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4.65" thickBot="1" x14ac:dyDescent="0.5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4.65" thickBot="1" x14ac:dyDescent="0.5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4.65" thickBot="1" x14ac:dyDescent="0.5">
      <c r="A42" s="19" t="s">
        <v>71</v>
      </c>
      <c r="B42" s="54" t="s">
        <v>22</v>
      </c>
      <c r="C42" s="23">
        <f t="shared" si="9"/>
        <v>0</v>
      </c>
      <c r="D42" s="23">
        <f t="shared" si="10"/>
        <v>0</v>
      </c>
      <c r="E42" s="23">
        <f t="shared" si="11"/>
        <v>0</v>
      </c>
      <c r="F42" s="23">
        <f t="shared" si="12"/>
        <v>0</v>
      </c>
      <c r="G42" s="23">
        <f t="shared" si="13"/>
        <v>0</v>
      </c>
      <c r="H42" s="23">
        <f t="shared" si="14"/>
        <v>0</v>
      </c>
      <c r="I42" s="23">
        <f t="shared" si="15"/>
        <v>0</v>
      </c>
    </row>
    <row r="43" spans="1:9" ht="14.65" thickBot="1" x14ac:dyDescent="0.5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4.65" thickBot="1" x14ac:dyDescent="0.5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4.65" thickBot="1" x14ac:dyDescent="0.5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4.65" thickBot="1" x14ac:dyDescent="0.5">
      <c r="A46" s="60" t="s">
        <v>60</v>
      </c>
      <c r="B46" s="61"/>
      <c r="C46" s="23">
        <f>SUM(C36:C45)</f>
        <v>0</v>
      </c>
      <c r="D46" s="23">
        <f t="shared" ref="D46:I46" si="16">SUM(D36:D45)</f>
        <v>0</v>
      </c>
      <c r="E46" s="23">
        <f t="shared" si="16"/>
        <v>0</v>
      </c>
      <c r="F46" s="23">
        <f t="shared" si="16"/>
        <v>0</v>
      </c>
      <c r="G46" s="23">
        <f t="shared" si="16"/>
        <v>0</v>
      </c>
      <c r="H46" s="23">
        <f t="shared" si="16"/>
        <v>0</v>
      </c>
      <c r="I46" s="23">
        <f t="shared" si="16"/>
        <v>0</v>
      </c>
    </row>
    <row r="47" spans="1:9" ht="14.65" thickBot="1" x14ac:dyDescent="0.5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4.65" thickBot="1" x14ac:dyDescent="0.5">
      <c r="A48" s="19" t="s">
        <v>56</v>
      </c>
      <c r="B48" s="20" t="s">
        <v>57</v>
      </c>
      <c r="C48" s="55" t="s">
        <v>58</v>
      </c>
      <c r="D48" s="55" t="s">
        <v>59</v>
      </c>
      <c r="E48" s="27" t="s">
        <v>36</v>
      </c>
      <c r="F48" s="55" t="s">
        <v>23</v>
      </c>
      <c r="G48" s="55" t="s">
        <v>21</v>
      </c>
      <c r="H48" s="27" t="s">
        <v>36</v>
      </c>
      <c r="I48" s="68"/>
    </row>
    <row r="49" spans="1:9" ht="14.65" thickBot="1" x14ac:dyDescent="0.5">
      <c r="A49" s="19" t="s">
        <v>76</v>
      </c>
      <c r="B49" s="54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4.65" thickBot="1" x14ac:dyDescent="0.5">
      <c r="A50" s="19" t="s">
        <v>72</v>
      </c>
      <c r="B50" s="54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3">
        <f>(SUMIFS(OGİD1,KAYNAK,A50,SEBEP,B50,SÜRE,"Uzun",BİLDİRİM,"Bildirimli",İL,$B$10,İLÇE,$B$11)/VLOOKUP($B$11,ABONE,6,FALSE))</f>
        <v>0</v>
      </c>
      <c r="G50" s="23">
        <f>(SUMIFS(AGİD1,KAYNAK,A50,SEBEP,B50,SÜRE,"Uzun",BİLDİRİM,"Bildirimli",İL,$B$10,İLÇE,$B$11)/VLOOKUP($B$11,ABONE,7,FALSE))</f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4.65" thickBot="1" x14ac:dyDescent="0.5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4.65" thickBot="1" x14ac:dyDescent="0.5">
      <c r="A52" s="19" t="s">
        <v>71</v>
      </c>
      <c r="B52" s="54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4.65" thickBot="1" x14ac:dyDescent="0.5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4.65" thickBot="1" x14ac:dyDescent="0.5">
      <c r="A54" s="60" t="s">
        <v>60</v>
      </c>
      <c r="B54" s="61"/>
      <c r="C54" s="23">
        <f>SUM(C49:C53)</f>
        <v>0</v>
      </c>
      <c r="D54" s="23">
        <f t="shared" ref="D54:I54" si="17">SUM(D49:D53)</f>
        <v>0</v>
      </c>
      <c r="E54" s="23">
        <f t="shared" si="17"/>
        <v>0</v>
      </c>
      <c r="F54" s="23">
        <f t="shared" si="17"/>
        <v>0</v>
      </c>
      <c r="G54" s="23">
        <f t="shared" si="17"/>
        <v>0</v>
      </c>
      <c r="H54" s="23">
        <f t="shared" si="17"/>
        <v>0</v>
      </c>
      <c r="I54" s="23">
        <f t="shared" si="17"/>
        <v>0</v>
      </c>
    </row>
    <row r="55" spans="1:9" ht="14.65" thickBot="1" x14ac:dyDescent="0.5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45">
      <c r="A56" s="58" t="s">
        <v>56</v>
      </c>
      <c r="B56" s="59"/>
      <c r="C56" s="55" t="s">
        <v>58</v>
      </c>
      <c r="D56" s="55" t="s">
        <v>59</v>
      </c>
      <c r="E56" s="27" t="s">
        <v>36</v>
      </c>
      <c r="F56" s="55" t="s">
        <v>23</v>
      </c>
      <c r="G56" s="55" t="s">
        <v>21</v>
      </c>
      <c r="H56" s="27" t="s">
        <v>36</v>
      </c>
      <c r="I56" s="68"/>
    </row>
    <row r="57" spans="1:9" x14ac:dyDescent="0.4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4.65" thickBot="1" x14ac:dyDescent="0.5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4.65" thickBot="1" x14ac:dyDescent="0.5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4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4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4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45">
      <c r="A63" s="28"/>
      <c r="B63" s="33" t="s">
        <v>65</v>
      </c>
      <c r="C63" s="34">
        <f>VLOOKUP($B$11,ABONE,3,FALSE)</f>
        <v>86</v>
      </c>
      <c r="D63" s="34">
        <f>VLOOKUP($B$11,ABONE,4,FALSE)</f>
        <v>204902</v>
      </c>
      <c r="E63" s="34">
        <f>VLOOKUP($B$11,ABONE,5,FALSE)</f>
        <v>204988</v>
      </c>
      <c r="F63" s="34">
        <f>VLOOKUP($B$11,ABONE,6,FALSE)</f>
        <v>27</v>
      </c>
      <c r="G63" s="34">
        <f>VLOOKUP($B$11,ABONE,7,FALSE)</f>
        <v>163</v>
      </c>
      <c r="H63" s="34">
        <f>VLOOKUP($B$11,ABONE,8,FALSE)</f>
        <v>190</v>
      </c>
      <c r="I63" s="34">
        <f>VLOOKUP($B$11,ABONE,9,FALSE)</f>
        <v>205178</v>
      </c>
    </row>
    <row r="64" spans="1:9" x14ac:dyDescent="0.4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4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4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4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4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4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A57:B57"/>
    <mergeCell ref="A46:B46"/>
    <mergeCell ref="A47:B47"/>
    <mergeCell ref="C47:E47"/>
    <mergeCell ref="F47:H47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B11:C11"/>
    <mergeCell ref="A13:B13"/>
    <mergeCell ref="C13:E13"/>
    <mergeCell ref="F13:H13"/>
    <mergeCell ref="I13:I14"/>
    <mergeCell ref="A25:B25"/>
    <mergeCell ref="F6:I6"/>
    <mergeCell ref="B7:C7"/>
    <mergeCell ref="F7:I7"/>
    <mergeCell ref="B8:C8"/>
    <mergeCell ref="B9:C9"/>
    <mergeCell ref="B10:C10"/>
    <mergeCell ref="A1:C1"/>
    <mergeCell ref="B2:C2"/>
    <mergeCell ref="B3:C3"/>
    <mergeCell ref="B4:C4"/>
    <mergeCell ref="B5:C5"/>
    <mergeCell ref="B6:C6"/>
  </mergeCells>
  <dataValidations count="3">
    <dataValidation type="textLength" allowBlank="1" showInputMessage="1" showErrorMessage="1" sqref="B6" xr:uid="{2CAC1365-2F56-49C3-80FB-E0B744AC9674}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 xr:uid="{8E07ECE6-4496-4CC7-B734-23F63E335127}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C28:I33 C49:I54 C36:I46 C15:I25 D66:I69 C67:C69 C57:I60" xr:uid="{6B980520-45B2-48B5-9AAA-47799FBB4D84}">
      <formula1>-9223372036854770000</formula1>
      <formula2>9223372036854770000</formula2>
    </dataValidation>
  </dataValidation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CBCD5A-8316-4A4A-B604-A391C01D6183}">
  <dimension ref="A1:I69"/>
  <sheetViews>
    <sheetView zoomScale="70" zoomScaleNormal="70" workbookViewId="0">
      <selection activeCell="J20" sqref="J20"/>
    </sheetView>
  </sheetViews>
  <sheetFormatPr defaultRowHeight="14.25" x14ac:dyDescent="0.45"/>
  <cols>
    <col min="1" max="1" width="36.59765625" bestFit="1" customWidth="1"/>
    <col min="2" max="2" width="27" customWidth="1"/>
    <col min="3" max="9" width="18" customWidth="1"/>
  </cols>
  <sheetData>
    <row r="1" spans="1:9" x14ac:dyDescent="0.45">
      <c r="A1" s="80" t="s">
        <v>37</v>
      </c>
      <c r="B1" s="81"/>
      <c r="C1" s="81"/>
      <c r="D1" s="5"/>
      <c r="E1" s="5"/>
      <c r="F1" s="5"/>
      <c r="G1" s="6"/>
      <c r="H1" s="6"/>
      <c r="I1" s="6"/>
    </row>
    <row r="2" spans="1:9" x14ac:dyDescent="0.45">
      <c r="A2" s="7" t="s">
        <v>38</v>
      </c>
      <c r="B2" s="82" t="s">
        <v>39</v>
      </c>
      <c r="C2" s="82"/>
      <c r="D2" s="8"/>
      <c r="E2" s="8"/>
      <c r="F2" s="8"/>
      <c r="G2" s="6"/>
      <c r="H2" s="6"/>
      <c r="I2" s="6"/>
    </row>
    <row r="3" spans="1:9" x14ac:dyDescent="0.45">
      <c r="A3" s="7" t="s">
        <v>40</v>
      </c>
      <c r="B3" s="83" t="s">
        <v>41</v>
      </c>
      <c r="C3" s="83"/>
      <c r="D3" s="9"/>
      <c r="E3" s="9"/>
      <c r="F3" s="9"/>
      <c r="G3" s="6"/>
      <c r="H3" s="6"/>
      <c r="I3" s="6"/>
    </row>
    <row r="4" spans="1:9" x14ac:dyDescent="0.45">
      <c r="A4" s="7" t="s">
        <v>42</v>
      </c>
      <c r="B4" s="82">
        <v>4</v>
      </c>
      <c r="C4" s="82"/>
      <c r="D4" s="8"/>
      <c r="E4" s="8"/>
      <c r="F4" s="8"/>
      <c r="G4" s="6"/>
      <c r="H4" s="6"/>
      <c r="I4" s="6"/>
    </row>
    <row r="5" spans="1:9" x14ac:dyDescent="0.45">
      <c r="A5" s="7" t="s">
        <v>43</v>
      </c>
      <c r="B5" s="84"/>
      <c r="C5" s="85"/>
      <c r="D5" s="8"/>
      <c r="E5" s="8"/>
      <c r="F5" s="8"/>
      <c r="G5" s="6"/>
      <c r="H5" s="6"/>
      <c r="I5" s="6"/>
    </row>
    <row r="6" spans="1:9" x14ac:dyDescent="0.45">
      <c r="A6" s="7" t="s">
        <v>44</v>
      </c>
      <c r="B6" s="84"/>
      <c r="C6" s="85"/>
      <c r="D6" s="8"/>
      <c r="E6" s="10" t="s">
        <v>45</v>
      </c>
      <c r="F6" s="75" t="s">
        <v>46</v>
      </c>
      <c r="G6" s="75"/>
      <c r="H6" s="75"/>
      <c r="I6" s="75"/>
    </row>
    <row r="7" spans="1:9" x14ac:dyDescent="0.45">
      <c r="A7" s="11" t="s">
        <v>47</v>
      </c>
      <c r="B7" s="76"/>
      <c r="C7" s="77"/>
      <c r="D7" s="8"/>
      <c r="E7" s="10" t="s">
        <v>48</v>
      </c>
      <c r="F7" s="75" t="s">
        <v>49</v>
      </c>
      <c r="G7" s="75"/>
      <c r="H7" s="75"/>
      <c r="I7" s="75"/>
    </row>
    <row r="8" spans="1:9" x14ac:dyDescent="0.45">
      <c r="A8" s="7" t="s">
        <v>50</v>
      </c>
      <c r="B8" s="78"/>
      <c r="C8" s="78"/>
      <c r="D8" s="10"/>
      <c r="E8" s="10"/>
      <c r="F8" s="12"/>
      <c r="G8" s="12"/>
      <c r="H8" s="12"/>
      <c r="I8" s="12"/>
    </row>
    <row r="9" spans="1:9" x14ac:dyDescent="0.45">
      <c r="A9" s="7" t="s">
        <v>51</v>
      </c>
      <c r="B9" s="79"/>
      <c r="C9" s="79"/>
      <c r="D9" s="10"/>
      <c r="E9" s="10"/>
      <c r="F9" s="12"/>
      <c r="G9" s="12"/>
      <c r="H9" s="12"/>
      <c r="I9" s="12"/>
    </row>
    <row r="10" spans="1:9" x14ac:dyDescent="0.45">
      <c r="A10" s="7" t="s">
        <v>52</v>
      </c>
      <c r="B10" s="78" t="s">
        <v>78</v>
      </c>
      <c r="C10" s="78"/>
      <c r="D10" s="10"/>
      <c r="E10" s="10"/>
      <c r="F10" s="13"/>
      <c r="G10" s="13"/>
      <c r="H10" s="13"/>
      <c r="I10" s="13"/>
    </row>
    <row r="11" spans="1:9" x14ac:dyDescent="0.45">
      <c r="A11" s="7" t="s">
        <v>77</v>
      </c>
      <c r="B11" s="78" t="s">
        <v>84</v>
      </c>
      <c r="C11" s="78"/>
      <c r="D11" s="10"/>
      <c r="E11" s="10"/>
      <c r="F11" s="10"/>
      <c r="G11" s="6"/>
      <c r="H11" s="6"/>
      <c r="I11" s="6"/>
    </row>
    <row r="12" spans="1:9" ht="14.65" thickBot="1" x14ac:dyDescent="0.5">
      <c r="A12" s="15" t="s">
        <v>53</v>
      </c>
      <c r="B12" s="16"/>
      <c r="C12" s="17"/>
      <c r="D12" s="17"/>
      <c r="E12" s="17"/>
      <c r="F12" s="17"/>
      <c r="G12" s="17"/>
      <c r="H12" s="18"/>
      <c r="I12" s="17"/>
    </row>
    <row r="13" spans="1:9" ht="33.75" customHeight="1" thickBot="1" x14ac:dyDescent="0.5">
      <c r="A13" s="65" t="s">
        <v>54</v>
      </c>
      <c r="B13" s="66"/>
      <c r="C13" s="69" t="s">
        <v>27</v>
      </c>
      <c r="D13" s="69"/>
      <c r="E13" s="69"/>
      <c r="F13" s="69" t="s">
        <v>28</v>
      </c>
      <c r="G13" s="69"/>
      <c r="H13" s="69"/>
      <c r="I13" s="70" t="s">
        <v>55</v>
      </c>
    </row>
    <row r="14" spans="1:9" ht="14.65" thickBot="1" x14ac:dyDescent="0.5">
      <c r="A14" s="19" t="s">
        <v>56</v>
      </c>
      <c r="B14" s="20" t="s">
        <v>57</v>
      </c>
      <c r="C14" s="55" t="s">
        <v>58</v>
      </c>
      <c r="D14" s="55" t="s">
        <v>59</v>
      </c>
      <c r="E14" s="55" t="s">
        <v>36</v>
      </c>
      <c r="F14" s="55" t="s">
        <v>58</v>
      </c>
      <c r="G14" s="55" t="s">
        <v>59</v>
      </c>
      <c r="H14" s="55" t="s">
        <v>36</v>
      </c>
      <c r="I14" s="71"/>
    </row>
    <row r="15" spans="1:9" ht="14.65" thickBot="1" x14ac:dyDescent="0.5">
      <c r="A15" s="19" t="s">
        <v>76</v>
      </c>
      <c r="B15" s="54" t="s">
        <v>22</v>
      </c>
      <c r="C15" s="23">
        <f t="shared" ref="C15:C24" si="0">(SUMIFS(OGİİ2,KAYNAK,A15,SEBEP,B15,SÜRE,"Uzun",BİLDİRİM,"Bildirimsiz",İL,$B$10,İLÇE,$B$11)/VLOOKUP($B$11,ABONE,3,FALSE))*60</f>
        <v>0</v>
      </c>
      <c r="D15" s="23">
        <f t="shared" ref="D15:D24" si="1">(SUMIFS(AGİİ2,KAYNAK,A15,SEBEP,B15,SÜRE,"Uzun",BİLDİRİM,"Bildirimsiz",İL,$B$10,İLÇE,$B$11)/VLOOKUP($B$11,ABONE,4,FALSE))*60</f>
        <v>0</v>
      </c>
      <c r="E15" s="23">
        <f t="shared" ref="E15:E24" si="2">((SUMIFS(OGİİ2,KAYNAK,A15,SEBEP,B15,SÜRE,"Uzun",BİLDİRİM,"Bildirimsiz",İL,$B$10,İLÇE,$B$11)+SUMIFS(AGİİ2,KAYNAK,A15,SEBEP,B15,SÜRE,"Uzun",BİLDİRİM,"Bildirimsiz",İL,$B$10,İLÇE,$B$11))/VLOOKUP($B$11,ABONE,5,FALSE))*60</f>
        <v>0</v>
      </c>
      <c r="F15" s="23">
        <f t="shared" ref="F15:F24" si="3">(SUMIFS(OGİD2,KAYNAK,A15,SEBEP,B15,SÜRE,"Uzun",BİLDİRİM,"Bildirimsiz",İL,$B$10,İLÇE,$B$11)/VLOOKUP($B$11,ABONE,6,FALSE))*60</f>
        <v>0</v>
      </c>
      <c r="G15" s="23">
        <f t="shared" ref="G15:G24" si="4">(SUMIFS(AGİD2,KAYNAK,A15,SEBEP,B15,SÜRE,"Uzun",BİLDİRİM,"Bildirimsiz",İL,$B$10,İLÇE,$B$11)/VLOOKUP($B$11,ABONE,7,FALSE))*60</f>
        <v>0</v>
      </c>
      <c r="H15" s="23">
        <f t="shared" ref="H15:H24" si="5">((SUMIFS(OGİD2,KAYNAK,A15,SEBEP,B15,SÜRE,"Uzun",BİLDİRİM,"Bildirimsiz",İL,$B$10,İLÇE,$B$11)+SUMIFS(AGİD2,KAYNAK,A15,SEBEP,B15,SÜRE,"Uzun",BİLDİRİM,"Bildirimsiz",İL,$B$10,İLÇE,$B$11))/VLOOKUP($B$11,ABONE,8,FALSE))*60</f>
        <v>0</v>
      </c>
      <c r="I15" s="23">
        <f t="shared" ref="I15:I24" si="6">((SUMIFS(OGİİ2,KAYNAK,A15,SEBEP,B15,SÜRE,"Uzun",BİLDİRİM,"Bildirimsiz",İL,$B$10,İLÇE,$B$11)+SUMIFS(AGİİ2,KAYNAK,A15,SEBEP,B15,SÜRE,"Uzun",BİLDİRİM,"Bildirimsiz",İL,$B$10,İLÇE,$B$11)+SUMIFS(OGİD2,KAYNAK,A15,SEBEP,B15,SÜRE,"Uzun",BİLDİRİM,"Bildirimsiz",İL,$B$10,İLÇE,$B$11)+SUMIFS(AGİD2,KAYNAK,A15,SEBEP,B15,SÜRE,"Uzun",BİLDİRİM,"Bildirimsiz",İL,$B$10,İLÇE,$B$11))/VLOOKUP($B$11,ABONE,9,FALSE))*60</f>
        <v>0</v>
      </c>
    </row>
    <row r="16" spans="1:9" ht="14.65" thickBot="1" x14ac:dyDescent="0.5">
      <c r="A16" s="19" t="s">
        <v>76</v>
      </c>
      <c r="B16" s="24" t="s">
        <v>25</v>
      </c>
      <c r="C16" s="23">
        <f t="shared" si="0"/>
        <v>0</v>
      </c>
      <c r="D16" s="23">
        <f t="shared" si="1"/>
        <v>0</v>
      </c>
      <c r="E16" s="23">
        <f t="shared" si="2"/>
        <v>0</v>
      </c>
      <c r="F16" s="23">
        <f t="shared" si="3"/>
        <v>0</v>
      </c>
      <c r="G16" s="23">
        <f t="shared" si="4"/>
        <v>0</v>
      </c>
      <c r="H16" s="23">
        <f t="shared" si="5"/>
        <v>0</v>
      </c>
      <c r="I16" s="23">
        <f t="shared" si="6"/>
        <v>0</v>
      </c>
    </row>
    <row r="17" spans="1:9" ht="14.65" thickBot="1" x14ac:dyDescent="0.5">
      <c r="A17" s="19" t="s">
        <v>72</v>
      </c>
      <c r="B17" s="54" t="s">
        <v>22</v>
      </c>
      <c r="C17" s="23">
        <f t="shared" si="0"/>
        <v>0</v>
      </c>
      <c r="D17" s="23">
        <f t="shared" si="1"/>
        <v>0</v>
      </c>
      <c r="E17" s="23">
        <f t="shared" si="2"/>
        <v>0</v>
      </c>
      <c r="F17" s="23">
        <f t="shared" si="3"/>
        <v>0</v>
      </c>
      <c r="G17" s="23">
        <f t="shared" si="4"/>
        <v>0</v>
      </c>
      <c r="H17" s="23">
        <f t="shared" si="5"/>
        <v>0</v>
      </c>
      <c r="I17" s="23">
        <f t="shared" si="6"/>
        <v>0</v>
      </c>
    </row>
    <row r="18" spans="1:9" ht="14.65" thickBot="1" x14ac:dyDescent="0.5">
      <c r="A18" s="19" t="s">
        <v>72</v>
      </c>
      <c r="B18" s="24" t="s">
        <v>24</v>
      </c>
      <c r="C18" s="23">
        <f t="shared" si="0"/>
        <v>0</v>
      </c>
      <c r="D18" s="23">
        <f t="shared" si="1"/>
        <v>0</v>
      </c>
      <c r="E18" s="23">
        <f t="shared" si="2"/>
        <v>0</v>
      </c>
      <c r="F18" s="23">
        <f t="shared" si="3"/>
        <v>0</v>
      </c>
      <c r="G18" s="23">
        <f t="shared" si="4"/>
        <v>0</v>
      </c>
      <c r="H18" s="23">
        <f t="shared" si="5"/>
        <v>0</v>
      </c>
      <c r="I18" s="23">
        <f t="shared" si="6"/>
        <v>0</v>
      </c>
    </row>
    <row r="19" spans="1:9" ht="14.65" thickBot="1" x14ac:dyDescent="0.5">
      <c r="A19" s="19" t="s">
        <v>72</v>
      </c>
      <c r="B19" s="24" t="s">
        <v>25</v>
      </c>
      <c r="C19" s="23">
        <f t="shared" si="0"/>
        <v>0</v>
      </c>
      <c r="D19" s="23">
        <f t="shared" si="1"/>
        <v>0</v>
      </c>
      <c r="E19" s="23">
        <f t="shared" si="2"/>
        <v>0</v>
      </c>
      <c r="F19" s="23">
        <f t="shared" si="3"/>
        <v>0</v>
      </c>
      <c r="G19" s="23">
        <f t="shared" si="4"/>
        <v>0</v>
      </c>
      <c r="H19" s="23">
        <f t="shared" si="5"/>
        <v>0</v>
      </c>
      <c r="I19" s="23">
        <f t="shared" si="6"/>
        <v>0</v>
      </c>
    </row>
    <row r="20" spans="1:9" ht="14.65" thickBot="1" x14ac:dyDescent="0.5">
      <c r="A20" s="19" t="s">
        <v>72</v>
      </c>
      <c r="B20" s="24" t="s">
        <v>26</v>
      </c>
      <c r="C20" s="23">
        <f t="shared" si="0"/>
        <v>0</v>
      </c>
      <c r="D20" s="23">
        <f t="shared" si="1"/>
        <v>0</v>
      </c>
      <c r="E20" s="23">
        <f t="shared" si="2"/>
        <v>0</v>
      </c>
      <c r="F20" s="23">
        <f t="shared" si="3"/>
        <v>0</v>
      </c>
      <c r="G20" s="23">
        <f t="shared" si="4"/>
        <v>0</v>
      </c>
      <c r="H20" s="23">
        <f t="shared" si="5"/>
        <v>0</v>
      </c>
      <c r="I20" s="23">
        <f t="shared" si="6"/>
        <v>0</v>
      </c>
    </row>
    <row r="21" spans="1:9" ht="14.65" thickBot="1" x14ac:dyDescent="0.5">
      <c r="A21" s="19" t="s">
        <v>71</v>
      </c>
      <c r="B21" s="54" t="s">
        <v>22</v>
      </c>
      <c r="C21" s="23">
        <f t="shared" si="0"/>
        <v>0</v>
      </c>
      <c r="D21" s="23">
        <f t="shared" si="1"/>
        <v>0</v>
      </c>
      <c r="E21" s="23">
        <f t="shared" si="2"/>
        <v>0</v>
      </c>
      <c r="F21" s="23">
        <f t="shared" si="3"/>
        <v>0</v>
      </c>
      <c r="G21" s="23">
        <f t="shared" si="4"/>
        <v>0</v>
      </c>
      <c r="H21" s="23">
        <f t="shared" si="5"/>
        <v>0</v>
      </c>
      <c r="I21" s="23">
        <f t="shared" si="6"/>
        <v>0</v>
      </c>
    </row>
    <row r="22" spans="1:9" ht="14.65" thickBot="1" x14ac:dyDescent="0.5">
      <c r="A22" s="19" t="s">
        <v>71</v>
      </c>
      <c r="B22" s="24" t="s">
        <v>24</v>
      </c>
      <c r="C22" s="23">
        <f t="shared" si="0"/>
        <v>0</v>
      </c>
      <c r="D22" s="23">
        <f t="shared" si="1"/>
        <v>0</v>
      </c>
      <c r="E22" s="23">
        <f t="shared" si="2"/>
        <v>0</v>
      </c>
      <c r="F22" s="23">
        <f t="shared" si="3"/>
        <v>0</v>
      </c>
      <c r="G22" s="23">
        <f t="shared" si="4"/>
        <v>0</v>
      </c>
      <c r="H22" s="23">
        <f t="shared" si="5"/>
        <v>0</v>
      </c>
      <c r="I22" s="23">
        <f t="shared" si="6"/>
        <v>0</v>
      </c>
    </row>
    <row r="23" spans="1:9" ht="14.65" thickBot="1" x14ac:dyDescent="0.5">
      <c r="A23" s="19" t="s">
        <v>71</v>
      </c>
      <c r="B23" s="24" t="s">
        <v>25</v>
      </c>
      <c r="C23" s="23">
        <f t="shared" si="0"/>
        <v>0</v>
      </c>
      <c r="D23" s="23">
        <f t="shared" si="1"/>
        <v>0</v>
      </c>
      <c r="E23" s="23">
        <f t="shared" si="2"/>
        <v>0</v>
      </c>
      <c r="F23" s="23">
        <f t="shared" si="3"/>
        <v>0</v>
      </c>
      <c r="G23" s="23">
        <f t="shared" si="4"/>
        <v>0</v>
      </c>
      <c r="H23" s="23">
        <f t="shared" si="5"/>
        <v>0</v>
      </c>
      <c r="I23" s="23">
        <f t="shared" si="6"/>
        <v>0</v>
      </c>
    </row>
    <row r="24" spans="1:9" ht="14.65" thickBot="1" x14ac:dyDescent="0.5">
      <c r="A24" s="19" t="s">
        <v>71</v>
      </c>
      <c r="B24" s="24" t="s">
        <v>26</v>
      </c>
      <c r="C24" s="23">
        <f t="shared" si="0"/>
        <v>0</v>
      </c>
      <c r="D24" s="23">
        <f t="shared" si="1"/>
        <v>0</v>
      </c>
      <c r="E24" s="23">
        <f t="shared" si="2"/>
        <v>0</v>
      </c>
      <c r="F24" s="23">
        <f t="shared" si="3"/>
        <v>0</v>
      </c>
      <c r="G24" s="23">
        <f t="shared" si="4"/>
        <v>0</v>
      </c>
      <c r="H24" s="23">
        <f t="shared" si="5"/>
        <v>0</v>
      </c>
      <c r="I24" s="23">
        <f t="shared" si="6"/>
        <v>0</v>
      </c>
    </row>
    <row r="25" spans="1:9" ht="14.65" thickBot="1" x14ac:dyDescent="0.5">
      <c r="A25" s="60" t="s">
        <v>60</v>
      </c>
      <c r="B25" s="61"/>
      <c r="C25" s="23">
        <f t="shared" ref="C25:I25" si="7">SUM(C15:C24)</f>
        <v>0</v>
      </c>
      <c r="D25" s="23">
        <f t="shared" si="7"/>
        <v>0</v>
      </c>
      <c r="E25" s="23">
        <f t="shared" si="7"/>
        <v>0</v>
      </c>
      <c r="F25" s="23">
        <f t="shared" si="7"/>
        <v>0</v>
      </c>
      <c r="G25" s="23">
        <f t="shared" si="7"/>
        <v>0</v>
      </c>
      <c r="H25" s="23">
        <f t="shared" si="7"/>
        <v>0</v>
      </c>
      <c r="I25" s="23">
        <f t="shared" si="7"/>
        <v>0</v>
      </c>
    </row>
    <row r="26" spans="1:9" ht="14.65" thickBot="1" x14ac:dyDescent="0.5">
      <c r="A26" s="65" t="s">
        <v>61</v>
      </c>
      <c r="B26" s="66"/>
      <c r="C26" s="67" t="s">
        <v>27</v>
      </c>
      <c r="D26" s="67"/>
      <c r="E26" s="67"/>
      <c r="F26" s="67" t="s">
        <v>28</v>
      </c>
      <c r="G26" s="67"/>
      <c r="H26" s="67"/>
      <c r="I26" s="68" t="s">
        <v>55</v>
      </c>
    </row>
    <row r="27" spans="1:9" ht="14.65" thickBot="1" x14ac:dyDescent="0.5">
      <c r="A27" s="19" t="s">
        <v>56</v>
      </c>
      <c r="B27" s="20" t="s">
        <v>57</v>
      </c>
      <c r="C27" s="55" t="s">
        <v>58</v>
      </c>
      <c r="D27" s="55" t="s">
        <v>59</v>
      </c>
      <c r="E27" s="27" t="s">
        <v>36</v>
      </c>
      <c r="F27" s="55" t="s">
        <v>23</v>
      </c>
      <c r="G27" s="55" t="s">
        <v>21</v>
      </c>
      <c r="H27" s="27" t="s">
        <v>36</v>
      </c>
      <c r="I27" s="68"/>
    </row>
    <row r="28" spans="1:9" ht="14.65" thickBot="1" x14ac:dyDescent="0.5">
      <c r="A28" s="19" t="s">
        <v>76</v>
      </c>
      <c r="B28" s="54" t="s">
        <v>22</v>
      </c>
      <c r="C28" s="23">
        <f>(SUMIFS(OGİİ2,KAYNAK,A28,SEBEP,B28,SÜRE,"Uzun",BİLDİRİM,"Bildirimli",İL,$B$10,İLÇE,$B$11)/VLOOKUP($B$11,ABONE,3,FALSE))*60</f>
        <v>0</v>
      </c>
      <c r="D28" s="23">
        <f>(SUMIFS(AGİİ2,KAYNAK,A28,SEBEP,B28,SÜRE,"Uzun",BİLDİRİM,"Bildirimli",İL,$B$10,İLÇE,$B$11)/VLOOKUP($B$11,ABONE,4,FALSE))*60</f>
        <v>0</v>
      </c>
      <c r="E28" s="23">
        <f>((SUMIFS(OGİİ2,KAYNAK,A28,SEBEP,B28,SÜRE,"Uzun",BİLDİRİM,"Bildirimli",İL,$B$10,İLÇE,$B$11)+SUMIFS(AGİİ2,KAYNAK,A28,SEBEP,B28,SÜRE,"Uzun",BİLDİRİM,"Bildirimli",İL,$B$10,İLÇE,$B$11))/VLOOKUP($B$11,ABONE,5,FALSE))*60</f>
        <v>0</v>
      </c>
      <c r="F28" s="23">
        <f>(SUMIFS(OGİD2,KAYNAK,A28,SEBEP,B28,SÜRE,"Uzun",BİLDİRİM,"Bildirimli",İL,$B$10,İLÇE,$B$11)/VLOOKUP($B$11,ABONE,6,FALSE))*60</f>
        <v>0</v>
      </c>
      <c r="G28" s="23">
        <f>(SUMIFS(AGİD2,KAYNAK,A28,SEBEP,B28,SÜRE,"Uzun",BİLDİRİM,"Bildirimli",İL,$B$10,İLÇE,$B$11)/VLOOKUP($B$11,ABONE,7,FALSE))*60</f>
        <v>0</v>
      </c>
      <c r="H28" s="23">
        <f>((SUMIFS(OGİD2,KAYNAK,A28,SEBEP,B28,SÜRE,"Uzun",BİLDİRİM,"Bildirimli",İL,$B$10,İLÇE,$B$11)+SUMIFS(AGİD2,KAYNAK,A28,SEBEP,B28,SÜRE,"Uzun",BİLDİRİM,"Bildirimli",İL,$B$10,İLÇE,$B$11))/VLOOKUP($B$11,ABONE,8,FALSE))*60</f>
        <v>0</v>
      </c>
      <c r="I28" s="23">
        <f>((SUMIFS(OGİİ2,KAYNAK,A28,SEBEP,B28,SÜRE,"Uzun",BİLDİRİM,"Bildirimli",İL,$B$10,İLÇE,$B$11)+SUMIFS(AGİİ2,KAYNAK,A28,SEBEP,B28,SÜRE,"Uzun",BİLDİRİM,"Bildirimli",İL,$B$10,İLÇE,$B$11)+SUMIFS(OGİD2,KAYNAK,A28,SEBEP,B28,SÜRE,"Uzun",BİLDİRİM,"Bildirimli",İL,$B$10,İLÇE,$B$11)+SUMIFS(AGİD2,KAYNAK,A28,SEBEP,B28,SÜRE,"Uzun",BİLDİRİM,"Bildirimli",İL,$B$10,İLÇE,$B$11))/VLOOKUP($B$11,ABONE,9,FALSE))*60</f>
        <v>0</v>
      </c>
    </row>
    <row r="29" spans="1:9" ht="14.65" thickBot="1" x14ac:dyDescent="0.5">
      <c r="A29" s="19" t="s">
        <v>72</v>
      </c>
      <c r="B29" s="54" t="s">
        <v>22</v>
      </c>
      <c r="C29" s="23">
        <f>(SUMIFS(OGİİ2,KAYNAK,A29,SEBEP,B29,SÜRE,"Uzun",BİLDİRİM,"Bildirimli",İL,$B$10,İLÇE,$B$11)/VLOOKUP($B$11,ABONE,3,FALSE))*60</f>
        <v>0</v>
      </c>
      <c r="D29" s="23">
        <f>(SUMIFS(AGİİ2,KAYNAK,A29,SEBEP,B29,SÜRE,"Uzun",BİLDİRİM,"Bildirimli",İL,$B$10,İLÇE,$B$11)/VLOOKUP($B$11,ABONE,4,FALSE))*60</f>
        <v>0</v>
      </c>
      <c r="E29" s="23">
        <f>((SUMIFS(OGİİ2,KAYNAK,A29,SEBEP,B29,SÜRE,"Uzun",BİLDİRİM,"Bildirimli",İL,$B$10,İLÇE,$B$11)+SUMIFS(AGİİ2,KAYNAK,A29,SEBEP,B29,SÜRE,"Uzun",BİLDİRİM,"Bildirimli",İL,$B$10,İLÇE,$B$11))/VLOOKUP($B$11,ABONE,5,FALSE))*60</f>
        <v>0</v>
      </c>
      <c r="F29" s="23">
        <f>(SUMIFS(OGİD2,KAYNAK,A29,SEBEP,B29,SÜRE,"Uzun",BİLDİRİM,"Bildirimli",İL,$B$10,İLÇE,$B$11)/VLOOKUP($B$11,ABONE,6,FALSE))*60</f>
        <v>0</v>
      </c>
      <c r="G29" s="23">
        <f>(SUMIFS(AGİD2,KAYNAK,A29,SEBEP,B29,SÜRE,"Uzun",BİLDİRİM,"Bildirimli",İL,$B$10,İLÇE,$B$11)/VLOOKUP($B$11,ABONE,7,FALSE))*60</f>
        <v>0</v>
      </c>
      <c r="H29" s="23">
        <f>((SUMIFS(OGİD2,KAYNAK,A29,SEBEP,B29,SÜRE,"Uzun",BİLDİRİM,"Bildirimli",İL,$B$10,İLÇE,$B$11)+SUMIFS(AGİD2,KAYNAK,A29,SEBEP,B29,SÜRE,"Uzun",BİLDİRİM,"Bildirimli",İL,$B$10,İLÇE,$B$11))/VLOOKUP($B$11,ABONE,8,FALSE))*60</f>
        <v>0</v>
      </c>
      <c r="I29" s="23">
        <f>((SUMIFS(OGİİ2,KAYNAK,A29,SEBEP,B29,SÜRE,"Uzun",BİLDİRİM,"Bildirimli",İL,$B$10,İLÇE,$B$11)+SUMIFS(AGİİ2,KAYNAK,A29,SEBEP,B29,SÜRE,"Uzun",BİLDİRİM,"Bildirimli",İL,$B$10,İLÇE,$B$11)+SUMIFS(OGİD2,KAYNAK,A29,SEBEP,B29,SÜRE,"Uzun",BİLDİRİM,"Bildirimli",İL,$B$10,İLÇE,$B$11)+SUMIFS(AGİD2,KAYNAK,A29,SEBEP,B29,SÜRE,"Uzun",BİLDİRİM,"Bildirimli",İL,$B$10,İLÇE,$B$11))/VLOOKUP($B$11,ABONE,9,FALSE))*60</f>
        <v>0</v>
      </c>
    </row>
    <row r="30" spans="1:9" ht="14.65" thickBot="1" x14ac:dyDescent="0.5">
      <c r="A30" s="19" t="s">
        <v>72</v>
      </c>
      <c r="B30" s="20" t="s">
        <v>26</v>
      </c>
      <c r="C30" s="23">
        <f>(SUMIFS(OGİİ2,KAYNAK,A30,SEBEP,B30,SÜRE,"Uzun",BİLDİRİM,"Bildirimli",İL,$B$10,İLÇE,$B$11)/VLOOKUP($B$11,ABONE,3,FALSE))*60</f>
        <v>0</v>
      </c>
      <c r="D30" s="23">
        <f>(SUMIFS(AGİİ2,KAYNAK,A30,SEBEP,B30,SÜRE,"Uzun",BİLDİRİM,"Bildirimli",İL,$B$10,İLÇE,$B$11)/VLOOKUP($B$11,ABONE,4,FALSE))*60</f>
        <v>0</v>
      </c>
      <c r="E30" s="23">
        <f>((SUMIFS(OGİİ2,KAYNAK,A30,SEBEP,B30,SÜRE,"Uzun",BİLDİRİM,"Bildirimli",İL,$B$10,İLÇE,$B$11)+SUMIFS(AGİİ2,KAYNAK,A30,SEBEP,B30,SÜRE,"Uzun",BİLDİRİM,"Bildirimli",İL,$B$10,İLÇE,$B$11))/VLOOKUP($B$11,ABONE,5,FALSE))*60</f>
        <v>0</v>
      </c>
      <c r="F30" s="23">
        <f>(SUMIFS(OGİD2,KAYNAK,A30,SEBEP,B30,SÜRE,"Uzun",BİLDİRİM,"Bildirimli",İL,$B$10,İLÇE,$B$11)/VLOOKUP($B$11,ABONE,6,FALSE))*60</f>
        <v>0</v>
      </c>
      <c r="G30" s="23">
        <f>(SUMIFS(AGİD2,KAYNAK,A30,SEBEP,B30,SÜRE,"Uzun",BİLDİRİM,"Bildirimli",İL,$B$10,İLÇE,$B$11)/VLOOKUP($B$11,ABONE,7,FALSE))*60</f>
        <v>0</v>
      </c>
      <c r="H30" s="23">
        <f>((SUMIFS(OGİD2,KAYNAK,A30,SEBEP,B30,SÜRE,"Uzun",BİLDİRİM,"Bildirimli",İL,$B$10,İLÇE,$B$11)+SUMIFS(AGİD2,KAYNAK,A30,SEBEP,B30,SÜRE,"Uzun",BİLDİRİM,"Bildirimli",İL,$B$10,İLÇE,$B$11))/VLOOKUP($B$11,ABONE,8,FALSE))*60</f>
        <v>0</v>
      </c>
      <c r="I30" s="23">
        <f>((SUMIFS(OGİİ2,KAYNAK,A30,SEBEP,B30,SÜRE,"Uzun",BİLDİRİM,"Bildirimli",İL,$B$10,İLÇE,$B$11)+SUMIFS(AGİİ2,KAYNAK,A30,SEBEP,B30,SÜRE,"Uzun",BİLDİRİM,"Bildirimli",İL,$B$10,İLÇE,$B$11)+SUMIFS(OGİD2,KAYNAK,A30,SEBEP,B30,SÜRE,"Uzun",BİLDİRİM,"Bildirimli",İL,$B$10,İLÇE,$B$11)+SUMIFS(AGİD2,KAYNAK,A30,SEBEP,B30,SÜRE,"Uzun",BİLDİRİM,"Bildirimli",İL,$B$10,İLÇE,$B$11))/VLOOKUP($B$11,ABONE,9,FALSE))*60</f>
        <v>0</v>
      </c>
    </row>
    <row r="31" spans="1:9" ht="14.65" thickBot="1" x14ac:dyDescent="0.5">
      <c r="A31" s="19" t="s">
        <v>71</v>
      </c>
      <c r="B31" s="54" t="s">
        <v>22</v>
      </c>
      <c r="C31" s="23">
        <f>(SUMIFS(OGİİ2,KAYNAK,A31,SEBEP,B31,SÜRE,"Uzun",BİLDİRİM,"Bildirimli",İL,$B$10,İLÇE,$B$11)/VLOOKUP($B$11,ABONE,3,FALSE))*60</f>
        <v>0</v>
      </c>
      <c r="D31" s="23">
        <f>(SUMIFS(AGİİ2,KAYNAK,A31,SEBEP,B31,SÜRE,"Uzun",BİLDİRİM,"Bildirimli",İL,$B$10,İLÇE,$B$11)/VLOOKUP($B$11,ABONE,4,FALSE))*60</f>
        <v>0</v>
      </c>
      <c r="E31" s="23">
        <f>((SUMIFS(OGİİ2,KAYNAK,A31,SEBEP,B31,SÜRE,"Uzun",BİLDİRİM,"Bildirimli",İL,$B$10,İLÇE,$B$11)+SUMIFS(AGİİ2,KAYNAK,A31,SEBEP,B31,SÜRE,"Uzun",BİLDİRİM,"Bildirimli",İL,$B$10,İLÇE,$B$11))/VLOOKUP($B$11,ABONE,5,FALSE))*60</f>
        <v>0</v>
      </c>
      <c r="F31" s="23">
        <f>(SUMIFS(OGİD2,KAYNAK,A31,SEBEP,B31,SÜRE,"Uzun",BİLDİRİM,"Bildirimli",İL,$B$10,İLÇE,$B$11)/VLOOKUP($B$11,ABONE,6,FALSE))*60</f>
        <v>0</v>
      </c>
      <c r="G31" s="23">
        <f>(SUMIFS(AGİD2,KAYNAK,A31,SEBEP,B31,SÜRE,"Uzun",BİLDİRİM,"Bildirimli",İL,$B$10,İLÇE,$B$11)/VLOOKUP($B$11,ABONE,7,FALSE))*60</f>
        <v>0</v>
      </c>
      <c r="H31" s="23">
        <f>((SUMIFS(OGİD2,KAYNAK,A31,SEBEP,B31,SÜRE,"Uzun",BİLDİRİM,"Bildirimli",İL,$B$10,İLÇE,$B$11)+SUMIFS(AGİD2,KAYNAK,A31,SEBEP,B31,SÜRE,"Uzun",BİLDİRİM,"Bildirimli",İL,$B$10,İLÇE,$B$11))/VLOOKUP($B$11,ABONE,8,FALSE))*60</f>
        <v>0</v>
      </c>
      <c r="I31" s="23">
        <f>((SUMIFS(OGİİ2,KAYNAK,A31,SEBEP,B31,SÜRE,"Uzun",BİLDİRİM,"Bildirimli",İL,$B$10,İLÇE,$B$11)+SUMIFS(AGİİ2,KAYNAK,A31,SEBEP,B31,SÜRE,"Uzun",BİLDİRİM,"Bildirimli",İL,$B$10,İLÇE,$B$11)+SUMIFS(OGİD2,KAYNAK,A31,SEBEP,B31,SÜRE,"Uzun",BİLDİRİM,"Bildirimli",İL,$B$10,İLÇE,$B$11)+SUMIFS(AGİD2,KAYNAK,A31,SEBEP,B31,SÜRE,"Uzun",BİLDİRİM,"Bildirimli",İL,$B$10,İLÇE,$B$11))/VLOOKUP($B$11,ABONE,9,FALSE))*60</f>
        <v>0</v>
      </c>
    </row>
    <row r="32" spans="1:9" ht="14.65" thickBot="1" x14ac:dyDescent="0.5">
      <c r="A32" s="19" t="s">
        <v>71</v>
      </c>
      <c r="B32" s="20" t="s">
        <v>26</v>
      </c>
      <c r="C32" s="23">
        <f>(SUMIFS(OGİİ2,KAYNAK,A32,SEBEP,B32,SÜRE,"Uzun",BİLDİRİM,"Bildirimli",İL,$B$10,İLÇE,$B$11)/VLOOKUP($B$11,ABONE,3,FALSE))*60</f>
        <v>0</v>
      </c>
      <c r="D32" s="23">
        <f>(SUMIFS(AGİİ2,KAYNAK,A32,SEBEP,B32,SÜRE,"Uzun",BİLDİRİM,"Bildirimli",İL,$B$10,İLÇE,$B$11)/VLOOKUP($B$11,ABONE,4,FALSE))*60</f>
        <v>0</v>
      </c>
      <c r="E32" s="23">
        <f>((SUMIFS(OGİİ2,KAYNAK,A32,SEBEP,B32,SÜRE,"Uzun",BİLDİRİM,"Bildirimli",İL,$B$10,İLÇE,$B$11)+SUMIFS(AGİİ2,KAYNAK,A32,SEBEP,B32,SÜRE,"Uzun",BİLDİRİM,"Bildirimli",İL,$B$10,İLÇE,$B$11))/VLOOKUP($B$11,ABONE,5,FALSE))*60</f>
        <v>0</v>
      </c>
      <c r="F32" s="23">
        <f>(SUMIFS(OGİD2,KAYNAK,A32,SEBEP,B32,SÜRE,"Uzun",BİLDİRİM,"Bildirimli",İL,$B$10,İLÇE,$B$11)/VLOOKUP($B$11,ABONE,6,FALSE))*60</f>
        <v>0</v>
      </c>
      <c r="G32" s="23">
        <f>(SUMIFS(AGİD2,KAYNAK,A32,SEBEP,B32,SÜRE,"Uzun",BİLDİRİM,"Bildirimli",İL,$B$10,İLÇE,$B$11)/VLOOKUP($B$11,ABONE,7,FALSE))*60</f>
        <v>0</v>
      </c>
      <c r="H32" s="23">
        <f>((SUMIFS(OGİD2,KAYNAK,A32,SEBEP,B32,SÜRE,"Uzun",BİLDİRİM,"Bildirimli",İL,$B$10,İLÇE,$B$11)+SUMIFS(AGİD2,KAYNAK,A32,SEBEP,B32,SÜRE,"Uzun",BİLDİRİM,"Bildirimli",İL,$B$10,İLÇE,$B$11))/VLOOKUP($B$11,ABONE,8,FALSE))*60</f>
        <v>0</v>
      </c>
      <c r="I32" s="23">
        <f>((SUMIFS(OGİİ2,KAYNAK,A32,SEBEP,B32,SÜRE,"Uzun",BİLDİRİM,"Bildirimli",İL,$B$10,İLÇE,$B$11)+SUMIFS(AGİİ2,KAYNAK,A32,SEBEP,B32,SÜRE,"Uzun",BİLDİRİM,"Bildirimli",İL,$B$10,İLÇE,$B$11)+SUMIFS(OGİD2,KAYNAK,A32,SEBEP,B32,SÜRE,"Uzun",BİLDİRİM,"Bildirimli",İL,$B$10,İLÇE,$B$11)+SUMIFS(AGİD2,KAYNAK,A32,SEBEP,B32,SÜRE,"Uzun",BİLDİRİM,"Bildirimli",İL,$B$10,İLÇE,$B$11))/VLOOKUP($B$11,ABONE,9,FALSE))*60</f>
        <v>0</v>
      </c>
    </row>
    <row r="33" spans="1:9" ht="14.65" thickBot="1" x14ac:dyDescent="0.5">
      <c r="A33" s="60" t="s">
        <v>60</v>
      </c>
      <c r="B33" s="61"/>
      <c r="C33" s="23">
        <f>SUM(C28:C32)</f>
        <v>0</v>
      </c>
      <c r="D33" s="23">
        <f t="shared" ref="D33:I33" si="8">SUM(D28:D32)</f>
        <v>0</v>
      </c>
      <c r="E33" s="23">
        <f t="shared" si="8"/>
        <v>0</v>
      </c>
      <c r="F33" s="23">
        <f t="shared" si="8"/>
        <v>0</v>
      </c>
      <c r="G33" s="23">
        <f t="shared" si="8"/>
        <v>0</v>
      </c>
      <c r="H33" s="23">
        <f t="shared" si="8"/>
        <v>0</v>
      </c>
      <c r="I33" s="23">
        <f t="shared" si="8"/>
        <v>0</v>
      </c>
    </row>
    <row r="34" spans="1:9" ht="14.65" thickBot="1" x14ac:dyDescent="0.5">
      <c r="A34" s="65" t="s">
        <v>62</v>
      </c>
      <c r="B34" s="66"/>
      <c r="C34" s="72" t="s">
        <v>27</v>
      </c>
      <c r="D34" s="73"/>
      <c r="E34" s="74"/>
      <c r="F34" s="67" t="s">
        <v>28</v>
      </c>
      <c r="G34" s="67"/>
      <c r="H34" s="67"/>
      <c r="I34" s="68" t="s">
        <v>55</v>
      </c>
    </row>
    <row r="35" spans="1:9" ht="14.65" thickBot="1" x14ac:dyDescent="0.5">
      <c r="A35" s="19" t="s">
        <v>56</v>
      </c>
      <c r="B35" s="20" t="s">
        <v>57</v>
      </c>
      <c r="C35" s="55" t="s">
        <v>58</v>
      </c>
      <c r="D35" s="55" t="s">
        <v>59</v>
      </c>
      <c r="E35" s="27" t="s">
        <v>36</v>
      </c>
      <c r="F35" s="55" t="s">
        <v>23</v>
      </c>
      <c r="G35" s="55" t="s">
        <v>21</v>
      </c>
      <c r="H35" s="27" t="s">
        <v>36</v>
      </c>
      <c r="I35" s="68"/>
    </row>
    <row r="36" spans="1:9" ht="14.65" thickBot="1" x14ac:dyDescent="0.5">
      <c r="A36" s="19" t="s">
        <v>76</v>
      </c>
      <c r="B36" s="54" t="s">
        <v>22</v>
      </c>
      <c r="C36" s="23">
        <f t="shared" ref="C36:C45" si="9">(SUMIFS(OGİİ1,KAYNAK,A36,SEBEP,B36,SÜRE,"Uzun",BİLDİRİM,"Bildirimsiz",İL,$B$10,İLÇE,$B$11)/VLOOKUP($B$11,ABONE,3,FALSE))</f>
        <v>0</v>
      </c>
      <c r="D36" s="23">
        <f t="shared" ref="D36:D45" si="10">(SUMIFS(AGİİ1,KAYNAK,A36,SEBEP,B36,SÜRE,"Uzun",BİLDİRİM,"Bildirimsiz",İL,$B$10,İLÇE,$B$11)/VLOOKUP($B$11,ABONE,4,FALSE))</f>
        <v>0</v>
      </c>
      <c r="E36" s="23">
        <f t="shared" ref="E36:E45" si="11">((SUMIFS(OGİİ1,KAYNAK,A36,SEBEP,B36,SÜRE,"Uzun",BİLDİRİM,"Bildirimsiz",İL,$B$10,İLÇE,$B$11)+SUMIFS(AGİİ1,KAYNAK,A36,SEBEP,B36,SÜRE,"Uzun",BİLDİRİM,"Bildirimsiz",İL,$B$10,İLÇE,$B$11))/VLOOKUP($B$11,ABONE,5,FALSE))</f>
        <v>0</v>
      </c>
      <c r="F36" s="23">
        <f t="shared" ref="F36:F45" si="12">(SUMIFS(OGİD1,KAYNAK,A36,SEBEP,B36,SÜRE,"Uzun",BİLDİRİM,"Bildirimsiz",İL,$B$10,İLÇE,$B$11)/VLOOKUP($B$11,ABONE,6,FALSE))</f>
        <v>0</v>
      </c>
      <c r="G36" s="23">
        <f t="shared" ref="G36:G45" si="13">(SUMIFS(AGİD1,KAYNAK,A36,SEBEP,B36,SÜRE,"Uzun",BİLDİRİM,"Bildirimsiz",İL,$B$10,İLÇE,$B$11)/VLOOKUP($B$11,ABONE,7,FALSE))</f>
        <v>0</v>
      </c>
      <c r="H36" s="23">
        <f t="shared" ref="H36:H45" si="14">((SUMIFS(OGİD1,KAYNAK,A36,SEBEP,B36,SÜRE,"Uzun",BİLDİRİM,"Bildirimsiz",İL,$B$10,İLÇE,$B$11)+SUMIFS(AGİD1,KAYNAK,A36,SEBEP,B36,SÜRE,"Uzun",BİLDİRİM,"Bildirimsiz",İL,$B$10,İLÇE,$B$11))/VLOOKUP($B$11,ABONE,8,FALSE))</f>
        <v>0</v>
      </c>
      <c r="I36" s="23">
        <f t="shared" ref="I36:I45" si="15">((SUMIFS(OGİİ1,KAYNAK,A36,SEBEP,B36,SÜRE,"Uzun",BİLDİRİM,"Bildirimsiz",İL,$B$10,İLÇE,$B$11)+SUMIFS(AGİİ1,KAYNAK,A36,SEBEP,B36,SÜRE,"Uzun",BİLDİRİM,"Bildirimsiz",İL,$B$10,İLÇE,$B$11)+SUMIFS(OGİD1,KAYNAK,A36,SEBEP,B36,SÜRE,"Uzun",BİLDİRİM,"Bildirimsiz",İL,$B$10,İLÇE,$B$11)+SUMIFS(AGİD1,KAYNAK,A36,SEBEP,B36,SÜRE,"Uzun",BİLDİRİM,"Bildirimsiz",İL,$B$10,İLÇE,$B$11))/VLOOKUP($B$11,ABONE,9,FALSE))</f>
        <v>0</v>
      </c>
    </row>
    <row r="37" spans="1:9" ht="14.65" thickBot="1" x14ac:dyDescent="0.5">
      <c r="A37" s="19" t="s">
        <v>76</v>
      </c>
      <c r="B37" s="24" t="s">
        <v>25</v>
      </c>
      <c r="C37" s="23">
        <f t="shared" si="9"/>
        <v>0</v>
      </c>
      <c r="D37" s="23">
        <f t="shared" si="10"/>
        <v>0</v>
      </c>
      <c r="E37" s="23">
        <f t="shared" si="11"/>
        <v>0</v>
      </c>
      <c r="F37" s="23">
        <f t="shared" si="12"/>
        <v>0</v>
      </c>
      <c r="G37" s="23">
        <f t="shared" si="13"/>
        <v>0</v>
      </c>
      <c r="H37" s="23">
        <f t="shared" si="14"/>
        <v>0</v>
      </c>
      <c r="I37" s="23">
        <f t="shared" si="15"/>
        <v>0</v>
      </c>
    </row>
    <row r="38" spans="1:9" ht="14.65" thickBot="1" x14ac:dyDescent="0.5">
      <c r="A38" s="19" t="s">
        <v>72</v>
      </c>
      <c r="B38" s="54" t="s">
        <v>22</v>
      </c>
      <c r="C38" s="23">
        <f t="shared" si="9"/>
        <v>0</v>
      </c>
      <c r="D38" s="23">
        <f t="shared" si="10"/>
        <v>0</v>
      </c>
      <c r="E38" s="23">
        <f t="shared" si="11"/>
        <v>0</v>
      </c>
      <c r="F38" s="23">
        <f t="shared" si="12"/>
        <v>0</v>
      </c>
      <c r="G38" s="23">
        <f t="shared" si="13"/>
        <v>0</v>
      </c>
      <c r="H38" s="23">
        <f t="shared" si="14"/>
        <v>0</v>
      </c>
      <c r="I38" s="23">
        <f t="shared" si="15"/>
        <v>0</v>
      </c>
    </row>
    <row r="39" spans="1:9" ht="14.65" thickBot="1" x14ac:dyDescent="0.5">
      <c r="A39" s="19" t="s">
        <v>72</v>
      </c>
      <c r="B39" s="20" t="s">
        <v>24</v>
      </c>
      <c r="C39" s="23">
        <f t="shared" si="9"/>
        <v>0</v>
      </c>
      <c r="D39" s="23">
        <f t="shared" si="10"/>
        <v>0</v>
      </c>
      <c r="E39" s="23">
        <f t="shared" si="11"/>
        <v>0</v>
      </c>
      <c r="F39" s="23">
        <f t="shared" si="12"/>
        <v>0</v>
      </c>
      <c r="G39" s="23">
        <f t="shared" si="13"/>
        <v>0</v>
      </c>
      <c r="H39" s="23">
        <f t="shared" si="14"/>
        <v>0</v>
      </c>
      <c r="I39" s="23">
        <f t="shared" si="15"/>
        <v>0</v>
      </c>
    </row>
    <row r="40" spans="1:9" ht="14.65" thickBot="1" x14ac:dyDescent="0.5">
      <c r="A40" s="19" t="s">
        <v>72</v>
      </c>
      <c r="B40" s="24" t="s">
        <v>25</v>
      </c>
      <c r="C40" s="23">
        <f t="shared" si="9"/>
        <v>0</v>
      </c>
      <c r="D40" s="23">
        <f t="shared" si="10"/>
        <v>0</v>
      </c>
      <c r="E40" s="23">
        <f t="shared" si="11"/>
        <v>0</v>
      </c>
      <c r="F40" s="23">
        <f t="shared" si="12"/>
        <v>0</v>
      </c>
      <c r="G40" s="23">
        <f t="shared" si="13"/>
        <v>0</v>
      </c>
      <c r="H40" s="23">
        <f t="shared" si="14"/>
        <v>0</v>
      </c>
      <c r="I40" s="23">
        <f t="shared" si="15"/>
        <v>0</v>
      </c>
    </row>
    <row r="41" spans="1:9" ht="14.65" thickBot="1" x14ac:dyDescent="0.5">
      <c r="A41" s="19" t="s">
        <v>72</v>
      </c>
      <c r="B41" s="20" t="s">
        <v>26</v>
      </c>
      <c r="C41" s="23">
        <f t="shared" si="9"/>
        <v>0</v>
      </c>
      <c r="D41" s="23">
        <f t="shared" si="10"/>
        <v>0</v>
      </c>
      <c r="E41" s="23">
        <f t="shared" si="11"/>
        <v>0</v>
      </c>
      <c r="F41" s="23">
        <f t="shared" si="12"/>
        <v>0</v>
      </c>
      <c r="G41" s="23">
        <f t="shared" si="13"/>
        <v>0</v>
      </c>
      <c r="H41" s="23">
        <f t="shared" si="14"/>
        <v>0</v>
      </c>
      <c r="I41" s="23">
        <f t="shared" si="15"/>
        <v>0</v>
      </c>
    </row>
    <row r="42" spans="1:9" ht="14.65" thickBot="1" x14ac:dyDescent="0.5">
      <c r="A42" s="19" t="s">
        <v>71</v>
      </c>
      <c r="B42" s="54" t="s">
        <v>22</v>
      </c>
      <c r="C42" s="23">
        <f t="shared" si="9"/>
        <v>0</v>
      </c>
      <c r="D42" s="23">
        <f t="shared" si="10"/>
        <v>0</v>
      </c>
      <c r="E42" s="23">
        <f t="shared" si="11"/>
        <v>0</v>
      </c>
      <c r="F42" s="23">
        <f t="shared" si="12"/>
        <v>0</v>
      </c>
      <c r="G42" s="23">
        <f t="shared" si="13"/>
        <v>0</v>
      </c>
      <c r="H42" s="23">
        <f t="shared" si="14"/>
        <v>0</v>
      </c>
      <c r="I42" s="23">
        <f t="shared" si="15"/>
        <v>0</v>
      </c>
    </row>
    <row r="43" spans="1:9" ht="14.65" thickBot="1" x14ac:dyDescent="0.5">
      <c r="A43" s="19" t="s">
        <v>71</v>
      </c>
      <c r="B43" s="20" t="s">
        <v>24</v>
      </c>
      <c r="C43" s="23">
        <f t="shared" si="9"/>
        <v>0</v>
      </c>
      <c r="D43" s="23">
        <f t="shared" si="10"/>
        <v>0</v>
      </c>
      <c r="E43" s="23">
        <f t="shared" si="11"/>
        <v>0</v>
      </c>
      <c r="F43" s="23">
        <f t="shared" si="12"/>
        <v>0</v>
      </c>
      <c r="G43" s="23">
        <f t="shared" si="13"/>
        <v>0</v>
      </c>
      <c r="H43" s="23">
        <f t="shared" si="14"/>
        <v>0</v>
      </c>
      <c r="I43" s="23">
        <f t="shared" si="15"/>
        <v>0</v>
      </c>
    </row>
    <row r="44" spans="1:9" ht="14.65" thickBot="1" x14ac:dyDescent="0.5">
      <c r="A44" s="19" t="s">
        <v>71</v>
      </c>
      <c r="B44" s="24" t="s">
        <v>25</v>
      </c>
      <c r="C44" s="23">
        <f t="shared" si="9"/>
        <v>0</v>
      </c>
      <c r="D44" s="23">
        <f t="shared" si="10"/>
        <v>0</v>
      </c>
      <c r="E44" s="23">
        <f t="shared" si="11"/>
        <v>0</v>
      </c>
      <c r="F44" s="23">
        <f t="shared" si="12"/>
        <v>0</v>
      </c>
      <c r="G44" s="23">
        <f t="shared" si="13"/>
        <v>0</v>
      </c>
      <c r="H44" s="23">
        <f t="shared" si="14"/>
        <v>0</v>
      </c>
      <c r="I44" s="23">
        <f t="shared" si="15"/>
        <v>0</v>
      </c>
    </row>
    <row r="45" spans="1:9" ht="14.65" thickBot="1" x14ac:dyDescent="0.5">
      <c r="A45" s="19" t="s">
        <v>71</v>
      </c>
      <c r="B45" s="20" t="s">
        <v>26</v>
      </c>
      <c r="C45" s="23">
        <f t="shared" si="9"/>
        <v>0</v>
      </c>
      <c r="D45" s="23">
        <f t="shared" si="10"/>
        <v>0</v>
      </c>
      <c r="E45" s="23">
        <f t="shared" si="11"/>
        <v>0</v>
      </c>
      <c r="F45" s="23">
        <f t="shared" si="12"/>
        <v>0</v>
      </c>
      <c r="G45" s="23">
        <f t="shared" si="13"/>
        <v>0</v>
      </c>
      <c r="H45" s="23">
        <f t="shared" si="14"/>
        <v>0</v>
      </c>
      <c r="I45" s="23">
        <f t="shared" si="15"/>
        <v>0</v>
      </c>
    </row>
    <row r="46" spans="1:9" ht="14.65" thickBot="1" x14ac:dyDescent="0.5">
      <c r="A46" s="60" t="s">
        <v>60</v>
      </c>
      <c r="B46" s="61"/>
      <c r="C46" s="23">
        <f>SUM(C36:C45)</f>
        <v>0</v>
      </c>
      <c r="D46" s="23">
        <f t="shared" ref="D46:I46" si="16">SUM(D36:D45)</f>
        <v>0</v>
      </c>
      <c r="E46" s="23">
        <f t="shared" si="16"/>
        <v>0</v>
      </c>
      <c r="F46" s="23">
        <f t="shared" si="16"/>
        <v>0</v>
      </c>
      <c r="G46" s="23">
        <f t="shared" si="16"/>
        <v>0</v>
      </c>
      <c r="H46" s="23">
        <f t="shared" si="16"/>
        <v>0</v>
      </c>
      <c r="I46" s="23">
        <f t="shared" si="16"/>
        <v>0</v>
      </c>
    </row>
    <row r="47" spans="1:9" ht="14.65" thickBot="1" x14ac:dyDescent="0.5">
      <c r="A47" s="65" t="s">
        <v>63</v>
      </c>
      <c r="B47" s="66"/>
      <c r="C47" s="67" t="s">
        <v>27</v>
      </c>
      <c r="D47" s="67"/>
      <c r="E47" s="67"/>
      <c r="F47" s="67" t="s">
        <v>28</v>
      </c>
      <c r="G47" s="67"/>
      <c r="H47" s="67"/>
      <c r="I47" s="68" t="s">
        <v>55</v>
      </c>
    </row>
    <row r="48" spans="1:9" ht="14.65" thickBot="1" x14ac:dyDescent="0.5">
      <c r="A48" s="19" t="s">
        <v>56</v>
      </c>
      <c r="B48" s="20" t="s">
        <v>57</v>
      </c>
      <c r="C48" s="55" t="s">
        <v>58</v>
      </c>
      <c r="D48" s="55" t="s">
        <v>59</v>
      </c>
      <c r="E48" s="27" t="s">
        <v>36</v>
      </c>
      <c r="F48" s="55" t="s">
        <v>23</v>
      </c>
      <c r="G48" s="55" t="s">
        <v>21</v>
      </c>
      <c r="H48" s="27" t="s">
        <v>36</v>
      </c>
      <c r="I48" s="68"/>
    </row>
    <row r="49" spans="1:9" ht="14.65" thickBot="1" x14ac:dyDescent="0.5">
      <c r="A49" s="19" t="s">
        <v>76</v>
      </c>
      <c r="B49" s="54" t="s">
        <v>22</v>
      </c>
      <c r="C49" s="23">
        <f>(SUMIFS(OGİİ1,KAYNAK,A49,SEBEP,B49,SÜRE,"Uzun",BİLDİRİM,"Bildirimli",İL,$B$10,İLÇE,$B$11)/VLOOKUP($B$11,ABONE,3,FALSE))</f>
        <v>0</v>
      </c>
      <c r="D49" s="23">
        <f>(SUMIFS(AGİİ1,KAYNAK,A49,SEBEP,B49,SÜRE,"Uzun",BİLDİRİM,"Bildirimli",İL,$B$10,İLÇE,$B$11)/VLOOKUP($B$11,ABONE,4,FALSE))</f>
        <v>0</v>
      </c>
      <c r="E49" s="23">
        <f>((SUMIFS(OGİİ1,KAYNAK,A49,SEBEP,B49,SÜRE,"Uzun",BİLDİRİM,"Bildirimli",İL,$B$10,İLÇE,$B$11)+SUMIFS(AGİİ1,KAYNAK,A49,SEBEP,B49,SÜRE,"Uzun",BİLDİRİM,"Bildirimli",İL,$B$10,İLÇE,$B$11))/VLOOKUP($B$11,ABONE,5,FALSE))</f>
        <v>0</v>
      </c>
      <c r="F49" s="23">
        <f>(SUMIFS(OGİD1,KAYNAK,A49,SEBEP,B49,SÜRE,"Uzun",BİLDİRİM,"Bildirimli",İL,$B$10,İLÇE,$B$11)/VLOOKUP($B$11,ABONE,6,FALSE))</f>
        <v>0</v>
      </c>
      <c r="G49" s="23">
        <f>(SUMIFS(AGİD1,KAYNAK,A49,SEBEP,B49,SÜRE,"Uzun",BİLDİRİM,"Bildirimli",İL,$B$10,İLÇE,$B$11)/VLOOKUP($B$11,ABONE,7,FALSE))</f>
        <v>0</v>
      </c>
      <c r="H49" s="23">
        <f>((SUMIFS(OGİD1,KAYNAK,A49,SEBEP,B49,SÜRE,"Uzun",BİLDİRİM,"Bildirimli",İL,$B$10,İLÇE,$B$11)+SUMIFS(AGİD1,KAYNAK,A49,SEBEP,B49,SÜRE,"Uzun",BİLDİRİM,"Bildirimli",İL,$B$10,İLÇE,$B$11))/VLOOKUP($B$11,ABONE,8,FALSE))</f>
        <v>0</v>
      </c>
      <c r="I49" s="23">
        <f>((SUMIFS(OGİİ1,KAYNAK,A49,SEBEP,B49,SÜRE,"Uzun",BİLDİRİM,"Bildirimli",İL,$B$10,İLÇE,$B$11)+SUMIFS(AGİİ1,KAYNAK,A49,SEBEP,B49,SÜRE,"Uzun",BİLDİRİM,"Bildirimli",İL,$B$10,İLÇE,$B$11)+SUMIFS(OGİD1,KAYNAK,A49,SEBEP,B49,SÜRE,"Uzun",BİLDİRİM,"Bildirimli",İL,$B$10,İLÇE,$B$11)+SUMIFS(AGİD1,KAYNAK,A49,SEBEP,B49,SÜRE,"Uzun",BİLDİRİM,"Bildirimli",İL,$B$10,İLÇE,$B$11))/VLOOKUP($B$11,ABONE,9,FALSE))</f>
        <v>0</v>
      </c>
    </row>
    <row r="50" spans="1:9" ht="14.65" thickBot="1" x14ac:dyDescent="0.5">
      <c r="A50" s="19" t="s">
        <v>72</v>
      </c>
      <c r="B50" s="54" t="s">
        <v>22</v>
      </c>
      <c r="C50" s="23">
        <f>(SUMIFS(OGİİ1,KAYNAK,A50,SEBEP,B50,SÜRE,"Uzun",BİLDİRİM,"Bildirimli",İL,$B$10,İLÇE,$B$11)/VLOOKUP($B$11,ABONE,3,FALSE))</f>
        <v>0</v>
      </c>
      <c r="D50" s="23">
        <f>(SUMIFS(AGİİ1,KAYNAK,A50,SEBEP,B50,SÜRE,"Uzun",BİLDİRİM,"Bildirimli",İL,$B$10,İLÇE,$B$11)/VLOOKUP($B$11,ABONE,4,FALSE))</f>
        <v>0</v>
      </c>
      <c r="E50" s="23">
        <f>((SUMIFS(OGİİ1,KAYNAK,A50,SEBEP,B50,SÜRE,"Uzun",BİLDİRİM,"Bildirimli",İL,$B$10,İLÇE,$B$11)+SUMIFS(AGİİ1,KAYNAK,A50,SEBEP,B50,SÜRE,"Uzun",BİLDİRİM,"Bildirimli",İL,$B$10,İLÇE,$B$11))/VLOOKUP($B$11,ABONE,5,FALSE))</f>
        <v>0</v>
      </c>
      <c r="F50" s="23">
        <f>(SUMIFS(OGİD1,KAYNAK,A50,SEBEP,B50,SÜRE,"Uzun",BİLDİRİM,"Bildirimli",İL,$B$10,İLÇE,$B$11)/VLOOKUP($B$11,ABONE,6,FALSE))</f>
        <v>0</v>
      </c>
      <c r="G50" s="23">
        <f>(SUMIFS(AGİD1,KAYNAK,A50,SEBEP,B50,SÜRE,"Uzun",BİLDİRİM,"Bildirimli",İL,$B$10,İLÇE,$B$11)/VLOOKUP($B$11,ABONE,7,FALSE))</f>
        <v>0</v>
      </c>
      <c r="H50" s="23">
        <f>((SUMIFS(OGİD1,KAYNAK,A50,SEBEP,B50,SÜRE,"Uzun",BİLDİRİM,"Bildirimli",İL,$B$10,İLÇE,$B$11)+SUMIFS(AGİD1,KAYNAK,A50,SEBEP,B50,SÜRE,"Uzun",BİLDİRİM,"Bildirimli",İL,$B$10,İLÇE,$B$11))/VLOOKUP($B$11,ABONE,8,FALSE))</f>
        <v>0</v>
      </c>
      <c r="I50" s="23">
        <f>((SUMIFS(OGİİ1,KAYNAK,A50,SEBEP,B50,SÜRE,"Uzun",BİLDİRİM,"Bildirimli",İL,$B$10,İLÇE,$B$11)+SUMIFS(AGİİ1,KAYNAK,A50,SEBEP,B50,SÜRE,"Uzun",BİLDİRİM,"Bildirimli",İL,$B$10,İLÇE,$B$11)+SUMIFS(OGİD1,KAYNAK,A50,SEBEP,B50,SÜRE,"Uzun",BİLDİRİM,"Bildirimli",İL,$B$10,İLÇE,$B$11)+SUMIFS(AGİD1,KAYNAK,A50,SEBEP,B50,SÜRE,"Uzun",BİLDİRİM,"Bildirimli",İL,$B$10,İLÇE,$B$11))/VLOOKUP($B$11,ABONE,9,FALSE))</f>
        <v>0</v>
      </c>
    </row>
    <row r="51" spans="1:9" ht="14.65" thickBot="1" x14ac:dyDescent="0.5">
      <c r="A51" s="19" t="s">
        <v>72</v>
      </c>
      <c r="B51" s="20" t="s">
        <v>26</v>
      </c>
      <c r="C51" s="23">
        <f>(SUMIFS(OGİİ1,KAYNAK,A51,SEBEP,B51,SÜRE,"Uzun",BİLDİRİM,"Bildirimli",İL,$B$10,İLÇE,$B$11)/VLOOKUP($B$11,ABONE,3,FALSE))</f>
        <v>0</v>
      </c>
      <c r="D51" s="23">
        <f>(SUMIFS(AGİİ1,KAYNAK,A51,SEBEP,B51,SÜRE,"Uzun",BİLDİRİM,"Bildirimli",İL,$B$10,İLÇE,$B$11)/VLOOKUP($B$11,ABONE,4,FALSE))</f>
        <v>0</v>
      </c>
      <c r="E51" s="23">
        <f>((SUMIFS(OGİİ1,KAYNAK,A51,SEBEP,B51,SÜRE,"Uzun",BİLDİRİM,"Bildirimli",İL,$B$10,İLÇE,$B$11)+SUMIFS(AGİİ1,KAYNAK,A51,SEBEP,B51,SÜRE,"Uzun",BİLDİRİM,"Bildirimli",İL,$B$10,İLÇE,$B$11))/VLOOKUP($B$11,ABONE,5,FALSE))</f>
        <v>0</v>
      </c>
      <c r="F51" s="23">
        <f>(SUMIFS(OGİD1,KAYNAK,A51,SEBEP,B51,SÜRE,"Uzun",BİLDİRİM,"Bildirimli",İL,$B$10,İLÇE,$B$11)/VLOOKUP($B$11,ABONE,6,FALSE))</f>
        <v>0</v>
      </c>
      <c r="G51" s="23">
        <f>(SUMIFS(AGİD1,KAYNAK,A51,SEBEP,B51,SÜRE,"Uzun",BİLDİRİM,"Bildirimli",İL,$B$10,İLÇE,$B$11)/VLOOKUP($B$11,ABONE,7,FALSE))</f>
        <v>0</v>
      </c>
      <c r="H51" s="23">
        <f>((SUMIFS(OGİD1,KAYNAK,A51,SEBEP,B51,SÜRE,"Uzun",BİLDİRİM,"Bildirimli",İL,$B$10,İLÇE,$B$11)+SUMIFS(AGİD1,KAYNAK,A51,SEBEP,B51,SÜRE,"Uzun",BİLDİRİM,"Bildirimli",İL,$B$10,İLÇE,$B$11))/VLOOKUP($B$11,ABONE,8,FALSE))</f>
        <v>0</v>
      </c>
      <c r="I51" s="23">
        <f>((SUMIFS(OGİİ1,KAYNAK,A51,SEBEP,B51,SÜRE,"Uzun",BİLDİRİM,"Bildirimli",İL,$B$10,İLÇE,$B$11)+SUMIFS(AGİİ1,KAYNAK,A51,SEBEP,B51,SÜRE,"Uzun",BİLDİRİM,"Bildirimli",İL,$B$10,İLÇE,$B$11)+SUMIFS(OGİD1,KAYNAK,A51,SEBEP,B51,SÜRE,"Uzun",BİLDİRİM,"Bildirimli",İL,$B$10,İLÇE,$B$11)+SUMIFS(AGİD1,KAYNAK,A51,SEBEP,B51,SÜRE,"Uzun",BİLDİRİM,"Bildirimli",İL,$B$10,İLÇE,$B$11))/VLOOKUP($B$11,ABONE,9,FALSE))</f>
        <v>0</v>
      </c>
    </row>
    <row r="52" spans="1:9" ht="14.65" thickBot="1" x14ac:dyDescent="0.5">
      <c r="A52" s="19" t="s">
        <v>71</v>
      </c>
      <c r="B52" s="54" t="s">
        <v>22</v>
      </c>
      <c r="C52" s="23">
        <f>(SUMIFS(OGİİ1,KAYNAK,A52,SEBEP,B52,SÜRE,"Uzun",BİLDİRİM,"Bildirimli",İL,$B$10,İLÇE,$B$11)/VLOOKUP($B$11,ABONE,3,FALSE))</f>
        <v>0</v>
      </c>
      <c r="D52" s="23">
        <f>(SUMIFS(AGİİ1,KAYNAK,A52,SEBEP,B52,SÜRE,"Uzun",BİLDİRİM,"Bildirimli",İL,$B$10,İLÇE,$B$11)/VLOOKUP($B$11,ABONE,4,FALSE))</f>
        <v>0</v>
      </c>
      <c r="E52" s="23">
        <f>((SUMIFS(OGİİ1,KAYNAK,A52,SEBEP,B52,SÜRE,"Uzun",BİLDİRİM,"Bildirimli",İL,$B$10,İLÇE,$B$11)+SUMIFS(AGİİ1,KAYNAK,A52,SEBEP,B52,SÜRE,"Uzun",BİLDİRİM,"Bildirimli",İL,$B$10,İLÇE,$B$11))/VLOOKUP($B$11,ABONE,5,FALSE))</f>
        <v>0</v>
      </c>
      <c r="F52" s="23">
        <f>(SUMIFS(OGİD1,KAYNAK,A52,SEBEP,B52,SÜRE,"Uzun",BİLDİRİM,"Bildirimli",İL,$B$10,İLÇE,$B$11)/VLOOKUP($B$11,ABONE,6,FALSE))</f>
        <v>0</v>
      </c>
      <c r="G52" s="23">
        <f>(SUMIFS(AGİD1,KAYNAK,A52,SEBEP,B52,SÜRE,"Uzun",BİLDİRİM,"Bildirimli",İL,$B$10,İLÇE,$B$11)/VLOOKUP($B$11,ABONE,7,FALSE))</f>
        <v>0</v>
      </c>
      <c r="H52" s="23">
        <f>((SUMIFS(OGİD1,KAYNAK,A52,SEBEP,B52,SÜRE,"Uzun",BİLDİRİM,"Bildirimli",İL,$B$10,İLÇE,$B$11)+SUMIFS(AGİD1,KAYNAK,A52,SEBEP,B52,SÜRE,"Uzun",BİLDİRİM,"Bildirimli",İL,$B$10,İLÇE,$B$11))/VLOOKUP($B$11,ABONE,8,FALSE))</f>
        <v>0</v>
      </c>
      <c r="I52" s="23">
        <f>((SUMIFS(OGİİ1,KAYNAK,A52,SEBEP,B52,SÜRE,"Uzun",BİLDİRİM,"Bildirimli",İL,$B$10,İLÇE,$B$11)+SUMIFS(AGİİ1,KAYNAK,A52,SEBEP,B52,SÜRE,"Uzun",BİLDİRİM,"Bildirimli",İL,$B$10,İLÇE,$B$11)+SUMIFS(OGİD1,KAYNAK,A52,SEBEP,B52,SÜRE,"Uzun",BİLDİRİM,"Bildirimli",İL,$B$10,İLÇE,$B$11)+SUMIFS(AGİD1,KAYNAK,A52,SEBEP,B52,SÜRE,"Uzun",BİLDİRİM,"Bildirimli",İL,$B$10,İLÇE,$B$11))/VLOOKUP($B$11,ABONE,9,FALSE))</f>
        <v>0</v>
      </c>
    </row>
    <row r="53" spans="1:9" ht="14.65" thickBot="1" x14ac:dyDescent="0.5">
      <c r="A53" s="19" t="s">
        <v>71</v>
      </c>
      <c r="B53" s="20" t="s">
        <v>26</v>
      </c>
      <c r="C53" s="23">
        <f>(SUMIFS(OGİİ1,KAYNAK,A53,SEBEP,B53,SÜRE,"Uzun",BİLDİRİM,"Bildirimli",İL,$B$10,İLÇE,$B$11)/VLOOKUP($B$11,ABONE,3,FALSE))</f>
        <v>0</v>
      </c>
      <c r="D53" s="23">
        <f>(SUMIFS(AGİİ1,KAYNAK,A53,SEBEP,B53,SÜRE,"Uzun",BİLDİRİM,"Bildirimli",İL,$B$10,İLÇE,$B$11)/VLOOKUP($B$11,ABONE,4,FALSE))</f>
        <v>0</v>
      </c>
      <c r="E53" s="23">
        <f>((SUMIFS(OGİİ1,KAYNAK,A53,SEBEP,B53,SÜRE,"Uzun",BİLDİRİM,"Bildirimli",İL,$B$10,İLÇE,$B$11)+SUMIFS(AGİİ1,KAYNAK,A53,SEBEP,B53,SÜRE,"Uzun",BİLDİRİM,"Bildirimli",İL,$B$10,İLÇE,$B$11))/VLOOKUP($B$11,ABONE,5,FALSE))</f>
        <v>0</v>
      </c>
      <c r="F53" s="23">
        <f>(SUMIFS(OGİD1,KAYNAK,A53,SEBEP,B53,SÜRE,"Uzun",BİLDİRİM,"Bildirimli",İL,$B$10,İLÇE,$B$11)/VLOOKUP($B$11,ABONE,6,FALSE))</f>
        <v>0</v>
      </c>
      <c r="G53" s="23">
        <f>(SUMIFS(AGİD1,KAYNAK,A53,SEBEP,B53,SÜRE,"Uzun",BİLDİRİM,"Bildirimli",İL,$B$10,İLÇE,$B$11)/VLOOKUP($B$11,ABONE,7,FALSE))</f>
        <v>0</v>
      </c>
      <c r="H53" s="23">
        <f>((SUMIFS(OGİD1,KAYNAK,A53,SEBEP,B53,SÜRE,"Uzun",BİLDİRİM,"Bildirimli",İL,$B$10,İLÇE,$B$11)+SUMIFS(AGİD1,KAYNAK,A53,SEBEP,B53,SÜRE,"Uzun",BİLDİRİM,"Bildirimli",İL,$B$10,İLÇE,$B$11))/VLOOKUP($B$11,ABONE,8,FALSE))</f>
        <v>0</v>
      </c>
      <c r="I53" s="23">
        <f>((SUMIFS(OGİİ1,KAYNAK,A53,SEBEP,B53,SÜRE,"Uzun",BİLDİRİM,"Bildirimli",İL,$B$10,İLÇE,$B$11)+SUMIFS(AGİİ1,KAYNAK,A53,SEBEP,B53,SÜRE,"Uzun",BİLDİRİM,"Bildirimli",İL,$B$10,İLÇE,$B$11)+SUMIFS(OGİD1,KAYNAK,A53,SEBEP,B53,SÜRE,"Uzun",BİLDİRİM,"Bildirimli",İL,$B$10,İLÇE,$B$11)+SUMIFS(AGİD1,KAYNAK,A53,SEBEP,B53,SÜRE,"Uzun",BİLDİRİM,"Bildirimli",İL,$B$10,İLÇE,$B$11))/VLOOKUP($B$11,ABONE,9,FALSE))</f>
        <v>0</v>
      </c>
    </row>
    <row r="54" spans="1:9" ht="14.65" thickBot="1" x14ac:dyDescent="0.5">
      <c r="A54" s="60" t="s">
        <v>60</v>
      </c>
      <c r="B54" s="61"/>
      <c r="C54" s="23">
        <f>SUM(C49:C53)</f>
        <v>0</v>
      </c>
      <c r="D54" s="23">
        <f t="shared" ref="D54:I54" si="17">SUM(D49:D53)</f>
        <v>0</v>
      </c>
      <c r="E54" s="23">
        <f t="shared" si="17"/>
        <v>0</v>
      </c>
      <c r="F54" s="23">
        <f t="shared" si="17"/>
        <v>0</v>
      </c>
      <c r="G54" s="23">
        <f t="shared" si="17"/>
        <v>0</v>
      </c>
      <c r="H54" s="23">
        <f t="shared" si="17"/>
        <v>0</v>
      </c>
      <c r="I54" s="23">
        <f t="shared" si="17"/>
        <v>0</v>
      </c>
    </row>
    <row r="55" spans="1:9" ht="14.65" thickBot="1" x14ac:dyDescent="0.5">
      <c r="A55" s="65" t="s">
        <v>64</v>
      </c>
      <c r="B55" s="66"/>
      <c r="C55" s="67" t="s">
        <v>27</v>
      </c>
      <c r="D55" s="67"/>
      <c r="E55" s="67"/>
      <c r="F55" s="67" t="s">
        <v>28</v>
      </c>
      <c r="G55" s="67"/>
      <c r="H55" s="67"/>
      <c r="I55" s="68" t="s">
        <v>55</v>
      </c>
    </row>
    <row r="56" spans="1:9" x14ac:dyDescent="0.45">
      <c r="A56" s="58" t="s">
        <v>56</v>
      </c>
      <c r="B56" s="59"/>
      <c r="C56" s="55" t="s">
        <v>58</v>
      </c>
      <c r="D56" s="55" t="s">
        <v>59</v>
      </c>
      <c r="E56" s="27" t="s">
        <v>36</v>
      </c>
      <c r="F56" s="55" t="s">
        <v>23</v>
      </c>
      <c r="G56" s="55" t="s">
        <v>21</v>
      </c>
      <c r="H56" s="27" t="s">
        <v>36</v>
      </c>
      <c r="I56" s="68"/>
    </row>
    <row r="57" spans="1:9" x14ac:dyDescent="0.45">
      <c r="A57" s="58" t="s">
        <v>76</v>
      </c>
      <c r="B57" s="59"/>
      <c r="C57" s="23">
        <f>(SUMIFS(OGİİ1,KAYNAK,A57,SÜRE,"Kısa",İL,$B$10,İLÇE,$B$11)/VLOOKUP($B$11,ABONE,3,FALSE))</f>
        <v>0</v>
      </c>
      <c r="D57" s="23">
        <f>(SUMIFS(AGİİ1,KAYNAK,A57,SÜRE,"Kısa",İL,$B$10,İLÇE,$B$11)/VLOOKUP($B$11,ABONE,4,FALSE))</f>
        <v>0</v>
      </c>
      <c r="E57" s="23">
        <f>((SUMIFS(OGİİ1,KAYNAK,A57,SÜRE,"Kısa",İL,$B$10,İLÇE,$B$11)+SUMIFS(AGİİ1,KAYNAK,A57,SÜRE,"Kısa",İL,$B$10,İLÇE,$B$11))/VLOOKUP($B$11,ABONE,5,FALSE))</f>
        <v>0</v>
      </c>
      <c r="F57" s="23">
        <f>(SUMIFS(OGİD1,KAYNAK,A57,SÜRE,"Kısa",İL,$B$10,İLÇE,$B$11)/VLOOKUP($B$11,ABONE,6,FALSE))</f>
        <v>0</v>
      </c>
      <c r="G57" s="23">
        <f>(SUMIFS(AGİD1,KAYNAK,A57,SÜRE,"Kısa",İL,$B$10,İLÇE,$B$11)/VLOOKUP($B$11,ABONE,7,FALSE))</f>
        <v>0</v>
      </c>
      <c r="H57" s="23">
        <f>((SUMIFS(OGİD1,KAYNAK,A57,SÜRE,"Kısa",İL,$B$10,İLÇE,$B$11)+SUMIFS(AGİD1,KAYNAK,A57,SÜRE,"Kısa",İL,$B$10,İLÇE,$B$11))/VLOOKUP($B$11,ABONE,8,FALSE))</f>
        <v>0</v>
      </c>
      <c r="I57" s="23">
        <f>((SUMIFS(OGİİ1,KAYNAK,A57,SÜRE,"Kısa",İL,$B$10,İLÇE,$B$11)+SUMIFS(AGİİ1,KAYNAK,A57,SÜRE,"Kısa",İL,$B$10,İLÇE,$B$11)+SUMIFS(OGİD1,KAYNAK,A57,SÜRE,"Kısa",İL,$B$10,İLÇE,$B$11)+SUMIFS(AGİD1,KAYNAK,A57,SÜRE,"Kısa",İL,$B$10,İLÇE,$B$11))/VLOOKUP($B$11,ABONE,9,FALSE))</f>
        <v>0</v>
      </c>
    </row>
    <row r="58" spans="1:9" ht="14.65" thickBot="1" x14ac:dyDescent="0.5">
      <c r="A58" s="58" t="s">
        <v>72</v>
      </c>
      <c r="B58" s="59"/>
      <c r="C58" s="23">
        <f>(SUMIFS(OGİİ1,KAYNAK,A58,SÜRE,"Kısa",İL,$B$10,İLÇE,$B$11)/VLOOKUP($B$11,ABONE,3,FALSE))</f>
        <v>0</v>
      </c>
      <c r="D58" s="23">
        <f>(SUMIFS(AGİİ1,KAYNAK,A58,SÜRE,"Kısa",İL,$B$10,İLÇE,$B$11)/VLOOKUP($B$11,ABONE,4,FALSE))</f>
        <v>0</v>
      </c>
      <c r="E58" s="23">
        <f>((SUMIFS(OGİİ1,KAYNAK,A58,SÜRE,"Kısa",İL,$B$10,İLÇE,$B$11)+SUMIFS(AGİİ1,KAYNAK,A58,SÜRE,"Kısa",İL,$B$10,İLÇE,$B$11))/VLOOKUP($B$11,ABONE,5,FALSE))</f>
        <v>0</v>
      </c>
      <c r="F58" s="23">
        <f>(SUMIFS(OGİD1,KAYNAK,A58,SÜRE,"Kısa",İL,$B$10,İLÇE,$B$11)/VLOOKUP($B$11,ABONE,6,FALSE))</f>
        <v>0</v>
      </c>
      <c r="G58" s="23">
        <f>(SUMIFS(AGİD1,KAYNAK,A58,SÜRE,"Kısa",İL,$B$10,İLÇE,$B$11)/VLOOKUP($B$11,ABONE,7,FALSE))</f>
        <v>0</v>
      </c>
      <c r="H58" s="23">
        <f>((SUMIFS(OGİD1,KAYNAK,A58,SÜRE,"Kısa",İL,$B$10,İLÇE,$B$11)+SUMIFS(AGİD1,KAYNAK,A58,SÜRE,"Kısa",İL,$B$10,İLÇE,$B$11))/VLOOKUP($B$11,ABONE,8,FALSE))</f>
        <v>0</v>
      </c>
      <c r="I58" s="23">
        <f>((SUMIFS(OGİİ1,KAYNAK,A58,SÜRE,"Kısa",İL,$B$10,İLÇE,$B$11)+SUMIFS(AGİİ1,KAYNAK,A58,SÜRE,"Kısa",İL,$B$10,İLÇE,$B$11)+SUMIFS(OGİD1,KAYNAK,A58,SÜRE,"Kısa",İL,$B$10,İLÇE,$B$11)+SUMIFS(AGİD1,KAYNAK,A58,SÜRE,"Kısa",İL,$B$10,İLÇE,$B$11))/VLOOKUP($B$11,ABONE,9,FALSE))</f>
        <v>0</v>
      </c>
    </row>
    <row r="59" spans="1:9" ht="14.65" thickBot="1" x14ac:dyDescent="0.5">
      <c r="A59" s="60" t="s">
        <v>60</v>
      </c>
      <c r="B59" s="61"/>
      <c r="C59" s="23">
        <f>SUM(C57:C58)</f>
        <v>0</v>
      </c>
      <c r="D59" s="23">
        <f t="shared" ref="D59:I59" si="18">SUM(D57:D58)</f>
        <v>0</v>
      </c>
      <c r="E59" s="23">
        <f t="shared" si="18"/>
        <v>0</v>
      </c>
      <c r="F59" s="23">
        <f t="shared" si="18"/>
        <v>0</v>
      </c>
      <c r="G59" s="23">
        <f t="shared" si="18"/>
        <v>0</v>
      </c>
      <c r="H59" s="23">
        <f t="shared" si="18"/>
        <v>0</v>
      </c>
      <c r="I59" s="23">
        <f t="shared" si="18"/>
        <v>0</v>
      </c>
    </row>
    <row r="60" spans="1:9" x14ac:dyDescent="0.45">
      <c r="A60" s="28"/>
      <c r="B60" s="28"/>
      <c r="C60" s="29"/>
      <c r="D60" s="29"/>
      <c r="E60" s="29"/>
      <c r="F60" s="29"/>
      <c r="G60" s="29"/>
      <c r="H60" s="29"/>
      <c r="I60" s="29"/>
    </row>
    <row r="61" spans="1:9" x14ac:dyDescent="0.45">
      <c r="A61" s="28"/>
      <c r="B61" s="30"/>
      <c r="C61" s="62" t="s">
        <v>27</v>
      </c>
      <c r="D61" s="62"/>
      <c r="E61" s="62"/>
      <c r="F61" s="62" t="s">
        <v>28</v>
      </c>
      <c r="G61" s="62"/>
      <c r="H61" s="62"/>
      <c r="I61" s="63" t="s">
        <v>29</v>
      </c>
    </row>
    <row r="62" spans="1:9" x14ac:dyDescent="0.45">
      <c r="A62" s="28"/>
      <c r="B62" s="30"/>
      <c r="C62" s="31" t="s">
        <v>30</v>
      </c>
      <c r="D62" s="31" t="s">
        <v>31</v>
      </c>
      <c r="E62" s="32" t="s">
        <v>32</v>
      </c>
      <c r="F62" s="31" t="s">
        <v>33</v>
      </c>
      <c r="G62" s="31" t="s">
        <v>34</v>
      </c>
      <c r="H62" s="32" t="s">
        <v>35</v>
      </c>
      <c r="I62" s="64"/>
    </row>
    <row r="63" spans="1:9" x14ac:dyDescent="0.45">
      <c r="A63" s="28"/>
      <c r="B63" s="33" t="s">
        <v>65</v>
      </c>
      <c r="C63" s="34">
        <f>VLOOKUP($B$11,ABONE,3,FALSE)</f>
        <v>28</v>
      </c>
      <c r="D63" s="34">
        <f>VLOOKUP($B$11,ABONE,4,FALSE)</f>
        <v>34789</v>
      </c>
      <c r="E63" s="34">
        <f>VLOOKUP($B$11,ABONE,5,FALSE)</f>
        <v>34817</v>
      </c>
      <c r="F63" s="34">
        <f>VLOOKUP($B$11,ABONE,6,FALSE)</f>
        <v>2</v>
      </c>
      <c r="G63" s="34">
        <f>VLOOKUP($B$11,ABONE,7,FALSE)</f>
        <v>503</v>
      </c>
      <c r="H63" s="34">
        <f>VLOOKUP($B$11,ABONE,8,FALSE)</f>
        <v>505</v>
      </c>
      <c r="I63" s="34">
        <f>VLOOKUP($B$11,ABONE,9,FALSE)</f>
        <v>35322</v>
      </c>
    </row>
    <row r="64" spans="1:9" x14ac:dyDescent="0.45">
      <c r="A64" s="28"/>
      <c r="B64" s="56" t="s">
        <v>66</v>
      </c>
      <c r="C64" s="56"/>
      <c r="D64" s="56"/>
      <c r="E64" s="56"/>
      <c r="F64" s="56"/>
      <c r="G64" s="56"/>
      <c r="H64" s="56"/>
      <c r="I64" s="56"/>
    </row>
    <row r="65" spans="1:9" x14ac:dyDescent="0.45">
      <c r="A65" s="28"/>
      <c r="B65" s="6"/>
      <c r="C65" s="6"/>
      <c r="D65" s="6"/>
      <c r="E65" s="6"/>
      <c r="F65" s="6"/>
      <c r="G65" s="6"/>
      <c r="H65" s="6"/>
      <c r="I65" s="6"/>
    </row>
    <row r="66" spans="1:9" x14ac:dyDescent="0.45">
      <c r="A66" s="28"/>
      <c r="B66" s="35" t="s">
        <v>67</v>
      </c>
      <c r="C66" s="6"/>
      <c r="D66" s="29"/>
      <c r="E66" s="29"/>
      <c r="F66" s="29"/>
      <c r="G66" s="29"/>
      <c r="H66" s="29"/>
      <c r="I66" s="29"/>
    </row>
    <row r="67" spans="1:9" x14ac:dyDescent="0.45">
      <c r="A67" s="28"/>
      <c r="B67" s="36" t="s">
        <v>68</v>
      </c>
      <c r="C67" s="29"/>
      <c r="D67" s="29"/>
      <c r="E67" s="29"/>
      <c r="F67" s="29"/>
      <c r="G67" s="29"/>
      <c r="H67" s="29"/>
      <c r="I67" s="29"/>
    </row>
    <row r="68" spans="1:9" x14ac:dyDescent="0.45">
      <c r="B68" s="36" t="s">
        <v>69</v>
      </c>
      <c r="C68" s="29"/>
      <c r="D68" s="29"/>
      <c r="E68" s="29"/>
      <c r="F68" s="29"/>
      <c r="G68" s="29"/>
      <c r="H68" s="29"/>
      <c r="I68" s="29"/>
    </row>
    <row r="69" spans="1:9" x14ac:dyDescent="0.45">
      <c r="B69" s="57" t="s">
        <v>70</v>
      </c>
      <c r="C69" s="57"/>
      <c r="D69" s="57"/>
      <c r="E69" s="57"/>
      <c r="F69" s="57"/>
      <c r="G69" s="57"/>
      <c r="H69" s="57"/>
      <c r="I69" s="57"/>
    </row>
  </sheetData>
  <mergeCells count="46">
    <mergeCell ref="B69:I69"/>
    <mergeCell ref="A58:B58"/>
    <mergeCell ref="A59:B59"/>
    <mergeCell ref="C61:E61"/>
    <mergeCell ref="F61:H61"/>
    <mergeCell ref="I61:I62"/>
    <mergeCell ref="B64:I64"/>
    <mergeCell ref="A55:B55"/>
    <mergeCell ref="C55:E55"/>
    <mergeCell ref="F55:H55"/>
    <mergeCell ref="I55:I56"/>
    <mergeCell ref="A56:B56"/>
    <mergeCell ref="A57:B57"/>
    <mergeCell ref="A46:B46"/>
    <mergeCell ref="A47:B47"/>
    <mergeCell ref="C47:E47"/>
    <mergeCell ref="F47:H47"/>
    <mergeCell ref="I47:I48"/>
    <mergeCell ref="A54:B54"/>
    <mergeCell ref="A26:B26"/>
    <mergeCell ref="C26:E26"/>
    <mergeCell ref="F26:H26"/>
    <mergeCell ref="I26:I27"/>
    <mergeCell ref="A33:B33"/>
    <mergeCell ref="A34:B34"/>
    <mergeCell ref="C34:E34"/>
    <mergeCell ref="F34:H34"/>
    <mergeCell ref="I34:I35"/>
    <mergeCell ref="B11:C11"/>
    <mergeCell ref="A13:B13"/>
    <mergeCell ref="C13:E13"/>
    <mergeCell ref="F13:H13"/>
    <mergeCell ref="I13:I14"/>
    <mergeCell ref="A25:B25"/>
    <mergeCell ref="F6:I6"/>
    <mergeCell ref="B7:C7"/>
    <mergeCell ref="F7:I7"/>
    <mergeCell ref="B8:C8"/>
    <mergeCell ref="B9:C9"/>
    <mergeCell ref="B10:C10"/>
    <mergeCell ref="A1:C1"/>
    <mergeCell ref="B2:C2"/>
    <mergeCell ref="B3:C3"/>
    <mergeCell ref="B4:C4"/>
    <mergeCell ref="B5:C5"/>
    <mergeCell ref="B6:C6"/>
  </mergeCells>
  <dataValidations count="3">
    <dataValidation type="decimal" allowBlank="1" showErrorMessage="1" errorTitle="İstenen Aralıkta Değil!" error="İstenen Aralık: Minimum=-9223372036854775808 Maksimum=9223372036854775807" sqref="C28:I33 C49:I54 C36:I46 C15:I25 D66:I69 C67:C69 C57:I60" xr:uid="{A93C15D9-DF6D-4E57-A396-2DD9526B8123}">
      <formula1>-9223372036854770000</formula1>
      <formula2>9223372036854770000</formula2>
    </dataValidation>
    <dataValidation type="textLength" allowBlank="1" showErrorMessage="1" errorTitle="Metin uzunluğu istenen aralıkta değil!" error="İstenen Aralık: Minimum Uzunluk=0 karakter Maksimum Uzunluk=2147483647 karakter" sqref="A36:B46 A28:B33 A15:B25 B57:B60 A57:A67 B66:B67 A49:B54" xr:uid="{BEC16B39-2201-4073-B1A8-EC43817C02D5}">
      <formula1>0</formula1>
      <formula2>2147483647</formula2>
    </dataValidation>
    <dataValidation type="textLength" allowBlank="1" showInputMessage="1" showErrorMessage="1" sqref="B6" xr:uid="{12C7E0A3-DBCC-4942-9965-2110A1749B32}">
      <formula1>10</formula1>
      <formula2>10</formula2>
    </dataValidation>
  </dataValidation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Çalışma Sayfaları</vt:lpstr>
      </vt:variant>
      <vt:variant>
        <vt:i4>52</vt:i4>
      </vt:variant>
      <vt:variant>
        <vt:lpstr>Adlandırılmış Aralıklar</vt:lpstr>
      </vt:variant>
      <vt:variant>
        <vt:i4>21</vt:i4>
      </vt:variant>
    </vt:vector>
  </HeadingPairs>
  <TitlesOfParts>
    <vt:vector size="73" baseType="lpstr">
      <vt:lpstr>TABLO-1</vt:lpstr>
      <vt:lpstr>TÜM BÖLGE</vt:lpstr>
      <vt:lpstr>İZMİR</vt:lpstr>
      <vt:lpstr>MANİSA</vt:lpstr>
      <vt:lpstr>İZMİR-KONAK</vt:lpstr>
      <vt:lpstr>İZMİR-BORNOVA</vt:lpstr>
      <vt:lpstr>İZMİR-BUCA</vt:lpstr>
      <vt:lpstr>İZMİR-KARŞIYAKA</vt:lpstr>
      <vt:lpstr>İZMİR-NARLIDERE</vt:lpstr>
      <vt:lpstr>İZMİR-GAZİEMİR</vt:lpstr>
      <vt:lpstr>İZMİR-ÇİĞLİ</vt:lpstr>
      <vt:lpstr>İZMİR-GÜZELBAHÇE</vt:lpstr>
      <vt:lpstr>İZMİR-KARABAĞLAR</vt:lpstr>
      <vt:lpstr>İZMİR-SELÇUK</vt:lpstr>
      <vt:lpstr>İZMİR-SEFERİHİSAR</vt:lpstr>
      <vt:lpstr>İZMİR-ÖDEMİŞ</vt:lpstr>
      <vt:lpstr>İZMİR-BERGAMA</vt:lpstr>
      <vt:lpstr>İZMİR-ALİAĞA</vt:lpstr>
      <vt:lpstr>İZMİR-ÇEŞME</vt:lpstr>
      <vt:lpstr>İZMİR-URLA</vt:lpstr>
      <vt:lpstr>İZMİR-BAYINDIR</vt:lpstr>
      <vt:lpstr>İZMİR-KARABURUN</vt:lpstr>
      <vt:lpstr>İZMİR-MENDERES</vt:lpstr>
      <vt:lpstr>İZMİR-FOÇA</vt:lpstr>
      <vt:lpstr>İZMİR-KINIK</vt:lpstr>
      <vt:lpstr>İZMİR-TORBALI</vt:lpstr>
      <vt:lpstr>İZMİR-KEMALPAŞA</vt:lpstr>
      <vt:lpstr>İZMİR-MENEMEN</vt:lpstr>
      <vt:lpstr>İZMİR-TİRE</vt:lpstr>
      <vt:lpstr>İZMİR-DİKİLİ</vt:lpstr>
      <vt:lpstr>İZMİR-KİRAZ</vt:lpstr>
      <vt:lpstr>İZMİR-BEYDAĞ</vt:lpstr>
      <vt:lpstr>İZMİR-BAYRAKLI</vt:lpstr>
      <vt:lpstr>İZMİR-BALÇOVA</vt:lpstr>
      <vt:lpstr>MANİSA-AKHİSAR</vt:lpstr>
      <vt:lpstr>MANİSA-ALAŞEHİR</vt:lpstr>
      <vt:lpstr>MANİSA-DEMİRCİ</vt:lpstr>
      <vt:lpstr>MANİSA-GÖRDES</vt:lpstr>
      <vt:lpstr>MANİSA-KIRKAĞAÇ</vt:lpstr>
      <vt:lpstr>MANİSA-KULA</vt:lpstr>
      <vt:lpstr>MANİSA-SALİHLİ</vt:lpstr>
      <vt:lpstr>MANİSA-SARIGÖL</vt:lpstr>
      <vt:lpstr>MANİSA-SARUHANLI</vt:lpstr>
      <vt:lpstr>MANİSA-SELENDİ</vt:lpstr>
      <vt:lpstr>MANİSA-SOMA</vt:lpstr>
      <vt:lpstr>MANİSA-TURGUTLU</vt:lpstr>
      <vt:lpstr>MANİSA-AHMETLİ</vt:lpstr>
      <vt:lpstr>MANİSA-GÖLMARMARA</vt:lpstr>
      <vt:lpstr>MANİSA-KÖPRÜBAŞI</vt:lpstr>
      <vt:lpstr>MANİSA-ŞEHZADELER</vt:lpstr>
      <vt:lpstr>MANİSA-YUNUS EMRE</vt:lpstr>
      <vt:lpstr>ABONE SAYILARI</vt:lpstr>
      <vt:lpstr>ABONE</vt:lpstr>
      <vt:lpstr>AGİD1</vt:lpstr>
      <vt:lpstr>AGİD2</vt:lpstr>
      <vt:lpstr>AGİİ1</vt:lpstr>
      <vt:lpstr>AGİİ2</vt:lpstr>
      <vt:lpstr>BİLDİRİM</vt:lpstr>
      <vt:lpstr>İD1</vt:lpstr>
      <vt:lpstr>İD2</vt:lpstr>
      <vt:lpstr>İİ1</vt:lpstr>
      <vt:lpstr>İİ2</vt:lpstr>
      <vt:lpstr>İL</vt:lpstr>
      <vt:lpstr>İLÇE</vt:lpstr>
      <vt:lpstr>KAYNAK</vt:lpstr>
      <vt:lpstr>OGİD1</vt:lpstr>
      <vt:lpstr>OGİD2</vt:lpstr>
      <vt:lpstr>OGİİ1</vt:lpstr>
      <vt:lpstr>OGİİ2</vt:lpstr>
      <vt:lpstr>SEBEP</vt:lpstr>
      <vt:lpstr>SÜRE</vt:lpstr>
      <vt:lpstr>TOPLAM1</vt:lpstr>
      <vt:lpstr>TOPLAM2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Lenovo</dc:creator>
  <cp:lastModifiedBy>Mehmet</cp:lastModifiedBy>
  <dcterms:created xsi:type="dcterms:W3CDTF">2018-03-07T06:32:47Z</dcterms:created>
  <dcterms:modified xsi:type="dcterms:W3CDTF">2020-02-10T13:54:00Z</dcterms:modified>
</cp:coreProperties>
</file>